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gráficos!$A$7:$A$1357</f>
              <numCache>
                <formatCode>General</formatCode>
                <ptCount val="135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</numCache>
            </numRef>
          </xVal>
          <yVal>
            <numRef>
              <f>gráficos!$B$7:$B$1357</f>
              <numCache>
                <formatCode>General</formatCode>
                <ptCount val="135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1.9744</v>
      </c>
      <c r="E2" t="n">
        <v>50.65</v>
      </c>
      <c r="F2" t="n">
        <v>34.56</v>
      </c>
      <c r="G2" t="n">
        <v>5.94</v>
      </c>
      <c r="H2" t="n">
        <v>0.09</v>
      </c>
      <c r="I2" t="n">
        <v>349</v>
      </c>
      <c r="J2" t="n">
        <v>194.77</v>
      </c>
      <c r="K2" t="n">
        <v>54.38</v>
      </c>
      <c r="L2" t="n">
        <v>1</v>
      </c>
      <c r="M2" t="n">
        <v>347</v>
      </c>
      <c r="N2" t="n">
        <v>39.4</v>
      </c>
      <c r="O2" t="n">
        <v>24256.19</v>
      </c>
      <c r="P2" t="n">
        <v>481.77</v>
      </c>
      <c r="Q2" t="n">
        <v>1397.96</v>
      </c>
      <c r="R2" t="n">
        <v>412.06</v>
      </c>
      <c r="S2" t="n">
        <v>66.97</v>
      </c>
      <c r="T2" t="n">
        <v>168287.67</v>
      </c>
      <c r="U2" t="n">
        <v>0.16</v>
      </c>
      <c r="V2" t="n">
        <v>0.61</v>
      </c>
      <c r="W2" t="n">
        <v>5.86</v>
      </c>
      <c r="X2" t="n">
        <v>10.38</v>
      </c>
      <c r="Y2" t="n">
        <v>1</v>
      </c>
      <c r="Z2" t="n">
        <v>10</v>
      </c>
      <c r="AA2" t="n">
        <v>1074.271252734879</v>
      </c>
      <c r="AB2" t="n">
        <v>1469.865321494667</v>
      </c>
      <c r="AC2" t="n">
        <v>1329.583438180151</v>
      </c>
      <c r="AD2" t="n">
        <v>1074271.252734879</v>
      </c>
      <c r="AE2" t="n">
        <v>1469865.321494667</v>
      </c>
      <c r="AF2" t="n">
        <v>1.918579344467647e-06</v>
      </c>
      <c r="AG2" t="n">
        <v>14.6556712962963</v>
      </c>
      <c r="AH2" t="n">
        <v>1329583.438180151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2.2679</v>
      </c>
      <c r="E3" t="n">
        <v>44.09</v>
      </c>
      <c r="F3" t="n">
        <v>31.66</v>
      </c>
      <c r="G3" t="n">
        <v>7.45</v>
      </c>
      <c r="H3" t="n">
        <v>0.11</v>
      </c>
      <c r="I3" t="n">
        <v>255</v>
      </c>
      <c r="J3" t="n">
        <v>195.16</v>
      </c>
      <c r="K3" t="n">
        <v>54.38</v>
      </c>
      <c r="L3" t="n">
        <v>1.25</v>
      </c>
      <c r="M3" t="n">
        <v>253</v>
      </c>
      <c r="N3" t="n">
        <v>39.53</v>
      </c>
      <c r="O3" t="n">
        <v>24303.87</v>
      </c>
      <c r="P3" t="n">
        <v>439.96</v>
      </c>
      <c r="Q3" t="n">
        <v>1397.87</v>
      </c>
      <c r="R3" t="n">
        <v>317.31</v>
      </c>
      <c r="S3" t="n">
        <v>66.97</v>
      </c>
      <c r="T3" t="n">
        <v>121381.86</v>
      </c>
      <c r="U3" t="n">
        <v>0.21</v>
      </c>
      <c r="V3" t="n">
        <v>0.67</v>
      </c>
      <c r="W3" t="n">
        <v>5.7</v>
      </c>
      <c r="X3" t="n">
        <v>7.49</v>
      </c>
      <c r="Y3" t="n">
        <v>1</v>
      </c>
      <c r="Z3" t="n">
        <v>10</v>
      </c>
      <c r="AA3" t="n">
        <v>875.8627846519003</v>
      </c>
      <c r="AB3" t="n">
        <v>1198.394102299691</v>
      </c>
      <c r="AC3" t="n">
        <v>1084.021051132894</v>
      </c>
      <c r="AD3" t="n">
        <v>875862.7846519003</v>
      </c>
      <c r="AE3" t="n">
        <v>1198394.102299691</v>
      </c>
      <c r="AF3" t="n">
        <v>2.20378145022193e-06</v>
      </c>
      <c r="AG3" t="n">
        <v>12.75752314814815</v>
      </c>
      <c r="AH3" t="n">
        <v>1084021.051132894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2.4785</v>
      </c>
      <c r="E4" t="n">
        <v>40.35</v>
      </c>
      <c r="F4" t="n">
        <v>30.01</v>
      </c>
      <c r="G4" t="n">
        <v>8.960000000000001</v>
      </c>
      <c r="H4" t="n">
        <v>0.14</v>
      </c>
      <c r="I4" t="n">
        <v>201</v>
      </c>
      <c r="J4" t="n">
        <v>195.55</v>
      </c>
      <c r="K4" t="n">
        <v>54.38</v>
      </c>
      <c r="L4" t="n">
        <v>1.5</v>
      </c>
      <c r="M4" t="n">
        <v>199</v>
      </c>
      <c r="N4" t="n">
        <v>39.67</v>
      </c>
      <c r="O4" t="n">
        <v>24351.61</v>
      </c>
      <c r="P4" t="n">
        <v>415.68</v>
      </c>
      <c r="Q4" t="n">
        <v>1397.67</v>
      </c>
      <c r="R4" t="n">
        <v>263.69</v>
      </c>
      <c r="S4" t="n">
        <v>66.97</v>
      </c>
      <c r="T4" t="n">
        <v>94841.64999999999</v>
      </c>
      <c r="U4" t="n">
        <v>0.25</v>
      </c>
      <c r="V4" t="n">
        <v>0.7</v>
      </c>
      <c r="W4" t="n">
        <v>5.61</v>
      </c>
      <c r="X4" t="n">
        <v>5.84</v>
      </c>
      <c r="Y4" t="n">
        <v>1</v>
      </c>
      <c r="Z4" t="n">
        <v>10</v>
      </c>
      <c r="AA4" t="n">
        <v>766.6492434677403</v>
      </c>
      <c r="AB4" t="n">
        <v>1048.963317090135</v>
      </c>
      <c r="AC4" t="n">
        <v>948.8517303363143</v>
      </c>
      <c r="AD4" t="n">
        <v>766649.2434677404</v>
      </c>
      <c r="AE4" t="n">
        <v>1048963.317090136</v>
      </c>
      <c r="AF4" t="n">
        <v>2.408427322357711e-06</v>
      </c>
      <c r="AG4" t="n">
        <v>11.67534722222222</v>
      </c>
      <c r="AH4" t="n">
        <v>948851.7303363143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2.6344</v>
      </c>
      <c r="E5" t="n">
        <v>37.96</v>
      </c>
      <c r="F5" t="n">
        <v>28.99</v>
      </c>
      <c r="G5" t="n">
        <v>10.48</v>
      </c>
      <c r="H5" t="n">
        <v>0.16</v>
      </c>
      <c r="I5" t="n">
        <v>166</v>
      </c>
      <c r="J5" t="n">
        <v>195.93</v>
      </c>
      <c r="K5" t="n">
        <v>54.38</v>
      </c>
      <c r="L5" t="n">
        <v>1.75</v>
      </c>
      <c r="M5" t="n">
        <v>164</v>
      </c>
      <c r="N5" t="n">
        <v>39.81</v>
      </c>
      <c r="O5" t="n">
        <v>24399.39</v>
      </c>
      <c r="P5" t="n">
        <v>400.06</v>
      </c>
      <c r="Q5" t="n">
        <v>1397.51</v>
      </c>
      <c r="R5" t="n">
        <v>229.15</v>
      </c>
      <c r="S5" t="n">
        <v>66.97</v>
      </c>
      <c r="T5" t="n">
        <v>77747.31</v>
      </c>
      <c r="U5" t="n">
        <v>0.29</v>
      </c>
      <c r="V5" t="n">
        <v>0.73</v>
      </c>
      <c r="W5" t="n">
        <v>5.58</v>
      </c>
      <c r="X5" t="n">
        <v>4.82</v>
      </c>
      <c r="Y5" t="n">
        <v>1</v>
      </c>
      <c r="Z5" t="n">
        <v>10</v>
      </c>
      <c r="AA5" t="n">
        <v>703.2662078317704</v>
      </c>
      <c r="AB5" t="n">
        <v>962.2398514708192</v>
      </c>
      <c r="AC5" t="n">
        <v>870.4050305585572</v>
      </c>
      <c r="AD5" t="n">
        <v>703266.2078317704</v>
      </c>
      <c r="AE5" t="n">
        <v>962239.8514708192</v>
      </c>
      <c r="AF5" t="n">
        <v>2.559919684494312e-06</v>
      </c>
      <c r="AG5" t="n">
        <v>10.9837962962963</v>
      </c>
      <c r="AH5" t="n">
        <v>870405.0305585572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2.7603</v>
      </c>
      <c r="E6" t="n">
        <v>36.23</v>
      </c>
      <c r="F6" t="n">
        <v>28.23</v>
      </c>
      <c r="G6" t="n">
        <v>12.01</v>
      </c>
      <c r="H6" t="n">
        <v>0.18</v>
      </c>
      <c r="I6" t="n">
        <v>141</v>
      </c>
      <c r="J6" t="n">
        <v>196.32</v>
      </c>
      <c r="K6" t="n">
        <v>54.38</v>
      </c>
      <c r="L6" t="n">
        <v>2</v>
      </c>
      <c r="M6" t="n">
        <v>139</v>
      </c>
      <c r="N6" t="n">
        <v>39.95</v>
      </c>
      <c r="O6" t="n">
        <v>24447.22</v>
      </c>
      <c r="P6" t="n">
        <v>388.23</v>
      </c>
      <c r="Q6" t="n">
        <v>1397.49</v>
      </c>
      <c r="R6" t="n">
        <v>204.86</v>
      </c>
      <c r="S6" t="n">
        <v>66.97</v>
      </c>
      <c r="T6" t="n">
        <v>65729.00999999999</v>
      </c>
      <c r="U6" t="n">
        <v>0.33</v>
      </c>
      <c r="V6" t="n">
        <v>0.75</v>
      </c>
      <c r="W6" t="n">
        <v>5.52</v>
      </c>
      <c r="X6" t="n">
        <v>4.06</v>
      </c>
      <c r="Y6" t="n">
        <v>1</v>
      </c>
      <c r="Z6" t="n">
        <v>10</v>
      </c>
      <c r="AA6" t="n">
        <v>655.029270208978</v>
      </c>
      <c r="AB6" t="n">
        <v>896.2399453518182</v>
      </c>
      <c r="AC6" t="n">
        <v>810.7040628481034</v>
      </c>
      <c r="AD6" t="n">
        <v>655029.270208978</v>
      </c>
      <c r="AE6" t="n">
        <v>896239.9453518181</v>
      </c>
      <c r="AF6" t="n">
        <v>2.682260212993339e-06</v>
      </c>
      <c r="AG6" t="n">
        <v>10.48321759259259</v>
      </c>
      <c r="AH6" t="n">
        <v>810704.0628481033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2.8556</v>
      </c>
      <c r="E7" t="n">
        <v>35.02</v>
      </c>
      <c r="F7" t="n">
        <v>27.72</v>
      </c>
      <c r="G7" t="n">
        <v>13.52</v>
      </c>
      <c r="H7" t="n">
        <v>0.2</v>
      </c>
      <c r="I7" t="n">
        <v>123</v>
      </c>
      <c r="J7" t="n">
        <v>196.71</v>
      </c>
      <c r="K7" t="n">
        <v>54.38</v>
      </c>
      <c r="L7" t="n">
        <v>2.25</v>
      </c>
      <c r="M7" t="n">
        <v>121</v>
      </c>
      <c r="N7" t="n">
        <v>40.08</v>
      </c>
      <c r="O7" t="n">
        <v>24495.09</v>
      </c>
      <c r="P7" t="n">
        <v>379.87</v>
      </c>
      <c r="Q7" t="n">
        <v>1397.29</v>
      </c>
      <c r="R7" t="n">
        <v>188.23</v>
      </c>
      <c r="S7" t="n">
        <v>66.97</v>
      </c>
      <c r="T7" t="n">
        <v>57503.18</v>
      </c>
      <c r="U7" t="n">
        <v>0.36</v>
      </c>
      <c r="V7" t="n">
        <v>0.76</v>
      </c>
      <c r="W7" t="n">
        <v>5.5</v>
      </c>
      <c r="X7" t="n">
        <v>3.55</v>
      </c>
      <c r="Y7" t="n">
        <v>1</v>
      </c>
      <c r="Z7" t="n">
        <v>10</v>
      </c>
      <c r="AA7" t="n">
        <v>630.6271563567286</v>
      </c>
      <c r="AB7" t="n">
        <v>862.8518966338861</v>
      </c>
      <c r="AC7" t="n">
        <v>780.5025226393902</v>
      </c>
      <c r="AD7" t="n">
        <v>630627.1563567286</v>
      </c>
      <c r="AE7" t="n">
        <v>862851.8966338862</v>
      </c>
      <c r="AF7" t="n">
        <v>2.774865871182037e-06</v>
      </c>
      <c r="AG7" t="n">
        <v>10.13310185185185</v>
      </c>
      <c r="AH7" t="n">
        <v>780502.5226393902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2.9416</v>
      </c>
      <c r="E8" t="n">
        <v>34</v>
      </c>
      <c r="F8" t="n">
        <v>27.28</v>
      </c>
      <c r="G8" t="n">
        <v>15.15</v>
      </c>
      <c r="H8" t="n">
        <v>0.23</v>
      </c>
      <c r="I8" t="n">
        <v>108</v>
      </c>
      <c r="J8" t="n">
        <v>197.1</v>
      </c>
      <c r="K8" t="n">
        <v>54.38</v>
      </c>
      <c r="L8" t="n">
        <v>2.5</v>
      </c>
      <c r="M8" t="n">
        <v>106</v>
      </c>
      <c r="N8" t="n">
        <v>40.22</v>
      </c>
      <c r="O8" t="n">
        <v>24543.01</v>
      </c>
      <c r="P8" t="n">
        <v>372.53</v>
      </c>
      <c r="Q8" t="n">
        <v>1397.36</v>
      </c>
      <c r="R8" t="n">
        <v>173.62</v>
      </c>
      <c r="S8" t="n">
        <v>66.97</v>
      </c>
      <c r="T8" t="n">
        <v>50273.74</v>
      </c>
      <c r="U8" t="n">
        <v>0.39</v>
      </c>
      <c r="V8" t="n">
        <v>0.77</v>
      </c>
      <c r="W8" t="n">
        <v>5.48</v>
      </c>
      <c r="X8" t="n">
        <v>3.11</v>
      </c>
      <c r="Y8" t="n">
        <v>1</v>
      </c>
      <c r="Z8" t="n">
        <v>10</v>
      </c>
      <c r="AA8" t="n">
        <v>598.0148928361605</v>
      </c>
      <c r="AB8" t="n">
        <v>818.2303589335202</v>
      </c>
      <c r="AC8" t="n">
        <v>740.1396018704257</v>
      </c>
      <c r="AD8" t="n">
        <v>598014.8928361605</v>
      </c>
      <c r="AE8" t="n">
        <v>818230.3589335202</v>
      </c>
      <c r="AF8" t="n">
        <v>2.858434460943088e-06</v>
      </c>
      <c r="AG8" t="n">
        <v>9.837962962962964</v>
      </c>
      <c r="AH8" t="n">
        <v>740139.6018704257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3.0092</v>
      </c>
      <c r="E9" t="n">
        <v>33.23</v>
      </c>
      <c r="F9" t="n">
        <v>26.94</v>
      </c>
      <c r="G9" t="n">
        <v>16.67</v>
      </c>
      <c r="H9" t="n">
        <v>0.25</v>
      </c>
      <c r="I9" t="n">
        <v>97</v>
      </c>
      <c r="J9" t="n">
        <v>197.49</v>
      </c>
      <c r="K9" t="n">
        <v>54.38</v>
      </c>
      <c r="L9" t="n">
        <v>2.75</v>
      </c>
      <c r="M9" t="n">
        <v>95</v>
      </c>
      <c r="N9" t="n">
        <v>40.36</v>
      </c>
      <c r="O9" t="n">
        <v>24590.98</v>
      </c>
      <c r="P9" t="n">
        <v>366.57</v>
      </c>
      <c r="Q9" t="n">
        <v>1397.41</v>
      </c>
      <c r="R9" t="n">
        <v>162.93</v>
      </c>
      <c r="S9" t="n">
        <v>66.97</v>
      </c>
      <c r="T9" t="n">
        <v>44984.09</v>
      </c>
      <c r="U9" t="n">
        <v>0.41</v>
      </c>
      <c r="V9" t="n">
        <v>0.78</v>
      </c>
      <c r="W9" t="n">
        <v>5.46</v>
      </c>
      <c r="X9" t="n">
        <v>2.77</v>
      </c>
      <c r="Y9" t="n">
        <v>1</v>
      </c>
      <c r="Z9" t="n">
        <v>10</v>
      </c>
      <c r="AA9" t="n">
        <v>582.6548562084134</v>
      </c>
      <c r="AB9" t="n">
        <v>797.214079182446</v>
      </c>
      <c r="AC9" t="n">
        <v>721.1290863622602</v>
      </c>
      <c r="AD9" t="n">
        <v>582654.8562084135</v>
      </c>
      <c r="AE9" t="n">
        <v>797214.079182446</v>
      </c>
      <c r="AF9" t="n">
        <v>2.924123259406424e-06</v>
      </c>
      <c r="AG9" t="n">
        <v>9.615162037037036</v>
      </c>
      <c r="AH9" t="n">
        <v>721129.0863622602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3.0633</v>
      </c>
      <c r="E10" t="n">
        <v>32.64</v>
      </c>
      <c r="F10" t="n">
        <v>26.71</v>
      </c>
      <c r="G10" t="n">
        <v>18.21</v>
      </c>
      <c r="H10" t="n">
        <v>0.27</v>
      </c>
      <c r="I10" t="n">
        <v>88</v>
      </c>
      <c r="J10" t="n">
        <v>197.88</v>
      </c>
      <c r="K10" t="n">
        <v>54.38</v>
      </c>
      <c r="L10" t="n">
        <v>3</v>
      </c>
      <c r="M10" t="n">
        <v>86</v>
      </c>
      <c r="N10" t="n">
        <v>40.5</v>
      </c>
      <c r="O10" t="n">
        <v>24639</v>
      </c>
      <c r="P10" t="n">
        <v>362.05</v>
      </c>
      <c r="Q10" t="n">
        <v>1397.39</v>
      </c>
      <c r="R10" t="n">
        <v>154.73</v>
      </c>
      <c r="S10" t="n">
        <v>66.97</v>
      </c>
      <c r="T10" t="n">
        <v>40924.62</v>
      </c>
      <c r="U10" t="n">
        <v>0.43</v>
      </c>
      <c r="V10" t="n">
        <v>0.79</v>
      </c>
      <c r="W10" t="n">
        <v>5.45</v>
      </c>
      <c r="X10" t="n">
        <v>2.54</v>
      </c>
      <c r="Y10" t="n">
        <v>1</v>
      </c>
      <c r="Z10" t="n">
        <v>10</v>
      </c>
      <c r="AA10" t="n">
        <v>571.0350337267656</v>
      </c>
      <c r="AB10" t="n">
        <v>781.3153254326672</v>
      </c>
      <c r="AC10" t="n">
        <v>706.7476873563191</v>
      </c>
      <c r="AD10" t="n">
        <v>571035.0337267657</v>
      </c>
      <c r="AE10" t="n">
        <v>781315.3254326673</v>
      </c>
      <c r="AF10" t="n">
        <v>2.976693732732853e-06</v>
      </c>
      <c r="AG10" t="n">
        <v>9.444444444444445</v>
      </c>
      <c r="AH10" t="n">
        <v>706747.6873563192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3.1201</v>
      </c>
      <c r="E11" t="n">
        <v>32.05</v>
      </c>
      <c r="F11" t="n">
        <v>26.42</v>
      </c>
      <c r="G11" t="n">
        <v>19.82</v>
      </c>
      <c r="H11" t="n">
        <v>0.29</v>
      </c>
      <c r="I11" t="n">
        <v>80</v>
      </c>
      <c r="J11" t="n">
        <v>198.27</v>
      </c>
      <c r="K11" t="n">
        <v>54.38</v>
      </c>
      <c r="L11" t="n">
        <v>3.25</v>
      </c>
      <c r="M11" t="n">
        <v>78</v>
      </c>
      <c r="N11" t="n">
        <v>40.64</v>
      </c>
      <c r="O11" t="n">
        <v>24687.06</v>
      </c>
      <c r="P11" t="n">
        <v>356.88</v>
      </c>
      <c r="Q11" t="n">
        <v>1397.5</v>
      </c>
      <c r="R11" t="n">
        <v>145.79</v>
      </c>
      <c r="S11" t="n">
        <v>66.97</v>
      </c>
      <c r="T11" t="n">
        <v>36496.07</v>
      </c>
      <c r="U11" t="n">
        <v>0.46</v>
      </c>
      <c r="V11" t="n">
        <v>0.8</v>
      </c>
      <c r="W11" t="n">
        <v>5.43</v>
      </c>
      <c r="X11" t="n">
        <v>2.25</v>
      </c>
      <c r="Y11" t="n">
        <v>1</v>
      </c>
      <c r="Z11" t="n">
        <v>10</v>
      </c>
      <c r="AA11" t="n">
        <v>558.9341280597328</v>
      </c>
      <c r="AB11" t="n">
        <v>764.7583324447523</v>
      </c>
      <c r="AC11" t="n">
        <v>691.7708705412853</v>
      </c>
      <c r="AD11" t="n">
        <v>558934.1280597327</v>
      </c>
      <c r="AE11" t="n">
        <v>764758.3324447523</v>
      </c>
      <c r="AF11" t="n">
        <v>3.031887871086663e-06</v>
      </c>
      <c r="AG11" t="n">
        <v>9.273726851851851</v>
      </c>
      <c r="AH11" t="n">
        <v>691770.8705412853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3.1558</v>
      </c>
      <c r="E12" t="n">
        <v>31.69</v>
      </c>
      <c r="F12" t="n">
        <v>26.29</v>
      </c>
      <c r="G12" t="n">
        <v>21.32</v>
      </c>
      <c r="H12" t="n">
        <v>0.31</v>
      </c>
      <c r="I12" t="n">
        <v>74</v>
      </c>
      <c r="J12" t="n">
        <v>198.66</v>
      </c>
      <c r="K12" t="n">
        <v>54.38</v>
      </c>
      <c r="L12" t="n">
        <v>3.5</v>
      </c>
      <c r="M12" t="n">
        <v>72</v>
      </c>
      <c r="N12" t="n">
        <v>40.78</v>
      </c>
      <c r="O12" t="n">
        <v>24735.17</v>
      </c>
      <c r="P12" t="n">
        <v>354.06</v>
      </c>
      <c r="Q12" t="n">
        <v>1397.35</v>
      </c>
      <c r="R12" t="n">
        <v>141.42</v>
      </c>
      <c r="S12" t="n">
        <v>66.97</v>
      </c>
      <c r="T12" t="n">
        <v>34339.47</v>
      </c>
      <c r="U12" t="n">
        <v>0.47</v>
      </c>
      <c r="V12" t="n">
        <v>0.8</v>
      </c>
      <c r="W12" t="n">
        <v>5.43</v>
      </c>
      <c r="X12" t="n">
        <v>2.13</v>
      </c>
      <c r="Y12" t="n">
        <v>1</v>
      </c>
      <c r="Z12" t="n">
        <v>10</v>
      </c>
      <c r="AA12" t="n">
        <v>540.0457550318029</v>
      </c>
      <c r="AB12" t="n">
        <v>738.9144271717316</v>
      </c>
      <c r="AC12" t="n">
        <v>668.3934713153727</v>
      </c>
      <c r="AD12" t="n">
        <v>540045.7550318028</v>
      </c>
      <c r="AE12" t="n">
        <v>738914.4271717316</v>
      </c>
      <c r="AF12" t="n">
        <v>3.066578553115378e-06</v>
      </c>
      <c r="AG12" t="n">
        <v>9.169560185185185</v>
      </c>
      <c r="AH12" t="n">
        <v>668393.4713153727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3.1991</v>
      </c>
      <c r="E13" t="n">
        <v>31.26</v>
      </c>
      <c r="F13" t="n">
        <v>26.1</v>
      </c>
      <c r="G13" t="n">
        <v>23.03</v>
      </c>
      <c r="H13" t="n">
        <v>0.33</v>
      </c>
      <c r="I13" t="n">
        <v>68</v>
      </c>
      <c r="J13" t="n">
        <v>199.05</v>
      </c>
      <c r="K13" t="n">
        <v>54.38</v>
      </c>
      <c r="L13" t="n">
        <v>3.75</v>
      </c>
      <c r="M13" t="n">
        <v>66</v>
      </c>
      <c r="N13" t="n">
        <v>40.92</v>
      </c>
      <c r="O13" t="n">
        <v>24783.33</v>
      </c>
      <c r="P13" t="n">
        <v>349.69</v>
      </c>
      <c r="Q13" t="n">
        <v>1397.38</v>
      </c>
      <c r="R13" t="n">
        <v>135.42</v>
      </c>
      <c r="S13" t="n">
        <v>66.97</v>
      </c>
      <c r="T13" t="n">
        <v>31369.94</v>
      </c>
      <c r="U13" t="n">
        <v>0.49</v>
      </c>
      <c r="V13" t="n">
        <v>0.8100000000000001</v>
      </c>
      <c r="W13" t="n">
        <v>5.41</v>
      </c>
      <c r="X13" t="n">
        <v>1.93</v>
      </c>
      <c r="Y13" t="n">
        <v>1</v>
      </c>
      <c r="Z13" t="n">
        <v>10</v>
      </c>
      <c r="AA13" t="n">
        <v>531.0927611797143</v>
      </c>
      <c r="AB13" t="n">
        <v>726.6645460050917</v>
      </c>
      <c r="AC13" t="n">
        <v>657.3127016144608</v>
      </c>
      <c r="AD13" t="n">
        <v>531092.7611797143</v>
      </c>
      <c r="AE13" t="n">
        <v>726664.5460050916</v>
      </c>
      <c r="AF13" t="n">
        <v>3.108654366332279e-06</v>
      </c>
      <c r="AG13" t="n">
        <v>9.045138888888889</v>
      </c>
      <c r="AH13" t="n">
        <v>657312.7016144608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3.2243</v>
      </c>
      <c r="E14" t="n">
        <v>31.01</v>
      </c>
      <c r="F14" t="n">
        <v>26.01</v>
      </c>
      <c r="G14" t="n">
        <v>24.38</v>
      </c>
      <c r="H14" t="n">
        <v>0.36</v>
      </c>
      <c r="I14" t="n">
        <v>64</v>
      </c>
      <c r="J14" t="n">
        <v>199.44</v>
      </c>
      <c r="K14" t="n">
        <v>54.38</v>
      </c>
      <c r="L14" t="n">
        <v>4</v>
      </c>
      <c r="M14" t="n">
        <v>62</v>
      </c>
      <c r="N14" t="n">
        <v>41.06</v>
      </c>
      <c r="O14" t="n">
        <v>24831.54</v>
      </c>
      <c r="P14" t="n">
        <v>347.38</v>
      </c>
      <c r="Q14" t="n">
        <v>1397.26</v>
      </c>
      <c r="R14" t="n">
        <v>132.08</v>
      </c>
      <c r="S14" t="n">
        <v>66.97</v>
      </c>
      <c r="T14" t="n">
        <v>29719.43</v>
      </c>
      <c r="U14" t="n">
        <v>0.51</v>
      </c>
      <c r="V14" t="n">
        <v>0.8100000000000001</v>
      </c>
      <c r="W14" t="n">
        <v>5.41</v>
      </c>
      <c r="X14" t="n">
        <v>1.84</v>
      </c>
      <c r="Y14" t="n">
        <v>1</v>
      </c>
      <c r="Z14" t="n">
        <v>10</v>
      </c>
      <c r="AA14" t="n">
        <v>526.0706033197066</v>
      </c>
      <c r="AB14" t="n">
        <v>719.7930080590614</v>
      </c>
      <c r="AC14" t="n">
        <v>651.0969736057356</v>
      </c>
      <c r="AD14" t="n">
        <v>526070.6033197066</v>
      </c>
      <c r="AE14" t="n">
        <v>719793.0080590615</v>
      </c>
      <c r="AF14" t="n">
        <v>3.133141906587842e-06</v>
      </c>
      <c r="AG14" t="n">
        <v>8.972800925925926</v>
      </c>
      <c r="AH14" t="n">
        <v>651096.9736057356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3.2626</v>
      </c>
      <c r="E15" t="n">
        <v>30.65</v>
      </c>
      <c r="F15" t="n">
        <v>25.84</v>
      </c>
      <c r="G15" t="n">
        <v>26.28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343.89</v>
      </c>
      <c r="Q15" t="n">
        <v>1397.38</v>
      </c>
      <c r="R15" t="n">
        <v>127.06</v>
      </c>
      <c r="S15" t="n">
        <v>66.97</v>
      </c>
      <c r="T15" t="n">
        <v>27235.58</v>
      </c>
      <c r="U15" t="n">
        <v>0.53</v>
      </c>
      <c r="V15" t="n">
        <v>0.8100000000000001</v>
      </c>
      <c r="W15" t="n">
        <v>5.38</v>
      </c>
      <c r="X15" t="n">
        <v>1.67</v>
      </c>
      <c r="Y15" t="n">
        <v>1</v>
      </c>
      <c r="Z15" t="n">
        <v>10</v>
      </c>
      <c r="AA15" t="n">
        <v>518.7390797202703</v>
      </c>
      <c r="AB15" t="n">
        <v>709.7616940263189</v>
      </c>
      <c r="AC15" t="n">
        <v>642.0230341052403</v>
      </c>
      <c r="AD15" t="n">
        <v>518739.0797202703</v>
      </c>
      <c r="AE15" t="n">
        <v>709761.6940263188</v>
      </c>
      <c r="AF15" t="n">
        <v>3.170359080865148e-06</v>
      </c>
      <c r="AG15" t="n">
        <v>8.86863425925926</v>
      </c>
      <c r="AH15" t="n">
        <v>642023.0341052403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3.2853</v>
      </c>
      <c r="E16" t="n">
        <v>30.44</v>
      </c>
      <c r="F16" t="n">
        <v>25.74</v>
      </c>
      <c r="G16" t="n">
        <v>27.58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341.25</v>
      </c>
      <c r="Q16" t="n">
        <v>1397.2</v>
      </c>
      <c r="R16" t="n">
        <v>124.02</v>
      </c>
      <c r="S16" t="n">
        <v>66.97</v>
      </c>
      <c r="T16" t="n">
        <v>25730.17</v>
      </c>
      <c r="U16" t="n">
        <v>0.54</v>
      </c>
      <c r="V16" t="n">
        <v>0.82</v>
      </c>
      <c r="W16" t="n">
        <v>5.38</v>
      </c>
      <c r="X16" t="n">
        <v>1.58</v>
      </c>
      <c r="Y16" t="n">
        <v>1</v>
      </c>
      <c r="Z16" t="n">
        <v>10</v>
      </c>
      <c r="AA16" t="n">
        <v>514.056341260581</v>
      </c>
      <c r="AB16" t="n">
        <v>703.3545646779314</v>
      </c>
      <c r="AC16" t="n">
        <v>636.2273921894003</v>
      </c>
      <c r="AD16" t="n">
        <v>514056.341260581</v>
      </c>
      <c r="AE16" t="n">
        <v>703354.5646779314</v>
      </c>
      <c r="AF16" t="n">
        <v>3.192417301650913e-06</v>
      </c>
      <c r="AG16" t="n">
        <v>8.807870370370372</v>
      </c>
      <c r="AH16" t="n">
        <v>636227.3921894004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3.3161</v>
      </c>
      <c r="E17" t="n">
        <v>30.16</v>
      </c>
      <c r="F17" t="n">
        <v>25.62</v>
      </c>
      <c r="G17" t="n">
        <v>29.56</v>
      </c>
      <c r="H17" t="n">
        <v>0.42</v>
      </c>
      <c r="I17" t="n">
        <v>52</v>
      </c>
      <c r="J17" t="n">
        <v>200.61</v>
      </c>
      <c r="K17" t="n">
        <v>54.38</v>
      </c>
      <c r="L17" t="n">
        <v>4.75</v>
      </c>
      <c r="M17" t="n">
        <v>50</v>
      </c>
      <c r="N17" t="n">
        <v>41.49</v>
      </c>
      <c r="O17" t="n">
        <v>24976.45</v>
      </c>
      <c r="P17" t="n">
        <v>338.06</v>
      </c>
      <c r="Q17" t="n">
        <v>1397.21</v>
      </c>
      <c r="R17" t="n">
        <v>119.84</v>
      </c>
      <c r="S17" t="n">
        <v>66.97</v>
      </c>
      <c r="T17" t="n">
        <v>23660.41</v>
      </c>
      <c r="U17" t="n">
        <v>0.5600000000000001</v>
      </c>
      <c r="V17" t="n">
        <v>0.82</v>
      </c>
      <c r="W17" t="n">
        <v>5.38</v>
      </c>
      <c r="X17" t="n">
        <v>1.45</v>
      </c>
      <c r="Y17" t="n">
        <v>1</v>
      </c>
      <c r="Z17" t="n">
        <v>10</v>
      </c>
      <c r="AA17" t="n">
        <v>508.1453992415934</v>
      </c>
      <c r="AB17" t="n">
        <v>695.266953035195</v>
      </c>
      <c r="AC17" t="n">
        <v>628.9116508508125</v>
      </c>
      <c r="AD17" t="n">
        <v>508145.3992415934</v>
      </c>
      <c r="AE17" t="n">
        <v>695266.953035195</v>
      </c>
      <c r="AF17" t="n">
        <v>3.222346517518824e-06</v>
      </c>
      <c r="AG17" t="n">
        <v>8.726851851851853</v>
      </c>
      <c r="AH17" t="n">
        <v>628911.6508508126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3.3292</v>
      </c>
      <c r="E18" t="n">
        <v>30.04</v>
      </c>
      <c r="F18" t="n">
        <v>25.58</v>
      </c>
      <c r="G18" t="n">
        <v>30.69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336.15</v>
      </c>
      <c r="Q18" t="n">
        <v>1397.26</v>
      </c>
      <c r="R18" t="n">
        <v>118.08</v>
      </c>
      <c r="S18" t="n">
        <v>66.97</v>
      </c>
      <c r="T18" t="n">
        <v>22789.98</v>
      </c>
      <c r="U18" t="n">
        <v>0.57</v>
      </c>
      <c r="V18" t="n">
        <v>0.82</v>
      </c>
      <c r="W18" t="n">
        <v>5.39</v>
      </c>
      <c r="X18" t="n">
        <v>1.41</v>
      </c>
      <c r="Y18" t="n">
        <v>1</v>
      </c>
      <c r="Z18" t="n">
        <v>10</v>
      </c>
      <c r="AA18" t="n">
        <v>505.3006391939435</v>
      </c>
      <c r="AB18" t="n">
        <v>691.3746268360446</v>
      </c>
      <c r="AC18" t="n">
        <v>625.3908028011949</v>
      </c>
      <c r="AD18" t="n">
        <v>505300.6391939435</v>
      </c>
      <c r="AE18" t="n">
        <v>691374.6268360446</v>
      </c>
      <c r="AF18" t="n">
        <v>3.235076151540566e-06</v>
      </c>
      <c r="AG18" t="n">
        <v>8.69212962962963</v>
      </c>
      <c r="AH18" t="n">
        <v>625390.802801195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3.3514</v>
      </c>
      <c r="E19" t="n">
        <v>29.84</v>
      </c>
      <c r="F19" t="n">
        <v>25.49</v>
      </c>
      <c r="G19" t="n">
        <v>32.55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333.62</v>
      </c>
      <c r="Q19" t="n">
        <v>1397.3</v>
      </c>
      <c r="R19" t="n">
        <v>115.57</v>
      </c>
      <c r="S19" t="n">
        <v>66.97</v>
      </c>
      <c r="T19" t="n">
        <v>21553.37</v>
      </c>
      <c r="U19" t="n">
        <v>0.58</v>
      </c>
      <c r="V19" t="n">
        <v>0.83</v>
      </c>
      <c r="W19" t="n">
        <v>5.38</v>
      </c>
      <c r="X19" t="n">
        <v>1.33</v>
      </c>
      <c r="Y19" t="n">
        <v>1</v>
      </c>
      <c r="Z19" t="n">
        <v>10</v>
      </c>
      <c r="AA19" t="n">
        <v>500.9645150272281</v>
      </c>
      <c r="AB19" t="n">
        <v>685.4417504548475</v>
      </c>
      <c r="AC19" t="n">
        <v>620.0241518149749</v>
      </c>
      <c r="AD19" t="n">
        <v>500964.5150272281</v>
      </c>
      <c r="AE19" t="n">
        <v>685441.7504548475</v>
      </c>
      <c r="AF19" t="n">
        <v>3.256648508432372e-06</v>
      </c>
      <c r="AG19" t="n">
        <v>8.63425925925926</v>
      </c>
      <c r="AH19" t="n">
        <v>620024.1518149748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3.3662</v>
      </c>
      <c r="E20" t="n">
        <v>29.71</v>
      </c>
      <c r="F20" t="n">
        <v>25.44</v>
      </c>
      <c r="G20" t="n">
        <v>33.92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331.57</v>
      </c>
      <c r="Q20" t="n">
        <v>1397.19</v>
      </c>
      <c r="R20" t="n">
        <v>113.67</v>
      </c>
      <c r="S20" t="n">
        <v>66.97</v>
      </c>
      <c r="T20" t="n">
        <v>20610.36</v>
      </c>
      <c r="U20" t="n">
        <v>0.59</v>
      </c>
      <c r="V20" t="n">
        <v>0.83</v>
      </c>
      <c r="W20" t="n">
        <v>5.38</v>
      </c>
      <c r="X20" t="n">
        <v>1.27</v>
      </c>
      <c r="Y20" t="n">
        <v>1</v>
      </c>
      <c r="Z20" t="n">
        <v>10</v>
      </c>
      <c r="AA20" t="n">
        <v>497.8785849551846</v>
      </c>
      <c r="AB20" t="n">
        <v>681.2194447886512</v>
      </c>
      <c r="AC20" t="n">
        <v>616.2048170755172</v>
      </c>
      <c r="AD20" t="n">
        <v>497878.5849551847</v>
      </c>
      <c r="AE20" t="n">
        <v>681219.4447886512</v>
      </c>
      <c r="AF20" t="n">
        <v>3.271030079693576e-06</v>
      </c>
      <c r="AG20" t="n">
        <v>8.596643518518519</v>
      </c>
      <c r="AH20" t="n">
        <v>616204.8170755173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3.3921</v>
      </c>
      <c r="E21" t="n">
        <v>29.48</v>
      </c>
      <c r="F21" t="n">
        <v>25.33</v>
      </c>
      <c r="G21" t="n">
        <v>36.19</v>
      </c>
      <c r="H21" t="n">
        <v>0.51</v>
      </c>
      <c r="I21" t="n">
        <v>42</v>
      </c>
      <c r="J21" t="n">
        <v>202.19</v>
      </c>
      <c r="K21" t="n">
        <v>54.38</v>
      </c>
      <c r="L21" t="n">
        <v>5.75</v>
      </c>
      <c r="M21" t="n">
        <v>40</v>
      </c>
      <c r="N21" t="n">
        <v>42.06</v>
      </c>
      <c r="O21" t="n">
        <v>25170.34</v>
      </c>
      <c r="P21" t="n">
        <v>328.75</v>
      </c>
      <c r="Q21" t="n">
        <v>1397.24</v>
      </c>
      <c r="R21" t="n">
        <v>110.29</v>
      </c>
      <c r="S21" t="n">
        <v>66.97</v>
      </c>
      <c r="T21" t="n">
        <v>18937.93</v>
      </c>
      <c r="U21" t="n">
        <v>0.61</v>
      </c>
      <c r="V21" t="n">
        <v>0.83</v>
      </c>
      <c r="W21" t="n">
        <v>5.37</v>
      </c>
      <c r="X21" t="n">
        <v>1.16</v>
      </c>
      <c r="Y21" t="n">
        <v>1</v>
      </c>
      <c r="Z21" t="n">
        <v>10</v>
      </c>
      <c r="AA21" t="n">
        <v>480.9891824613628</v>
      </c>
      <c r="AB21" t="n">
        <v>658.1106191887532</v>
      </c>
      <c r="AC21" t="n">
        <v>595.301465357433</v>
      </c>
      <c r="AD21" t="n">
        <v>480989.1824613628</v>
      </c>
      <c r="AE21" t="n">
        <v>658110.6191887532</v>
      </c>
      <c r="AF21" t="n">
        <v>3.296197829400683e-06</v>
      </c>
      <c r="AG21" t="n">
        <v>8.530092592592593</v>
      </c>
      <c r="AH21" t="n">
        <v>595301.4653574331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3.4054</v>
      </c>
      <c r="E22" t="n">
        <v>29.36</v>
      </c>
      <c r="F22" t="n">
        <v>25.29</v>
      </c>
      <c r="G22" t="n">
        <v>37.94</v>
      </c>
      <c r="H22" t="n">
        <v>0.53</v>
      </c>
      <c r="I22" t="n">
        <v>40</v>
      </c>
      <c r="J22" t="n">
        <v>202.58</v>
      </c>
      <c r="K22" t="n">
        <v>54.38</v>
      </c>
      <c r="L22" t="n">
        <v>6</v>
      </c>
      <c r="M22" t="n">
        <v>38</v>
      </c>
      <c r="N22" t="n">
        <v>42.2</v>
      </c>
      <c r="O22" t="n">
        <v>25218.93</v>
      </c>
      <c r="P22" t="n">
        <v>326.7</v>
      </c>
      <c r="Q22" t="n">
        <v>1397.28</v>
      </c>
      <c r="R22" t="n">
        <v>109.16</v>
      </c>
      <c r="S22" t="n">
        <v>66.97</v>
      </c>
      <c r="T22" t="n">
        <v>18381.57</v>
      </c>
      <c r="U22" t="n">
        <v>0.61</v>
      </c>
      <c r="V22" t="n">
        <v>0.83</v>
      </c>
      <c r="W22" t="n">
        <v>5.36</v>
      </c>
      <c r="X22" t="n">
        <v>1.13</v>
      </c>
      <c r="Y22" t="n">
        <v>1</v>
      </c>
      <c r="Z22" t="n">
        <v>10</v>
      </c>
      <c r="AA22" t="n">
        <v>477.9774578312799</v>
      </c>
      <c r="AB22" t="n">
        <v>653.9898446819607</v>
      </c>
      <c r="AC22" t="n">
        <v>591.5739717860254</v>
      </c>
      <c r="AD22" t="n">
        <v>477977.45783128</v>
      </c>
      <c r="AE22" t="n">
        <v>653989.8446819606</v>
      </c>
      <c r="AF22" t="n">
        <v>3.309121808980008e-06</v>
      </c>
      <c r="AG22" t="n">
        <v>8.49537037037037</v>
      </c>
      <c r="AH22" t="n">
        <v>591573.9717860253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3.4151</v>
      </c>
      <c r="E23" t="n">
        <v>29.28</v>
      </c>
      <c r="F23" t="n">
        <v>25.25</v>
      </c>
      <c r="G23" t="n">
        <v>38.84</v>
      </c>
      <c r="H23" t="n">
        <v>0.55</v>
      </c>
      <c r="I23" t="n">
        <v>39</v>
      </c>
      <c r="J23" t="n">
        <v>202.98</v>
      </c>
      <c r="K23" t="n">
        <v>54.38</v>
      </c>
      <c r="L23" t="n">
        <v>6.25</v>
      </c>
      <c r="M23" t="n">
        <v>37</v>
      </c>
      <c r="N23" t="n">
        <v>42.35</v>
      </c>
      <c r="O23" t="n">
        <v>25267.7</v>
      </c>
      <c r="P23" t="n">
        <v>325.24</v>
      </c>
      <c r="Q23" t="n">
        <v>1397.22</v>
      </c>
      <c r="R23" t="n">
        <v>107.78</v>
      </c>
      <c r="S23" t="n">
        <v>66.97</v>
      </c>
      <c r="T23" t="n">
        <v>17698.01</v>
      </c>
      <c r="U23" t="n">
        <v>0.62</v>
      </c>
      <c r="V23" t="n">
        <v>0.83</v>
      </c>
      <c r="W23" t="n">
        <v>5.36</v>
      </c>
      <c r="X23" t="n">
        <v>1.08</v>
      </c>
      <c r="Y23" t="n">
        <v>1</v>
      </c>
      <c r="Z23" t="n">
        <v>10</v>
      </c>
      <c r="AA23" t="n">
        <v>475.9077806819941</v>
      </c>
      <c r="AB23" t="n">
        <v>651.158021098596</v>
      </c>
      <c r="AC23" t="n">
        <v>589.0124134709677</v>
      </c>
      <c r="AD23" t="n">
        <v>475907.7806819941</v>
      </c>
      <c r="AE23" t="n">
        <v>651158.021098596</v>
      </c>
      <c r="AF23" t="n">
        <v>3.318547568522824e-06</v>
      </c>
      <c r="AG23" t="n">
        <v>8.472222222222223</v>
      </c>
      <c r="AH23" t="n">
        <v>589012.4134709677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3.428</v>
      </c>
      <c r="E24" t="n">
        <v>29.17</v>
      </c>
      <c r="F24" t="n">
        <v>25.22</v>
      </c>
      <c r="G24" t="n">
        <v>40.89</v>
      </c>
      <c r="H24" t="n">
        <v>0.57</v>
      </c>
      <c r="I24" t="n">
        <v>37</v>
      </c>
      <c r="J24" t="n">
        <v>203.37</v>
      </c>
      <c r="K24" t="n">
        <v>54.38</v>
      </c>
      <c r="L24" t="n">
        <v>6.5</v>
      </c>
      <c r="M24" t="n">
        <v>35</v>
      </c>
      <c r="N24" t="n">
        <v>42.49</v>
      </c>
      <c r="O24" t="n">
        <v>25316.39</v>
      </c>
      <c r="P24" t="n">
        <v>323.57</v>
      </c>
      <c r="Q24" t="n">
        <v>1397.25</v>
      </c>
      <c r="R24" t="n">
        <v>106.75</v>
      </c>
      <c r="S24" t="n">
        <v>66.97</v>
      </c>
      <c r="T24" t="n">
        <v>17190.66</v>
      </c>
      <c r="U24" t="n">
        <v>0.63</v>
      </c>
      <c r="V24" t="n">
        <v>0.83</v>
      </c>
      <c r="W24" t="n">
        <v>5.36</v>
      </c>
      <c r="X24" t="n">
        <v>1.05</v>
      </c>
      <c r="Y24" t="n">
        <v>1</v>
      </c>
      <c r="Z24" t="n">
        <v>10</v>
      </c>
      <c r="AA24" t="n">
        <v>473.4428148479266</v>
      </c>
      <c r="AB24" t="n">
        <v>647.7853460978072</v>
      </c>
      <c r="AC24" t="n">
        <v>585.9616218386751</v>
      </c>
      <c r="AD24" t="n">
        <v>473442.8148479266</v>
      </c>
      <c r="AE24" t="n">
        <v>647785.3460978072</v>
      </c>
      <c r="AF24" t="n">
        <v>3.331082856986981e-06</v>
      </c>
      <c r="AG24" t="n">
        <v>8.440393518518519</v>
      </c>
      <c r="AH24" t="n">
        <v>585961.6218386751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3.4464</v>
      </c>
      <c r="E25" t="n">
        <v>29.02</v>
      </c>
      <c r="F25" t="n">
        <v>25.14</v>
      </c>
      <c r="G25" t="n">
        <v>43.09</v>
      </c>
      <c r="H25" t="n">
        <v>0.59</v>
      </c>
      <c r="I25" t="n">
        <v>35</v>
      </c>
      <c r="J25" t="n">
        <v>203.77</v>
      </c>
      <c r="K25" t="n">
        <v>54.38</v>
      </c>
      <c r="L25" t="n">
        <v>6.75</v>
      </c>
      <c r="M25" t="n">
        <v>33</v>
      </c>
      <c r="N25" t="n">
        <v>42.64</v>
      </c>
      <c r="O25" t="n">
        <v>25365.14</v>
      </c>
      <c r="P25" t="n">
        <v>320.28</v>
      </c>
      <c r="Q25" t="n">
        <v>1397.18</v>
      </c>
      <c r="R25" t="n">
        <v>104.52</v>
      </c>
      <c r="S25" t="n">
        <v>66.97</v>
      </c>
      <c r="T25" t="n">
        <v>16085.58</v>
      </c>
      <c r="U25" t="n">
        <v>0.64</v>
      </c>
      <c r="V25" t="n">
        <v>0.84</v>
      </c>
      <c r="W25" t="n">
        <v>5.34</v>
      </c>
      <c r="X25" t="n">
        <v>0.97</v>
      </c>
      <c r="Y25" t="n">
        <v>1</v>
      </c>
      <c r="Z25" t="n">
        <v>10</v>
      </c>
      <c r="AA25" t="n">
        <v>469.1976662692382</v>
      </c>
      <c r="AB25" t="n">
        <v>641.9769465297082</v>
      </c>
      <c r="AC25" t="n">
        <v>580.7075677732155</v>
      </c>
      <c r="AD25" t="n">
        <v>469197.6662692382</v>
      </c>
      <c r="AE25" t="n">
        <v>641976.9465297082</v>
      </c>
      <c r="AF25" t="n">
        <v>3.348962648284695e-06</v>
      </c>
      <c r="AG25" t="n">
        <v>8.39699074074074</v>
      </c>
      <c r="AH25" t="n">
        <v>580707.5677732155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3.4558</v>
      </c>
      <c r="E26" t="n">
        <v>28.94</v>
      </c>
      <c r="F26" t="n">
        <v>25.1</v>
      </c>
      <c r="G26" t="n">
        <v>44.29</v>
      </c>
      <c r="H26" t="n">
        <v>0.61</v>
      </c>
      <c r="I26" t="n">
        <v>34</v>
      </c>
      <c r="J26" t="n">
        <v>204.16</v>
      </c>
      <c r="K26" t="n">
        <v>54.38</v>
      </c>
      <c r="L26" t="n">
        <v>7</v>
      </c>
      <c r="M26" t="n">
        <v>32</v>
      </c>
      <c r="N26" t="n">
        <v>42.78</v>
      </c>
      <c r="O26" t="n">
        <v>25413.94</v>
      </c>
      <c r="P26" t="n">
        <v>318.6</v>
      </c>
      <c r="Q26" t="n">
        <v>1397.3</v>
      </c>
      <c r="R26" t="n">
        <v>103.02</v>
      </c>
      <c r="S26" t="n">
        <v>66.97</v>
      </c>
      <c r="T26" t="n">
        <v>15341.74</v>
      </c>
      <c r="U26" t="n">
        <v>0.65</v>
      </c>
      <c r="V26" t="n">
        <v>0.84</v>
      </c>
      <c r="W26" t="n">
        <v>5.34</v>
      </c>
      <c r="X26" t="n">
        <v>0.93</v>
      </c>
      <c r="Y26" t="n">
        <v>1</v>
      </c>
      <c r="Z26" t="n">
        <v>10</v>
      </c>
      <c r="AA26" t="n">
        <v>467.0498163822254</v>
      </c>
      <c r="AB26" t="n">
        <v>639.0381635578478</v>
      </c>
      <c r="AC26" t="n">
        <v>578.0492581235818</v>
      </c>
      <c r="AD26" t="n">
        <v>467049.8163822254</v>
      </c>
      <c r="AE26" t="n">
        <v>639038.1635578478</v>
      </c>
      <c r="AF26" t="n">
        <v>3.358096889491134e-06</v>
      </c>
      <c r="AG26" t="n">
        <v>8.373842592592593</v>
      </c>
      <c r="AH26" t="n">
        <v>578049.2581235818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3.4619</v>
      </c>
      <c r="E27" t="n">
        <v>28.89</v>
      </c>
      <c r="F27" t="n">
        <v>25.09</v>
      </c>
      <c r="G27" t="n">
        <v>45.61</v>
      </c>
      <c r="H27" t="n">
        <v>0.63</v>
      </c>
      <c r="I27" t="n">
        <v>33</v>
      </c>
      <c r="J27" t="n">
        <v>204.56</v>
      </c>
      <c r="K27" t="n">
        <v>54.38</v>
      </c>
      <c r="L27" t="n">
        <v>7.25</v>
      </c>
      <c r="M27" t="n">
        <v>31</v>
      </c>
      <c r="N27" t="n">
        <v>42.93</v>
      </c>
      <c r="O27" t="n">
        <v>25462.78</v>
      </c>
      <c r="P27" t="n">
        <v>317.4</v>
      </c>
      <c r="Q27" t="n">
        <v>1397.24</v>
      </c>
      <c r="R27" t="n">
        <v>102.43</v>
      </c>
      <c r="S27" t="n">
        <v>66.97</v>
      </c>
      <c r="T27" t="n">
        <v>15052.34</v>
      </c>
      <c r="U27" t="n">
        <v>0.65</v>
      </c>
      <c r="V27" t="n">
        <v>0.84</v>
      </c>
      <c r="W27" t="n">
        <v>5.35</v>
      </c>
      <c r="X27" t="n">
        <v>0.92</v>
      </c>
      <c r="Y27" t="n">
        <v>1</v>
      </c>
      <c r="Z27" t="n">
        <v>10</v>
      </c>
      <c r="AA27" t="n">
        <v>465.6384536795154</v>
      </c>
      <c r="AB27" t="n">
        <v>637.1070748430718</v>
      </c>
      <c r="AC27" t="n">
        <v>576.3024698054439</v>
      </c>
      <c r="AD27" t="n">
        <v>465638.4536795153</v>
      </c>
      <c r="AE27" t="n">
        <v>637107.0748430719</v>
      </c>
      <c r="AF27" t="n">
        <v>3.364024428997442e-06</v>
      </c>
      <c r="AG27" t="n">
        <v>8.359375</v>
      </c>
      <c r="AH27" t="n">
        <v>576302.4698054439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3.4703</v>
      </c>
      <c r="E28" t="n">
        <v>28.82</v>
      </c>
      <c r="F28" t="n">
        <v>25.05</v>
      </c>
      <c r="G28" t="n">
        <v>46.98</v>
      </c>
      <c r="H28" t="n">
        <v>0.65</v>
      </c>
      <c r="I28" t="n">
        <v>32</v>
      </c>
      <c r="J28" t="n">
        <v>204.95</v>
      </c>
      <c r="K28" t="n">
        <v>54.38</v>
      </c>
      <c r="L28" t="n">
        <v>7.5</v>
      </c>
      <c r="M28" t="n">
        <v>30</v>
      </c>
      <c r="N28" t="n">
        <v>43.08</v>
      </c>
      <c r="O28" t="n">
        <v>25511.67</v>
      </c>
      <c r="P28" t="n">
        <v>315.03</v>
      </c>
      <c r="Q28" t="n">
        <v>1397.2</v>
      </c>
      <c r="R28" t="n">
        <v>101.88</v>
      </c>
      <c r="S28" t="n">
        <v>66.97</v>
      </c>
      <c r="T28" t="n">
        <v>14783.07</v>
      </c>
      <c r="U28" t="n">
        <v>0.66</v>
      </c>
      <c r="V28" t="n">
        <v>0.84</v>
      </c>
      <c r="W28" t="n">
        <v>5.34</v>
      </c>
      <c r="X28" t="n">
        <v>0.89</v>
      </c>
      <c r="Y28" t="n">
        <v>1</v>
      </c>
      <c r="Z28" t="n">
        <v>10</v>
      </c>
      <c r="AA28" t="n">
        <v>463.116193899838</v>
      </c>
      <c r="AB28" t="n">
        <v>633.6560077382692</v>
      </c>
      <c r="AC28" t="n">
        <v>573.1807677015206</v>
      </c>
      <c r="AD28" t="n">
        <v>463116.193899838</v>
      </c>
      <c r="AE28" t="n">
        <v>633656.0077382692</v>
      </c>
      <c r="AF28" t="n">
        <v>3.372186942415963e-06</v>
      </c>
      <c r="AG28" t="n">
        <v>8.33912037037037</v>
      </c>
      <c r="AH28" t="n">
        <v>573180.7677015206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3.4858</v>
      </c>
      <c r="E29" t="n">
        <v>28.69</v>
      </c>
      <c r="F29" t="n">
        <v>25</v>
      </c>
      <c r="G29" t="n">
        <v>50.01</v>
      </c>
      <c r="H29" t="n">
        <v>0.67</v>
      </c>
      <c r="I29" t="n">
        <v>30</v>
      </c>
      <c r="J29" t="n">
        <v>205.35</v>
      </c>
      <c r="K29" t="n">
        <v>54.38</v>
      </c>
      <c r="L29" t="n">
        <v>7.75</v>
      </c>
      <c r="M29" t="n">
        <v>28</v>
      </c>
      <c r="N29" t="n">
        <v>43.22</v>
      </c>
      <c r="O29" t="n">
        <v>25560.62</v>
      </c>
      <c r="P29" t="n">
        <v>313.53</v>
      </c>
      <c r="Q29" t="n">
        <v>1397.42</v>
      </c>
      <c r="R29" t="n">
        <v>100.04</v>
      </c>
      <c r="S29" t="n">
        <v>66.97</v>
      </c>
      <c r="T29" t="n">
        <v>13872.94</v>
      </c>
      <c r="U29" t="n">
        <v>0.67</v>
      </c>
      <c r="V29" t="n">
        <v>0.84</v>
      </c>
      <c r="W29" t="n">
        <v>5.34</v>
      </c>
      <c r="X29" t="n">
        <v>0.84</v>
      </c>
      <c r="Y29" t="n">
        <v>1</v>
      </c>
      <c r="Z29" t="n">
        <v>10</v>
      </c>
      <c r="AA29" t="n">
        <v>460.5659498654982</v>
      </c>
      <c r="AB29" t="n">
        <v>630.1666513416593</v>
      </c>
      <c r="AC29" t="n">
        <v>570.0244305820606</v>
      </c>
      <c r="AD29" t="n">
        <v>460565.9498654982</v>
      </c>
      <c r="AE29" t="n">
        <v>630166.6513416592</v>
      </c>
      <c r="AF29" t="n">
        <v>3.38724872312871e-06</v>
      </c>
      <c r="AG29" t="n">
        <v>8.30150462962963</v>
      </c>
      <c r="AH29" t="n">
        <v>570024.4305820606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3.4942</v>
      </c>
      <c r="E30" t="n">
        <v>28.62</v>
      </c>
      <c r="F30" t="n">
        <v>24.97</v>
      </c>
      <c r="G30" t="n">
        <v>51.67</v>
      </c>
      <c r="H30" t="n">
        <v>0.6899999999999999</v>
      </c>
      <c r="I30" t="n">
        <v>29</v>
      </c>
      <c r="J30" t="n">
        <v>205.75</v>
      </c>
      <c r="K30" t="n">
        <v>54.38</v>
      </c>
      <c r="L30" t="n">
        <v>8</v>
      </c>
      <c r="M30" t="n">
        <v>27</v>
      </c>
      <c r="N30" t="n">
        <v>43.37</v>
      </c>
      <c r="O30" t="n">
        <v>25609.61</v>
      </c>
      <c r="P30" t="n">
        <v>311.26</v>
      </c>
      <c r="Q30" t="n">
        <v>1397.28</v>
      </c>
      <c r="R30" t="n">
        <v>98.73999999999999</v>
      </c>
      <c r="S30" t="n">
        <v>66.97</v>
      </c>
      <c r="T30" t="n">
        <v>13224.63</v>
      </c>
      <c r="U30" t="n">
        <v>0.68</v>
      </c>
      <c r="V30" t="n">
        <v>0.84</v>
      </c>
      <c r="W30" t="n">
        <v>5.35</v>
      </c>
      <c r="X30" t="n">
        <v>0.8100000000000001</v>
      </c>
      <c r="Y30" t="n">
        <v>1</v>
      </c>
      <c r="Z30" t="n">
        <v>10</v>
      </c>
      <c r="AA30" t="n">
        <v>458.1752099300094</v>
      </c>
      <c r="AB30" t="n">
        <v>626.8955354899213</v>
      </c>
      <c r="AC30" t="n">
        <v>567.0655054361724</v>
      </c>
      <c r="AD30" t="n">
        <v>458175.2099300094</v>
      </c>
      <c r="AE30" t="n">
        <v>626895.5354899212</v>
      </c>
      <c r="AF30" t="n">
        <v>3.395411236547232e-06</v>
      </c>
      <c r="AG30" t="n">
        <v>8.28125</v>
      </c>
      <c r="AH30" t="n">
        <v>567065.5054361725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3.502</v>
      </c>
      <c r="E31" t="n">
        <v>28.56</v>
      </c>
      <c r="F31" t="n">
        <v>24.95</v>
      </c>
      <c r="G31" t="n">
        <v>53.46</v>
      </c>
      <c r="H31" t="n">
        <v>0.71</v>
      </c>
      <c r="I31" t="n">
        <v>28</v>
      </c>
      <c r="J31" t="n">
        <v>206.15</v>
      </c>
      <c r="K31" t="n">
        <v>54.38</v>
      </c>
      <c r="L31" t="n">
        <v>8.25</v>
      </c>
      <c r="M31" t="n">
        <v>26</v>
      </c>
      <c r="N31" t="n">
        <v>43.52</v>
      </c>
      <c r="O31" t="n">
        <v>25658.66</v>
      </c>
      <c r="P31" t="n">
        <v>309.73</v>
      </c>
      <c r="Q31" t="n">
        <v>1397.19</v>
      </c>
      <c r="R31" t="n">
        <v>98.09</v>
      </c>
      <c r="S31" t="n">
        <v>66.97</v>
      </c>
      <c r="T31" t="n">
        <v>12908.35</v>
      </c>
      <c r="U31" t="n">
        <v>0.68</v>
      </c>
      <c r="V31" t="n">
        <v>0.84</v>
      </c>
      <c r="W31" t="n">
        <v>5.34</v>
      </c>
      <c r="X31" t="n">
        <v>0.78</v>
      </c>
      <c r="Y31" t="n">
        <v>1</v>
      </c>
      <c r="Z31" t="n">
        <v>10</v>
      </c>
      <c r="AA31" t="n">
        <v>456.3903591589276</v>
      </c>
      <c r="AB31" t="n">
        <v>624.4534239228685</v>
      </c>
      <c r="AC31" t="n">
        <v>564.8564655695541</v>
      </c>
      <c r="AD31" t="n">
        <v>456390.3591589276</v>
      </c>
      <c r="AE31" t="n">
        <v>624453.4239228686</v>
      </c>
      <c r="AF31" t="n">
        <v>3.402990713293001e-06</v>
      </c>
      <c r="AG31" t="n">
        <v>8.263888888888889</v>
      </c>
      <c r="AH31" t="n">
        <v>564856.4655695541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3.5109</v>
      </c>
      <c r="E32" t="n">
        <v>28.48</v>
      </c>
      <c r="F32" t="n">
        <v>24.92</v>
      </c>
      <c r="G32" t="n">
        <v>55.37</v>
      </c>
      <c r="H32" t="n">
        <v>0.73</v>
      </c>
      <c r="I32" t="n">
        <v>27</v>
      </c>
      <c r="J32" t="n">
        <v>206.54</v>
      </c>
      <c r="K32" t="n">
        <v>54.38</v>
      </c>
      <c r="L32" t="n">
        <v>8.5</v>
      </c>
      <c r="M32" t="n">
        <v>25</v>
      </c>
      <c r="N32" t="n">
        <v>43.67</v>
      </c>
      <c r="O32" t="n">
        <v>25707.76</v>
      </c>
      <c r="P32" t="n">
        <v>308.01</v>
      </c>
      <c r="Q32" t="n">
        <v>1397.24</v>
      </c>
      <c r="R32" t="n">
        <v>96.79000000000001</v>
      </c>
      <c r="S32" t="n">
        <v>66.97</v>
      </c>
      <c r="T32" t="n">
        <v>12260.64</v>
      </c>
      <c r="U32" t="n">
        <v>0.6899999999999999</v>
      </c>
      <c r="V32" t="n">
        <v>0.84</v>
      </c>
      <c r="W32" t="n">
        <v>5.34</v>
      </c>
      <c r="X32" t="n">
        <v>0.75</v>
      </c>
      <c r="Y32" t="n">
        <v>1</v>
      </c>
      <c r="Z32" t="n">
        <v>10</v>
      </c>
      <c r="AA32" t="n">
        <v>454.3577623758735</v>
      </c>
      <c r="AB32" t="n">
        <v>621.6723353324527</v>
      </c>
      <c r="AC32" t="n">
        <v>562.3408001709253</v>
      </c>
      <c r="AD32" t="n">
        <v>454357.7623758735</v>
      </c>
      <c r="AE32" t="n">
        <v>621672.3353324527</v>
      </c>
      <c r="AF32" t="n">
        <v>3.411639090605482e-06</v>
      </c>
      <c r="AG32" t="n">
        <v>8.240740740740742</v>
      </c>
      <c r="AH32" t="n">
        <v>562340.8001709252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3.5187</v>
      </c>
      <c r="E33" t="n">
        <v>28.42</v>
      </c>
      <c r="F33" t="n">
        <v>24.89</v>
      </c>
      <c r="G33" t="n">
        <v>57.44</v>
      </c>
      <c r="H33" t="n">
        <v>0.75</v>
      </c>
      <c r="I33" t="n">
        <v>26</v>
      </c>
      <c r="J33" t="n">
        <v>206.94</v>
      </c>
      <c r="K33" t="n">
        <v>54.38</v>
      </c>
      <c r="L33" t="n">
        <v>8.75</v>
      </c>
      <c r="M33" t="n">
        <v>24</v>
      </c>
      <c r="N33" t="n">
        <v>43.81</v>
      </c>
      <c r="O33" t="n">
        <v>25756.9</v>
      </c>
      <c r="P33" t="n">
        <v>304.82</v>
      </c>
      <c r="Q33" t="n">
        <v>1397.21</v>
      </c>
      <c r="R33" t="n">
        <v>96.27</v>
      </c>
      <c r="S33" t="n">
        <v>66.97</v>
      </c>
      <c r="T33" t="n">
        <v>12004.24</v>
      </c>
      <c r="U33" t="n">
        <v>0.7</v>
      </c>
      <c r="V33" t="n">
        <v>0.85</v>
      </c>
      <c r="W33" t="n">
        <v>5.33</v>
      </c>
      <c r="X33" t="n">
        <v>0.73</v>
      </c>
      <c r="Y33" t="n">
        <v>1</v>
      </c>
      <c r="Z33" t="n">
        <v>10</v>
      </c>
      <c r="AA33" t="n">
        <v>451.4161850372857</v>
      </c>
      <c r="AB33" t="n">
        <v>617.6475394445636</v>
      </c>
      <c r="AC33" t="n">
        <v>558.7001251537397</v>
      </c>
      <c r="AD33" t="n">
        <v>451416.1850372857</v>
      </c>
      <c r="AE33" t="n">
        <v>617647.5394445636</v>
      </c>
      <c r="AF33" t="n">
        <v>3.419218567351252e-06</v>
      </c>
      <c r="AG33" t="n">
        <v>8.223379629629632</v>
      </c>
      <c r="AH33" t="n">
        <v>558700.1251537397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3.5201</v>
      </c>
      <c r="E34" t="n">
        <v>28.41</v>
      </c>
      <c r="F34" t="n">
        <v>24.88</v>
      </c>
      <c r="G34" t="n">
        <v>57.42</v>
      </c>
      <c r="H34" t="n">
        <v>0.77</v>
      </c>
      <c r="I34" t="n">
        <v>26</v>
      </c>
      <c r="J34" t="n">
        <v>207.34</v>
      </c>
      <c r="K34" t="n">
        <v>54.38</v>
      </c>
      <c r="L34" t="n">
        <v>9</v>
      </c>
      <c r="M34" t="n">
        <v>24</v>
      </c>
      <c r="N34" t="n">
        <v>43.96</v>
      </c>
      <c r="O34" t="n">
        <v>25806.1</v>
      </c>
      <c r="P34" t="n">
        <v>304.08</v>
      </c>
      <c r="Q34" t="n">
        <v>1397.21</v>
      </c>
      <c r="R34" t="n">
        <v>95.88</v>
      </c>
      <c r="S34" t="n">
        <v>66.97</v>
      </c>
      <c r="T34" t="n">
        <v>11811.55</v>
      </c>
      <c r="U34" t="n">
        <v>0.7</v>
      </c>
      <c r="V34" t="n">
        <v>0.85</v>
      </c>
      <c r="W34" t="n">
        <v>5.33</v>
      </c>
      <c r="X34" t="n">
        <v>0.71</v>
      </c>
      <c r="Y34" t="n">
        <v>1</v>
      </c>
      <c r="Z34" t="n">
        <v>10</v>
      </c>
      <c r="AA34" t="n">
        <v>450.7594927801715</v>
      </c>
      <c r="AB34" t="n">
        <v>616.7490241271621</v>
      </c>
      <c r="AC34" t="n">
        <v>557.8873628771569</v>
      </c>
      <c r="AD34" t="n">
        <v>450759.4927801715</v>
      </c>
      <c r="AE34" t="n">
        <v>616749.0241271621</v>
      </c>
      <c r="AF34" t="n">
        <v>3.420578986254338e-06</v>
      </c>
      <c r="AG34" t="n">
        <v>8.220486111111112</v>
      </c>
      <c r="AH34" t="n">
        <v>557887.3628771568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3.5265</v>
      </c>
      <c r="E35" t="n">
        <v>28.36</v>
      </c>
      <c r="F35" t="n">
        <v>24.87</v>
      </c>
      <c r="G35" t="n">
        <v>59.68</v>
      </c>
      <c r="H35" t="n">
        <v>0.79</v>
      </c>
      <c r="I35" t="n">
        <v>25</v>
      </c>
      <c r="J35" t="n">
        <v>207.74</v>
      </c>
      <c r="K35" t="n">
        <v>54.38</v>
      </c>
      <c r="L35" t="n">
        <v>9.25</v>
      </c>
      <c r="M35" t="n">
        <v>23</v>
      </c>
      <c r="N35" t="n">
        <v>44.11</v>
      </c>
      <c r="O35" t="n">
        <v>25855.35</v>
      </c>
      <c r="P35" t="n">
        <v>302.6</v>
      </c>
      <c r="Q35" t="n">
        <v>1397.27</v>
      </c>
      <c r="R35" t="n">
        <v>95.37</v>
      </c>
      <c r="S35" t="n">
        <v>66.97</v>
      </c>
      <c r="T35" t="n">
        <v>11560.95</v>
      </c>
      <c r="U35" t="n">
        <v>0.7</v>
      </c>
      <c r="V35" t="n">
        <v>0.85</v>
      </c>
      <c r="W35" t="n">
        <v>5.34</v>
      </c>
      <c r="X35" t="n">
        <v>0.7</v>
      </c>
      <c r="Y35" t="n">
        <v>1</v>
      </c>
      <c r="Z35" t="n">
        <v>10</v>
      </c>
      <c r="AA35" t="n">
        <v>449.1854479608551</v>
      </c>
      <c r="AB35" t="n">
        <v>614.5953465634171</v>
      </c>
      <c r="AC35" t="n">
        <v>555.9392292773903</v>
      </c>
      <c r="AD35" t="n">
        <v>449185.4479608551</v>
      </c>
      <c r="AE35" t="n">
        <v>614595.3465634171</v>
      </c>
      <c r="AF35" t="n">
        <v>3.426798044097021e-06</v>
      </c>
      <c r="AG35" t="n">
        <v>8.206018518518519</v>
      </c>
      <c r="AH35" t="n">
        <v>555939.2292773903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3.5381</v>
      </c>
      <c r="E36" t="n">
        <v>28.26</v>
      </c>
      <c r="F36" t="n">
        <v>24.81</v>
      </c>
      <c r="G36" t="n">
        <v>62.03</v>
      </c>
      <c r="H36" t="n">
        <v>0.8100000000000001</v>
      </c>
      <c r="I36" t="n">
        <v>24</v>
      </c>
      <c r="J36" t="n">
        <v>208.14</v>
      </c>
      <c r="K36" t="n">
        <v>54.38</v>
      </c>
      <c r="L36" t="n">
        <v>9.5</v>
      </c>
      <c r="M36" t="n">
        <v>22</v>
      </c>
      <c r="N36" t="n">
        <v>44.26</v>
      </c>
      <c r="O36" t="n">
        <v>25904.65</v>
      </c>
      <c r="P36" t="n">
        <v>300.44</v>
      </c>
      <c r="Q36" t="n">
        <v>1397.23</v>
      </c>
      <c r="R36" t="n">
        <v>93.75</v>
      </c>
      <c r="S36" t="n">
        <v>66.97</v>
      </c>
      <c r="T36" t="n">
        <v>10758.49</v>
      </c>
      <c r="U36" t="n">
        <v>0.71</v>
      </c>
      <c r="V36" t="n">
        <v>0.85</v>
      </c>
      <c r="W36" t="n">
        <v>5.33</v>
      </c>
      <c r="X36" t="n">
        <v>0.65</v>
      </c>
      <c r="Y36" t="n">
        <v>1</v>
      </c>
      <c r="Z36" t="n">
        <v>10</v>
      </c>
      <c r="AA36" t="n">
        <v>446.56831566651</v>
      </c>
      <c r="AB36" t="n">
        <v>611.0144706985659</v>
      </c>
      <c r="AC36" t="n">
        <v>552.7001071792897</v>
      </c>
      <c r="AD36" t="n">
        <v>446568.31566651</v>
      </c>
      <c r="AE36" t="n">
        <v>611014.4706985659</v>
      </c>
      <c r="AF36" t="n">
        <v>3.438070086436885e-06</v>
      </c>
      <c r="AG36" t="n">
        <v>8.177083333333334</v>
      </c>
      <c r="AH36" t="n">
        <v>552700.1071792897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3.5431</v>
      </c>
      <c r="E37" t="n">
        <v>28.22</v>
      </c>
      <c r="F37" t="n">
        <v>24.81</v>
      </c>
      <c r="G37" t="n">
        <v>64.73</v>
      </c>
      <c r="H37" t="n">
        <v>0.83</v>
      </c>
      <c r="I37" t="n">
        <v>23</v>
      </c>
      <c r="J37" t="n">
        <v>208.54</v>
      </c>
      <c r="K37" t="n">
        <v>54.38</v>
      </c>
      <c r="L37" t="n">
        <v>9.75</v>
      </c>
      <c r="M37" t="n">
        <v>21</v>
      </c>
      <c r="N37" t="n">
        <v>44.41</v>
      </c>
      <c r="O37" t="n">
        <v>25954</v>
      </c>
      <c r="P37" t="n">
        <v>298.72</v>
      </c>
      <c r="Q37" t="n">
        <v>1397.22</v>
      </c>
      <c r="R37" t="n">
        <v>93.47</v>
      </c>
      <c r="S37" t="n">
        <v>66.97</v>
      </c>
      <c r="T37" t="n">
        <v>10619.85</v>
      </c>
      <c r="U37" t="n">
        <v>0.72</v>
      </c>
      <c r="V37" t="n">
        <v>0.85</v>
      </c>
      <c r="W37" t="n">
        <v>5.34</v>
      </c>
      <c r="X37" t="n">
        <v>0.65</v>
      </c>
      <c r="Y37" t="n">
        <v>1</v>
      </c>
      <c r="Z37" t="n">
        <v>10</v>
      </c>
      <c r="AA37" t="n">
        <v>444.9907464724187</v>
      </c>
      <c r="AB37" t="n">
        <v>608.8559709297692</v>
      </c>
      <c r="AC37" t="n">
        <v>550.7476115989537</v>
      </c>
      <c r="AD37" t="n">
        <v>444990.7464724187</v>
      </c>
      <c r="AE37" t="n">
        <v>608855.9709297692</v>
      </c>
      <c r="AF37" t="n">
        <v>3.44292872537648e-06</v>
      </c>
      <c r="AG37" t="n">
        <v>8.16550925925926</v>
      </c>
      <c r="AH37" t="n">
        <v>550747.6115989536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3.544</v>
      </c>
      <c r="E38" t="n">
        <v>28.22</v>
      </c>
      <c r="F38" t="n">
        <v>24.81</v>
      </c>
      <c r="G38" t="n">
        <v>64.70999999999999</v>
      </c>
      <c r="H38" t="n">
        <v>0.85</v>
      </c>
      <c r="I38" t="n">
        <v>23</v>
      </c>
      <c r="J38" t="n">
        <v>208.94</v>
      </c>
      <c r="K38" t="n">
        <v>54.38</v>
      </c>
      <c r="L38" t="n">
        <v>10</v>
      </c>
      <c r="M38" t="n">
        <v>21</v>
      </c>
      <c r="N38" t="n">
        <v>44.56</v>
      </c>
      <c r="O38" t="n">
        <v>26003.41</v>
      </c>
      <c r="P38" t="n">
        <v>297.26</v>
      </c>
      <c r="Q38" t="n">
        <v>1397.19</v>
      </c>
      <c r="R38" t="n">
        <v>93.45999999999999</v>
      </c>
      <c r="S38" t="n">
        <v>66.97</v>
      </c>
      <c r="T38" t="n">
        <v>10619.05</v>
      </c>
      <c r="U38" t="n">
        <v>0.72</v>
      </c>
      <c r="V38" t="n">
        <v>0.85</v>
      </c>
      <c r="W38" t="n">
        <v>5.33</v>
      </c>
      <c r="X38" t="n">
        <v>0.64</v>
      </c>
      <c r="Y38" t="n">
        <v>1</v>
      </c>
      <c r="Z38" t="n">
        <v>10</v>
      </c>
      <c r="AA38" t="n">
        <v>443.9221515201359</v>
      </c>
      <c r="AB38" t="n">
        <v>607.3938721729739</v>
      </c>
      <c r="AC38" t="n">
        <v>549.4250534954383</v>
      </c>
      <c r="AD38" t="n">
        <v>443922.1515201359</v>
      </c>
      <c r="AE38" t="n">
        <v>607393.8721729739</v>
      </c>
      <c r="AF38" t="n">
        <v>3.443803280385607e-06</v>
      </c>
      <c r="AG38" t="n">
        <v>8.16550925925926</v>
      </c>
      <c r="AH38" t="n">
        <v>549425.0534954383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3.5522</v>
      </c>
      <c r="E39" t="n">
        <v>28.15</v>
      </c>
      <c r="F39" t="n">
        <v>24.78</v>
      </c>
      <c r="G39" t="n">
        <v>67.58</v>
      </c>
      <c r="H39" t="n">
        <v>0.87</v>
      </c>
      <c r="I39" t="n">
        <v>22</v>
      </c>
      <c r="J39" t="n">
        <v>209.34</v>
      </c>
      <c r="K39" t="n">
        <v>54.38</v>
      </c>
      <c r="L39" t="n">
        <v>10.25</v>
      </c>
      <c r="M39" t="n">
        <v>20</v>
      </c>
      <c r="N39" t="n">
        <v>44.71</v>
      </c>
      <c r="O39" t="n">
        <v>26052.86</v>
      </c>
      <c r="P39" t="n">
        <v>296.45</v>
      </c>
      <c r="Q39" t="n">
        <v>1397.22</v>
      </c>
      <c r="R39" t="n">
        <v>92.42</v>
      </c>
      <c r="S39" t="n">
        <v>66.97</v>
      </c>
      <c r="T39" t="n">
        <v>10103.32</v>
      </c>
      <c r="U39" t="n">
        <v>0.72</v>
      </c>
      <c r="V39" t="n">
        <v>0.85</v>
      </c>
      <c r="W39" t="n">
        <v>5.33</v>
      </c>
      <c r="X39" t="n">
        <v>0.61</v>
      </c>
      <c r="Y39" t="n">
        <v>1</v>
      </c>
      <c r="Z39" t="n">
        <v>10</v>
      </c>
      <c r="AA39" t="n">
        <v>442.6198481744084</v>
      </c>
      <c r="AB39" t="n">
        <v>605.6120032817807</v>
      </c>
      <c r="AC39" t="n">
        <v>547.8132436703519</v>
      </c>
      <c r="AD39" t="n">
        <v>442619.8481744084</v>
      </c>
      <c r="AE39" t="n">
        <v>605612.0032817808</v>
      </c>
      <c r="AF39" t="n">
        <v>3.451771448246545e-06</v>
      </c>
      <c r="AG39" t="n">
        <v>8.14525462962963</v>
      </c>
      <c r="AH39" t="n">
        <v>547813.2436703519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3.5649</v>
      </c>
      <c r="E40" t="n">
        <v>28.05</v>
      </c>
      <c r="F40" t="n">
        <v>24.72</v>
      </c>
      <c r="G40" t="n">
        <v>70.62</v>
      </c>
      <c r="H40" t="n">
        <v>0.89</v>
      </c>
      <c r="I40" t="n">
        <v>21</v>
      </c>
      <c r="J40" t="n">
        <v>209.74</v>
      </c>
      <c r="K40" t="n">
        <v>54.38</v>
      </c>
      <c r="L40" t="n">
        <v>10.5</v>
      </c>
      <c r="M40" t="n">
        <v>19</v>
      </c>
      <c r="N40" t="n">
        <v>44.87</v>
      </c>
      <c r="O40" t="n">
        <v>26102.37</v>
      </c>
      <c r="P40" t="n">
        <v>292.06</v>
      </c>
      <c r="Q40" t="n">
        <v>1397.18</v>
      </c>
      <c r="R40" t="n">
        <v>90.69</v>
      </c>
      <c r="S40" t="n">
        <v>66.97</v>
      </c>
      <c r="T40" t="n">
        <v>9242.9</v>
      </c>
      <c r="U40" t="n">
        <v>0.74</v>
      </c>
      <c r="V40" t="n">
        <v>0.85</v>
      </c>
      <c r="W40" t="n">
        <v>5.32</v>
      </c>
      <c r="X40" t="n">
        <v>0.55</v>
      </c>
      <c r="Y40" t="n">
        <v>1</v>
      </c>
      <c r="Z40" t="n">
        <v>10</v>
      </c>
      <c r="AA40" t="n">
        <v>438.4437906713154</v>
      </c>
      <c r="AB40" t="n">
        <v>599.8981371713944</v>
      </c>
      <c r="AC40" t="n">
        <v>542.6447009220794</v>
      </c>
      <c r="AD40" t="n">
        <v>438443.7906713153</v>
      </c>
      <c r="AE40" t="n">
        <v>599898.1371713944</v>
      </c>
      <c r="AF40" t="n">
        <v>3.464112391153118e-06</v>
      </c>
      <c r="AG40" t="n">
        <v>8.116319444444445</v>
      </c>
      <c r="AH40" t="n">
        <v>542644.7009220794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3.5597</v>
      </c>
      <c r="E41" t="n">
        <v>28.09</v>
      </c>
      <c r="F41" t="n">
        <v>24.76</v>
      </c>
      <c r="G41" t="n">
        <v>70.73999999999999</v>
      </c>
      <c r="H41" t="n">
        <v>0.91</v>
      </c>
      <c r="I41" t="n">
        <v>21</v>
      </c>
      <c r="J41" t="n">
        <v>210.14</v>
      </c>
      <c r="K41" t="n">
        <v>54.38</v>
      </c>
      <c r="L41" t="n">
        <v>10.75</v>
      </c>
      <c r="M41" t="n">
        <v>19</v>
      </c>
      <c r="N41" t="n">
        <v>45.02</v>
      </c>
      <c r="O41" t="n">
        <v>26151.93</v>
      </c>
      <c r="P41" t="n">
        <v>291.61</v>
      </c>
      <c r="Q41" t="n">
        <v>1397.21</v>
      </c>
      <c r="R41" t="n">
        <v>91.76000000000001</v>
      </c>
      <c r="S41" t="n">
        <v>66.97</v>
      </c>
      <c r="T41" t="n">
        <v>9777.68</v>
      </c>
      <c r="U41" t="n">
        <v>0.73</v>
      </c>
      <c r="V41" t="n">
        <v>0.85</v>
      </c>
      <c r="W41" t="n">
        <v>5.33</v>
      </c>
      <c r="X41" t="n">
        <v>0.59</v>
      </c>
      <c r="Y41" t="n">
        <v>1</v>
      </c>
      <c r="Z41" t="n">
        <v>10</v>
      </c>
      <c r="AA41" t="n">
        <v>438.6727848803525</v>
      </c>
      <c r="AB41" t="n">
        <v>600.2114571507107</v>
      </c>
      <c r="AC41" t="n">
        <v>542.9281180823169</v>
      </c>
      <c r="AD41" t="n">
        <v>438672.7848803525</v>
      </c>
      <c r="AE41" t="n">
        <v>600211.4571507106</v>
      </c>
      <c r="AF41" t="n">
        <v>3.459059406655938e-06</v>
      </c>
      <c r="AG41" t="n">
        <v>8.127893518518519</v>
      </c>
      <c r="AH41" t="n">
        <v>542928.1180823169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3.572</v>
      </c>
      <c r="E42" t="n">
        <v>28</v>
      </c>
      <c r="F42" t="n">
        <v>24.7</v>
      </c>
      <c r="G42" t="n">
        <v>74.09999999999999</v>
      </c>
      <c r="H42" t="n">
        <v>0.93</v>
      </c>
      <c r="I42" t="n">
        <v>20</v>
      </c>
      <c r="J42" t="n">
        <v>210.55</v>
      </c>
      <c r="K42" t="n">
        <v>54.38</v>
      </c>
      <c r="L42" t="n">
        <v>11</v>
      </c>
      <c r="M42" t="n">
        <v>18</v>
      </c>
      <c r="N42" t="n">
        <v>45.17</v>
      </c>
      <c r="O42" t="n">
        <v>26201.54</v>
      </c>
      <c r="P42" t="n">
        <v>289.65</v>
      </c>
      <c r="Q42" t="n">
        <v>1397.18</v>
      </c>
      <c r="R42" t="n">
        <v>89.92</v>
      </c>
      <c r="S42" t="n">
        <v>66.97</v>
      </c>
      <c r="T42" t="n">
        <v>8862.75</v>
      </c>
      <c r="U42" t="n">
        <v>0.74</v>
      </c>
      <c r="V42" t="n">
        <v>0.85</v>
      </c>
      <c r="W42" t="n">
        <v>5.33</v>
      </c>
      <c r="X42" t="n">
        <v>0.54</v>
      </c>
      <c r="Y42" t="n">
        <v>1</v>
      </c>
      <c r="Z42" t="n">
        <v>10</v>
      </c>
      <c r="AA42" t="n">
        <v>436.1955760854232</v>
      </c>
      <c r="AB42" t="n">
        <v>596.8220307907494</v>
      </c>
      <c r="AC42" t="n">
        <v>539.8621738170607</v>
      </c>
      <c r="AD42" t="n">
        <v>436195.5760854232</v>
      </c>
      <c r="AE42" t="n">
        <v>596822.0307907494</v>
      </c>
      <c r="AF42" t="n">
        <v>3.471011658447345e-06</v>
      </c>
      <c r="AG42" t="n">
        <v>8.101851851851853</v>
      </c>
      <c r="AH42" t="n">
        <v>539862.1738170607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3.5727</v>
      </c>
      <c r="E43" t="n">
        <v>27.99</v>
      </c>
      <c r="F43" t="n">
        <v>24.7</v>
      </c>
      <c r="G43" t="n">
        <v>74.09</v>
      </c>
      <c r="H43" t="n">
        <v>0.95</v>
      </c>
      <c r="I43" t="n">
        <v>20</v>
      </c>
      <c r="J43" t="n">
        <v>210.95</v>
      </c>
      <c r="K43" t="n">
        <v>54.38</v>
      </c>
      <c r="L43" t="n">
        <v>11.25</v>
      </c>
      <c r="M43" t="n">
        <v>18</v>
      </c>
      <c r="N43" t="n">
        <v>45.32</v>
      </c>
      <c r="O43" t="n">
        <v>26251.2</v>
      </c>
      <c r="P43" t="n">
        <v>287.01</v>
      </c>
      <c r="Q43" t="n">
        <v>1397.27</v>
      </c>
      <c r="R43" t="n">
        <v>89.73999999999999</v>
      </c>
      <c r="S43" t="n">
        <v>66.97</v>
      </c>
      <c r="T43" t="n">
        <v>8771.639999999999</v>
      </c>
      <c r="U43" t="n">
        <v>0.75</v>
      </c>
      <c r="V43" t="n">
        <v>0.85</v>
      </c>
      <c r="W43" t="n">
        <v>5.33</v>
      </c>
      <c r="X43" t="n">
        <v>0.53</v>
      </c>
      <c r="Y43" t="n">
        <v>1</v>
      </c>
      <c r="Z43" t="n">
        <v>10</v>
      </c>
      <c r="AA43" t="n">
        <v>434.3543669365808</v>
      </c>
      <c r="AB43" t="n">
        <v>594.3028072048883</v>
      </c>
      <c r="AC43" t="n">
        <v>537.5833813944816</v>
      </c>
      <c r="AD43" t="n">
        <v>434354.3669365808</v>
      </c>
      <c r="AE43" t="n">
        <v>594302.8072048883</v>
      </c>
      <c r="AF43" t="n">
        <v>3.471691867898888e-06</v>
      </c>
      <c r="AG43" t="n">
        <v>8.098958333333334</v>
      </c>
      <c r="AH43" t="n">
        <v>537583.3813944816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3.5796</v>
      </c>
      <c r="E44" t="n">
        <v>27.94</v>
      </c>
      <c r="F44" t="n">
        <v>24.68</v>
      </c>
      <c r="G44" t="n">
        <v>77.94</v>
      </c>
      <c r="H44" t="n">
        <v>0.97</v>
      </c>
      <c r="I44" t="n">
        <v>19</v>
      </c>
      <c r="J44" t="n">
        <v>211.35</v>
      </c>
      <c r="K44" t="n">
        <v>54.38</v>
      </c>
      <c r="L44" t="n">
        <v>11.5</v>
      </c>
      <c r="M44" t="n">
        <v>17</v>
      </c>
      <c r="N44" t="n">
        <v>45.48</v>
      </c>
      <c r="O44" t="n">
        <v>26300.92</v>
      </c>
      <c r="P44" t="n">
        <v>286.11</v>
      </c>
      <c r="Q44" t="n">
        <v>1397.24</v>
      </c>
      <c r="R44" t="n">
        <v>89.43000000000001</v>
      </c>
      <c r="S44" t="n">
        <v>66.97</v>
      </c>
      <c r="T44" t="n">
        <v>8621.66</v>
      </c>
      <c r="U44" t="n">
        <v>0.75</v>
      </c>
      <c r="V44" t="n">
        <v>0.85</v>
      </c>
      <c r="W44" t="n">
        <v>5.32</v>
      </c>
      <c r="X44" t="n">
        <v>0.51</v>
      </c>
      <c r="Y44" t="n">
        <v>1</v>
      </c>
      <c r="Z44" t="n">
        <v>10</v>
      </c>
      <c r="AA44" t="n">
        <v>433.1545973799777</v>
      </c>
      <c r="AB44" t="n">
        <v>592.6612295674468</v>
      </c>
      <c r="AC44" t="n">
        <v>536.0984736227889</v>
      </c>
      <c r="AD44" t="n">
        <v>433154.5973799777</v>
      </c>
      <c r="AE44" t="n">
        <v>592661.2295674467</v>
      </c>
      <c r="AF44" t="n">
        <v>3.478396789635531e-06</v>
      </c>
      <c r="AG44" t="n">
        <v>8.084490740740742</v>
      </c>
      <c r="AH44" t="n">
        <v>536098.4736227889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3.5785</v>
      </c>
      <c r="E45" t="n">
        <v>27.94</v>
      </c>
      <c r="F45" t="n">
        <v>24.69</v>
      </c>
      <c r="G45" t="n">
        <v>77.97</v>
      </c>
      <c r="H45" t="n">
        <v>0.99</v>
      </c>
      <c r="I45" t="n">
        <v>19</v>
      </c>
      <c r="J45" t="n">
        <v>211.76</v>
      </c>
      <c r="K45" t="n">
        <v>54.38</v>
      </c>
      <c r="L45" t="n">
        <v>11.75</v>
      </c>
      <c r="M45" t="n">
        <v>17</v>
      </c>
      <c r="N45" t="n">
        <v>45.63</v>
      </c>
      <c r="O45" t="n">
        <v>26350.68</v>
      </c>
      <c r="P45" t="n">
        <v>284.17</v>
      </c>
      <c r="Q45" t="n">
        <v>1397.23</v>
      </c>
      <c r="R45" t="n">
        <v>89.56</v>
      </c>
      <c r="S45" t="n">
        <v>66.97</v>
      </c>
      <c r="T45" t="n">
        <v>8685.549999999999</v>
      </c>
      <c r="U45" t="n">
        <v>0.75</v>
      </c>
      <c r="V45" t="n">
        <v>0.85</v>
      </c>
      <c r="W45" t="n">
        <v>5.33</v>
      </c>
      <c r="X45" t="n">
        <v>0.52</v>
      </c>
      <c r="Y45" t="n">
        <v>1</v>
      </c>
      <c r="Z45" t="n">
        <v>10</v>
      </c>
      <c r="AA45" t="n">
        <v>431.9592189718828</v>
      </c>
      <c r="AB45" t="n">
        <v>591.0256600931179</v>
      </c>
      <c r="AC45" t="n">
        <v>534.6190006035538</v>
      </c>
      <c r="AD45" t="n">
        <v>431959.2189718828</v>
      </c>
      <c r="AE45" t="n">
        <v>591025.660093118</v>
      </c>
      <c r="AF45" t="n">
        <v>3.477327889068819e-06</v>
      </c>
      <c r="AG45" t="n">
        <v>8.084490740740742</v>
      </c>
      <c r="AH45" t="n">
        <v>534619.0006035538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3.5864</v>
      </c>
      <c r="E46" t="n">
        <v>27.88</v>
      </c>
      <c r="F46" t="n">
        <v>24.67</v>
      </c>
      <c r="G46" t="n">
        <v>82.22</v>
      </c>
      <c r="H46" t="n">
        <v>1</v>
      </c>
      <c r="I46" t="n">
        <v>18</v>
      </c>
      <c r="J46" t="n">
        <v>212.16</v>
      </c>
      <c r="K46" t="n">
        <v>54.38</v>
      </c>
      <c r="L46" t="n">
        <v>12</v>
      </c>
      <c r="M46" t="n">
        <v>16</v>
      </c>
      <c r="N46" t="n">
        <v>45.78</v>
      </c>
      <c r="O46" t="n">
        <v>26400.51</v>
      </c>
      <c r="P46" t="n">
        <v>282.03</v>
      </c>
      <c r="Q46" t="n">
        <v>1397.28</v>
      </c>
      <c r="R46" t="n">
        <v>88.90000000000001</v>
      </c>
      <c r="S46" t="n">
        <v>66.97</v>
      </c>
      <c r="T46" t="n">
        <v>8363.73</v>
      </c>
      <c r="U46" t="n">
        <v>0.75</v>
      </c>
      <c r="V46" t="n">
        <v>0.85</v>
      </c>
      <c r="W46" t="n">
        <v>5.32</v>
      </c>
      <c r="X46" t="n">
        <v>0.5</v>
      </c>
      <c r="Y46" t="n">
        <v>1</v>
      </c>
      <c r="Z46" t="n">
        <v>10</v>
      </c>
      <c r="AA46" t="n">
        <v>429.8544438761718</v>
      </c>
      <c r="AB46" t="n">
        <v>588.1458139510423</v>
      </c>
      <c r="AC46" t="n">
        <v>532.0140029353885</v>
      </c>
      <c r="AD46" t="n">
        <v>429854.4438761718</v>
      </c>
      <c r="AE46" t="n">
        <v>588145.8139510424</v>
      </c>
      <c r="AF46" t="n">
        <v>3.485004538593381e-06</v>
      </c>
      <c r="AG46" t="n">
        <v>8.06712962962963</v>
      </c>
      <c r="AH46" t="n">
        <v>532014.0029353885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3.5887</v>
      </c>
      <c r="E47" t="n">
        <v>27.86</v>
      </c>
      <c r="F47" t="n">
        <v>24.65</v>
      </c>
      <c r="G47" t="n">
        <v>82.16</v>
      </c>
      <c r="H47" t="n">
        <v>1.02</v>
      </c>
      <c r="I47" t="n">
        <v>18</v>
      </c>
      <c r="J47" t="n">
        <v>212.56</v>
      </c>
      <c r="K47" t="n">
        <v>54.38</v>
      </c>
      <c r="L47" t="n">
        <v>12.25</v>
      </c>
      <c r="M47" t="n">
        <v>16</v>
      </c>
      <c r="N47" t="n">
        <v>45.94</v>
      </c>
      <c r="O47" t="n">
        <v>26450.38</v>
      </c>
      <c r="P47" t="n">
        <v>280.38</v>
      </c>
      <c r="Q47" t="n">
        <v>1397.24</v>
      </c>
      <c r="R47" t="n">
        <v>88.29000000000001</v>
      </c>
      <c r="S47" t="n">
        <v>66.97</v>
      </c>
      <c r="T47" t="n">
        <v>8059.09</v>
      </c>
      <c r="U47" t="n">
        <v>0.76</v>
      </c>
      <c r="V47" t="n">
        <v>0.85</v>
      </c>
      <c r="W47" t="n">
        <v>5.32</v>
      </c>
      <c r="X47" t="n">
        <v>0.48</v>
      </c>
      <c r="Y47" t="n">
        <v>1</v>
      </c>
      <c r="Z47" t="n">
        <v>10</v>
      </c>
      <c r="AA47" t="n">
        <v>428.5059170976172</v>
      </c>
      <c r="AB47" t="n">
        <v>586.3007001198213</v>
      </c>
      <c r="AC47" t="n">
        <v>530.3449841785857</v>
      </c>
      <c r="AD47" t="n">
        <v>428505.9170976172</v>
      </c>
      <c r="AE47" t="n">
        <v>586300.7001198212</v>
      </c>
      <c r="AF47" t="n">
        <v>3.487239512505595e-06</v>
      </c>
      <c r="AG47" t="n">
        <v>8.061342592592593</v>
      </c>
      <c r="AH47" t="n">
        <v>530344.9841785857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3.5992</v>
      </c>
      <c r="E48" t="n">
        <v>27.78</v>
      </c>
      <c r="F48" t="n">
        <v>24.61</v>
      </c>
      <c r="G48" t="n">
        <v>86.84999999999999</v>
      </c>
      <c r="H48" t="n">
        <v>1.04</v>
      </c>
      <c r="I48" t="n">
        <v>17</v>
      </c>
      <c r="J48" t="n">
        <v>212.97</v>
      </c>
      <c r="K48" t="n">
        <v>54.38</v>
      </c>
      <c r="L48" t="n">
        <v>12.5</v>
      </c>
      <c r="M48" t="n">
        <v>15</v>
      </c>
      <c r="N48" t="n">
        <v>46.09</v>
      </c>
      <c r="O48" t="n">
        <v>26500.31</v>
      </c>
      <c r="P48" t="n">
        <v>276.39</v>
      </c>
      <c r="Q48" t="n">
        <v>1397.2</v>
      </c>
      <c r="R48" t="n">
        <v>86.86</v>
      </c>
      <c r="S48" t="n">
        <v>66.97</v>
      </c>
      <c r="T48" t="n">
        <v>7346.67</v>
      </c>
      <c r="U48" t="n">
        <v>0.77</v>
      </c>
      <c r="V48" t="n">
        <v>0.86</v>
      </c>
      <c r="W48" t="n">
        <v>5.32</v>
      </c>
      <c r="X48" t="n">
        <v>0.44</v>
      </c>
      <c r="Y48" t="n">
        <v>1</v>
      </c>
      <c r="Z48" t="n">
        <v>10</v>
      </c>
      <c r="AA48" t="n">
        <v>424.9157536410224</v>
      </c>
      <c r="AB48" t="n">
        <v>581.388480091675</v>
      </c>
      <c r="AC48" t="n">
        <v>525.9015795355814</v>
      </c>
      <c r="AD48" t="n">
        <v>424915.7536410224</v>
      </c>
      <c r="AE48" t="n">
        <v>581388.480091675</v>
      </c>
      <c r="AF48" t="n">
        <v>3.497442654278747e-06</v>
      </c>
      <c r="AG48" t="n">
        <v>8.038194444444445</v>
      </c>
      <c r="AH48" t="n">
        <v>525901.5795355814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3.5973</v>
      </c>
      <c r="E49" t="n">
        <v>27.8</v>
      </c>
      <c r="F49" t="n">
        <v>24.62</v>
      </c>
      <c r="G49" t="n">
        <v>86.90000000000001</v>
      </c>
      <c r="H49" t="n">
        <v>1.06</v>
      </c>
      <c r="I49" t="n">
        <v>17</v>
      </c>
      <c r="J49" t="n">
        <v>213.37</v>
      </c>
      <c r="K49" t="n">
        <v>54.38</v>
      </c>
      <c r="L49" t="n">
        <v>12.75</v>
      </c>
      <c r="M49" t="n">
        <v>13</v>
      </c>
      <c r="N49" t="n">
        <v>46.25</v>
      </c>
      <c r="O49" t="n">
        <v>26550.29</v>
      </c>
      <c r="P49" t="n">
        <v>276.26</v>
      </c>
      <c r="Q49" t="n">
        <v>1397.3</v>
      </c>
      <c r="R49" t="n">
        <v>87.28</v>
      </c>
      <c r="S49" t="n">
        <v>66.97</v>
      </c>
      <c r="T49" t="n">
        <v>7556.25</v>
      </c>
      <c r="U49" t="n">
        <v>0.77</v>
      </c>
      <c r="V49" t="n">
        <v>0.85</v>
      </c>
      <c r="W49" t="n">
        <v>5.33</v>
      </c>
      <c r="X49" t="n">
        <v>0.46</v>
      </c>
      <c r="Y49" t="n">
        <v>1</v>
      </c>
      <c r="Z49" t="n">
        <v>10</v>
      </c>
      <c r="AA49" t="n">
        <v>424.9998201886814</v>
      </c>
      <c r="AB49" t="n">
        <v>581.5035036509364</v>
      </c>
      <c r="AC49" t="n">
        <v>526.0056254077836</v>
      </c>
      <c r="AD49" t="n">
        <v>424999.8201886814</v>
      </c>
      <c r="AE49" t="n">
        <v>581503.5036509364</v>
      </c>
      <c r="AF49" t="n">
        <v>3.495596371481701e-06</v>
      </c>
      <c r="AG49" t="n">
        <v>8.043981481481483</v>
      </c>
      <c r="AH49" t="n">
        <v>526005.6254077835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3.5959</v>
      </c>
      <c r="E50" t="n">
        <v>27.81</v>
      </c>
      <c r="F50" t="n">
        <v>24.63</v>
      </c>
      <c r="G50" t="n">
        <v>86.94</v>
      </c>
      <c r="H50" t="n">
        <v>1.08</v>
      </c>
      <c r="I50" t="n">
        <v>17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274.58</v>
      </c>
      <c r="Q50" t="n">
        <v>1397.17</v>
      </c>
      <c r="R50" t="n">
        <v>87.78</v>
      </c>
      <c r="S50" t="n">
        <v>66.97</v>
      </c>
      <c r="T50" t="n">
        <v>7804.99</v>
      </c>
      <c r="U50" t="n">
        <v>0.76</v>
      </c>
      <c r="V50" t="n">
        <v>0.85</v>
      </c>
      <c r="W50" t="n">
        <v>5.32</v>
      </c>
      <c r="X50" t="n">
        <v>0.47</v>
      </c>
      <c r="Y50" t="n">
        <v>1</v>
      </c>
      <c r="Z50" t="n">
        <v>10</v>
      </c>
      <c r="AA50" t="n">
        <v>424.0046620178992</v>
      </c>
      <c r="AB50" t="n">
        <v>580.1418843383923</v>
      </c>
      <c r="AC50" t="n">
        <v>524.7739571313839</v>
      </c>
      <c r="AD50" t="n">
        <v>424004.6620178992</v>
      </c>
      <c r="AE50" t="n">
        <v>580141.8843383923</v>
      </c>
      <c r="AF50" t="n">
        <v>3.494235952578614e-06</v>
      </c>
      <c r="AG50" t="n">
        <v>8.046875</v>
      </c>
      <c r="AH50" t="n">
        <v>524773.9571313839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3.6048</v>
      </c>
      <c r="E51" t="n">
        <v>27.74</v>
      </c>
      <c r="F51" t="n">
        <v>24.6</v>
      </c>
      <c r="G51" t="n">
        <v>92.26000000000001</v>
      </c>
      <c r="H51" t="n">
        <v>1.1</v>
      </c>
      <c r="I51" t="n">
        <v>16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273.98</v>
      </c>
      <c r="Q51" t="n">
        <v>1397.29</v>
      </c>
      <c r="R51" t="n">
        <v>86.62</v>
      </c>
      <c r="S51" t="n">
        <v>66.97</v>
      </c>
      <c r="T51" t="n">
        <v>7229.22</v>
      </c>
      <c r="U51" t="n">
        <v>0.77</v>
      </c>
      <c r="V51" t="n">
        <v>0.86</v>
      </c>
      <c r="W51" t="n">
        <v>5.32</v>
      </c>
      <c r="X51" t="n">
        <v>0.44</v>
      </c>
      <c r="Y51" t="n">
        <v>1</v>
      </c>
      <c r="Z51" t="n">
        <v>10</v>
      </c>
      <c r="AA51" t="n">
        <v>422.8564359585203</v>
      </c>
      <c r="AB51" t="n">
        <v>578.5708307877912</v>
      </c>
      <c r="AC51" t="n">
        <v>523.3528427266648</v>
      </c>
      <c r="AD51" t="n">
        <v>422856.4359585203</v>
      </c>
      <c r="AE51" t="n">
        <v>578570.8307877913</v>
      </c>
      <c r="AF51" t="n">
        <v>3.502884329891094e-06</v>
      </c>
      <c r="AG51" t="n">
        <v>8.02662037037037</v>
      </c>
      <c r="AH51" t="n">
        <v>523352.8427266648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3.6041</v>
      </c>
      <c r="E52" t="n">
        <v>27.75</v>
      </c>
      <c r="F52" t="n">
        <v>24.61</v>
      </c>
      <c r="G52" t="n">
        <v>92.28</v>
      </c>
      <c r="H52" t="n">
        <v>1.12</v>
      </c>
      <c r="I52" t="n">
        <v>16</v>
      </c>
      <c r="J52" t="n">
        <v>214.59</v>
      </c>
      <c r="K52" t="n">
        <v>54.38</v>
      </c>
      <c r="L52" t="n">
        <v>13.5</v>
      </c>
      <c r="M52" t="n">
        <v>8</v>
      </c>
      <c r="N52" t="n">
        <v>46.72</v>
      </c>
      <c r="O52" t="n">
        <v>26700.55</v>
      </c>
      <c r="P52" t="n">
        <v>271.84</v>
      </c>
      <c r="Q52" t="n">
        <v>1397.17</v>
      </c>
      <c r="R52" t="n">
        <v>86.77</v>
      </c>
      <c r="S52" t="n">
        <v>66.97</v>
      </c>
      <c r="T52" t="n">
        <v>7305.53</v>
      </c>
      <c r="U52" t="n">
        <v>0.77</v>
      </c>
      <c r="V52" t="n">
        <v>0.86</v>
      </c>
      <c r="W52" t="n">
        <v>5.33</v>
      </c>
      <c r="X52" t="n">
        <v>0.44</v>
      </c>
      <c r="Y52" t="n">
        <v>1</v>
      </c>
      <c r="Z52" t="n">
        <v>10</v>
      </c>
      <c r="AA52" t="n">
        <v>421.5030918940108</v>
      </c>
      <c r="AB52" t="n">
        <v>576.7191257334033</v>
      </c>
      <c r="AC52" t="n">
        <v>521.6778618037831</v>
      </c>
      <c r="AD52" t="n">
        <v>421503.0918940108</v>
      </c>
      <c r="AE52" t="n">
        <v>576719.1257334033</v>
      </c>
      <c r="AF52" t="n">
        <v>3.50220412043955e-06</v>
      </c>
      <c r="AG52" t="n">
        <v>8.029513888888889</v>
      </c>
      <c r="AH52" t="n">
        <v>521677.8618037831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3.6036</v>
      </c>
      <c r="E53" t="n">
        <v>27.75</v>
      </c>
      <c r="F53" t="n">
        <v>24.61</v>
      </c>
      <c r="G53" t="n">
        <v>92.29000000000001</v>
      </c>
      <c r="H53" t="n">
        <v>1.14</v>
      </c>
      <c r="I53" t="n">
        <v>16</v>
      </c>
      <c r="J53" t="n">
        <v>215</v>
      </c>
      <c r="K53" t="n">
        <v>54.38</v>
      </c>
      <c r="L53" t="n">
        <v>13.75</v>
      </c>
      <c r="M53" t="n">
        <v>9</v>
      </c>
      <c r="N53" t="n">
        <v>46.87</v>
      </c>
      <c r="O53" t="n">
        <v>26750.75</v>
      </c>
      <c r="P53" t="n">
        <v>271.84</v>
      </c>
      <c r="Q53" t="n">
        <v>1397.25</v>
      </c>
      <c r="R53" t="n">
        <v>86.91</v>
      </c>
      <c r="S53" t="n">
        <v>66.97</v>
      </c>
      <c r="T53" t="n">
        <v>7376.24</v>
      </c>
      <c r="U53" t="n">
        <v>0.77</v>
      </c>
      <c r="V53" t="n">
        <v>0.86</v>
      </c>
      <c r="W53" t="n">
        <v>5.33</v>
      </c>
      <c r="X53" t="n">
        <v>0.45</v>
      </c>
      <c r="Y53" t="n">
        <v>1</v>
      </c>
      <c r="Z53" t="n">
        <v>10</v>
      </c>
      <c r="AA53" t="n">
        <v>421.5392802695052</v>
      </c>
      <c r="AB53" t="n">
        <v>576.768640265273</v>
      </c>
      <c r="AC53" t="n">
        <v>521.7226507382253</v>
      </c>
      <c r="AD53" t="n">
        <v>421539.2802695052</v>
      </c>
      <c r="AE53" t="n">
        <v>576768.640265273</v>
      </c>
      <c r="AF53" t="n">
        <v>3.501718256545591e-06</v>
      </c>
      <c r="AG53" t="n">
        <v>8.029513888888889</v>
      </c>
      <c r="AH53" t="n">
        <v>521722.6507382253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3.6034</v>
      </c>
      <c r="E54" t="n">
        <v>27.75</v>
      </c>
      <c r="F54" t="n">
        <v>24.61</v>
      </c>
      <c r="G54" t="n">
        <v>92.3</v>
      </c>
      <c r="H54" t="n">
        <v>1.15</v>
      </c>
      <c r="I54" t="n">
        <v>16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270.76</v>
      </c>
      <c r="Q54" t="n">
        <v>1397.22</v>
      </c>
      <c r="R54" t="n">
        <v>86.70999999999999</v>
      </c>
      <c r="S54" t="n">
        <v>66.97</v>
      </c>
      <c r="T54" t="n">
        <v>7274.24</v>
      </c>
      <c r="U54" t="n">
        <v>0.77</v>
      </c>
      <c r="V54" t="n">
        <v>0.86</v>
      </c>
      <c r="W54" t="n">
        <v>5.33</v>
      </c>
      <c r="X54" t="n">
        <v>0.45</v>
      </c>
      <c r="Y54" t="n">
        <v>1</v>
      </c>
      <c r="Z54" t="n">
        <v>10</v>
      </c>
      <c r="AA54" t="n">
        <v>420.8288485931739</v>
      </c>
      <c r="AB54" t="n">
        <v>575.7965963036829</v>
      </c>
      <c r="AC54" t="n">
        <v>520.843377288057</v>
      </c>
      <c r="AD54" t="n">
        <v>420828.8485931738</v>
      </c>
      <c r="AE54" t="n">
        <v>575796.5963036829</v>
      </c>
      <c r="AF54" t="n">
        <v>3.501523910988007e-06</v>
      </c>
      <c r="AG54" t="n">
        <v>8.029513888888889</v>
      </c>
      <c r="AH54" t="n">
        <v>520843.3772880571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3.6041</v>
      </c>
      <c r="E55" t="n">
        <v>27.75</v>
      </c>
      <c r="F55" t="n">
        <v>24.61</v>
      </c>
      <c r="G55" t="n">
        <v>92.28</v>
      </c>
      <c r="H55" t="n">
        <v>1.17</v>
      </c>
      <c r="I55" t="n">
        <v>16</v>
      </c>
      <c r="J55" t="n">
        <v>215.82</v>
      </c>
      <c r="K55" t="n">
        <v>54.38</v>
      </c>
      <c r="L55" t="n">
        <v>14.25</v>
      </c>
      <c r="M55" t="n">
        <v>3</v>
      </c>
      <c r="N55" t="n">
        <v>47.19</v>
      </c>
      <c r="O55" t="n">
        <v>26851.31</v>
      </c>
      <c r="P55" t="n">
        <v>270.93</v>
      </c>
      <c r="Q55" t="n">
        <v>1397.25</v>
      </c>
      <c r="R55" t="n">
        <v>86.52</v>
      </c>
      <c r="S55" t="n">
        <v>66.97</v>
      </c>
      <c r="T55" t="n">
        <v>7183.81</v>
      </c>
      <c r="U55" t="n">
        <v>0.77</v>
      </c>
      <c r="V55" t="n">
        <v>0.86</v>
      </c>
      <c r="W55" t="n">
        <v>5.33</v>
      </c>
      <c r="X55" t="n">
        <v>0.44</v>
      </c>
      <c r="Y55" t="n">
        <v>1</v>
      </c>
      <c r="Z55" t="n">
        <v>10</v>
      </c>
      <c r="AA55" t="n">
        <v>420.8924068660418</v>
      </c>
      <c r="AB55" t="n">
        <v>575.883559536614</v>
      </c>
      <c r="AC55" t="n">
        <v>520.9220408720909</v>
      </c>
      <c r="AD55" t="n">
        <v>420892.4068660418</v>
      </c>
      <c r="AE55" t="n">
        <v>575883.559536614</v>
      </c>
      <c r="AF55" t="n">
        <v>3.50220412043955e-06</v>
      </c>
      <c r="AG55" t="n">
        <v>8.029513888888889</v>
      </c>
      <c r="AH55" t="n">
        <v>520922.0408720909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3.6134</v>
      </c>
      <c r="E56" t="n">
        <v>27.68</v>
      </c>
      <c r="F56" t="n">
        <v>24.57</v>
      </c>
      <c r="G56" t="n">
        <v>98.3</v>
      </c>
      <c r="H56" t="n">
        <v>1.19</v>
      </c>
      <c r="I56" t="n">
        <v>15</v>
      </c>
      <c r="J56" t="n">
        <v>216.22</v>
      </c>
      <c r="K56" t="n">
        <v>54.38</v>
      </c>
      <c r="L56" t="n">
        <v>14.5</v>
      </c>
      <c r="M56" t="n">
        <v>1</v>
      </c>
      <c r="N56" t="n">
        <v>47.35</v>
      </c>
      <c r="O56" t="n">
        <v>26901.66</v>
      </c>
      <c r="P56" t="n">
        <v>270.21</v>
      </c>
      <c r="Q56" t="n">
        <v>1397.2</v>
      </c>
      <c r="R56" t="n">
        <v>85.43000000000001</v>
      </c>
      <c r="S56" t="n">
        <v>66.97</v>
      </c>
      <c r="T56" t="n">
        <v>6640.41</v>
      </c>
      <c r="U56" t="n">
        <v>0.78</v>
      </c>
      <c r="V56" t="n">
        <v>0.86</v>
      </c>
      <c r="W56" t="n">
        <v>5.33</v>
      </c>
      <c r="X56" t="n">
        <v>0.41</v>
      </c>
      <c r="Y56" t="n">
        <v>1</v>
      </c>
      <c r="Z56" t="n">
        <v>10</v>
      </c>
      <c r="AA56" t="n">
        <v>419.6136812165806</v>
      </c>
      <c r="AB56" t="n">
        <v>574.1339506896269</v>
      </c>
      <c r="AC56" t="n">
        <v>519.3394122378688</v>
      </c>
      <c r="AD56" t="n">
        <v>419613.6812165806</v>
      </c>
      <c r="AE56" t="n">
        <v>574133.9506896269</v>
      </c>
      <c r="AF56" t="n">
        <v>3.511241188867199e-06</v>
      </c>
      <c r="AG56" t="n">
        <v>8.00925925925926</v>
      </c>
      <c r="AH56" t="n">
        <v>519339.4122378689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3.6134</v>
      </c>
      <c r="E57" t="n">
        <v>27.68</v>
      </c>
      <c r="F57" t="n">
        <v>24.57</v>
      </c>
      <c r="G57" t="n">
        <v>98.3</v>
      </c>
      <c r="H57" t="n">
        <v>1.21</v>
      </c>
      <c r="I57" t="n">
        <v>15</v>
      </c>
      <c r="J57" t="n">
        <v>216.63</v>
      </c>
      <c r="K57" t="n">
        <v>54.38</v>
      </c>
      <c r="L57" t="n">
        <v>14.75</v>
      </c>
      <c r="M57" t="n">
        <v>1</v>
      </c>
      <c r="N57" t="n">
        <v>47.51</v>
      </c>
      <c r="O57" t="n">
        <v>26952.08</v>
      </c>
      <c r="P57" t="n">
        <v>270.64</v>
      </c>
      <c r="Q57" t="n">
        <v>1397.2</v>
      </c>
      <c r="R57" t="n">
        <v>85.34999999999999</v>
      </c>
      <c r="S57" t="n">
        <v>66.97</v>
      </c>
      <c r="T57" t="n">
        <v>6600.21</v>
      </c>
      <c r="U57" t="n">
        <v>0.78</v>
      </c>
      <c r="V57" t="n">
        <v>0.86</v>
      </c>
      <c r="W57" t="n">
        <v>5.33</v>
      </c>
      <c r="X57" t="n">
        <v>0.41</v>
      </c>
      <c r="Y57" t="n">
        <v>1</v>
      </c>
      <c r="Z57" t="n">
        <v>10</v>
      </c>
      <c r="AA57" t="n">
        <v>419.9015039730847</v>
      </c>
      <c r="AB57" t="n">
        <v>574.5277624829197</v>
      </c>
      <c r="AC57" t="n">
        <v>519.6956391863282</v>
      </c>
      <c r="AD57" t="n">
        <v>419901.5039730847</v>
      </c>
      <c r="AE57" t="n">
        <v>574527.7624829197</v>
      </c>
      <c r="AF57" t="n">
        <v>3.511241188867199e-06</v>
      </c>
      <c r="AG57" t="n">
        <v>8.00925925925926</v>
      </c>
      <c r="AH57" t="n">
        <v>519695.6391863282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3.6133</v>
      </c>
      <c r="E58" t="n">
        <v>27.68</v>
      </c>
      <c r="F58" t="n">
        <v>24.58</v>
      </c>
      <c r="G58" t="n">
        <v>98.3</v>
      </c>
      <c r="H58" t="n">
        <v>1.23</v>
      </c>
      <c r="I58" t="n">
        <v>15</v>
      </c>
      <c r="J58" t="n">
        <v>217.04</v>
      </c>
      <c r="K58" t="n">
        <v>54.38</v>
      </c>
      <c r="L58" t="n">
        <v>15</v>
      </c>
      <c r="M58" t="n">
        <v>0</v>
      </c>
      <c r="N58" t="n">
        <v>47.66</v>
      </c>
      <c r="O58" t="n">
        <v>27002.55</v>
      </c>
      <c r="P58" t="n">
        <v>271.13</v>
      </c>
      <c r="Q58" t="n">
        <v>1397.2</v>
      </c>
      <c r="R58" t="n">
        <v>85.34</v>
      </c>
      <c r="S58" t="n">
        <v>66.97</v>
      </c>
      <c r="T58" t="n">
        <v>6597.49</v>
      </c>
      <c r="U58" t="n">
        <v>0.78</v>
      </c>
      <c r="V58" t="n">
        <v>0.86</v>
      </c>
      <c r="W58" t="n">
        <v>5.34</v>
      </c>
      <c r="X58" t="n">
        <v>0.41</v>
      </c>
      <c r="Y58" t="n">
        <v>1</v>
      </c>
      <c r="Z58" t="n">
        <v>10</v>
      </c>
      <c r="AA58" t="n">
        <v>420.2684427670565</v>
      </c>
      <c r="AB58" t="n">
        <v>575.0298243290291</v>
      </c>
      <c r="AC58" t="n">
        <v>520.149784954493</v>
      </c>
      <c r="AD58" t="n">
        <v>420268.4427670565</v>
      </c>
      <c r="AE58" t="n">
        <v>575029.8243290291</v>
      </c>
      <c r="AF58" t="n">
        <v>3.511144016088408e-06</v>
      </c>
      <c r="AG58" t="n">
        <v>8.00925925925926</v>
      </c>
      <c r="AH58" t="n">
        <v>520149.784954493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1.4729</v>
      </c>
      <c r="E2" t="n">
        <v>67.89</v>
      </c>
      <c r="F2" t="n">
        <v>39.2</v>
      </c>
      <c r="G2" t="n">
        <v>4.76</v>
      </c>
      <c r="H2" t="n">
        <v>0.06</v>
      </c>
      <c r="I2" t="n">
        <v>494</v>
      </c>
      <c r="J2" t="n">
        <v>274.09</v>
      </c>
      <c r="K2" t="n">
        <v>60.56</v>
      </c>
      <c r="L2" t="n">
        <v>1</v>
      </c>
      <c r="M2" t="n">
        <v>492</v>
      </c>
      <c r="N2" t="n">
        <v>72.53</v>
      </c>
      <c r="O2" t="n">
        <v>34038.11</v>
      </c>
      <c r="P2" t="n">
        <v>679.83</v>
      </c>
      <c r="Q2" t="n">
        <v>1398.21</v>
      </c>
      <c r="R2" t="n">
        <v>563.79</v>
      </c>
      <c r="S2" t="n">
        <v>66.97</v>
      </c>
      <c r="T2" t="n">
        <v>243428.14</v>
      </c>
      <c r="U2" t="n">
        <v>0.12</v>
      </c>
      <c r="V2" t="n">
        <v>0.54</v>
      </c>
      <c r="W2" t="n">
        <v>6.12</v>
      </c>
      <c r="X2" t="n">
        <v>15.01</v>
      </c>
      <c r="Y2" t="n">
        <v>1</v>
      </c>
      <c r="Z2" t="n">
        <v>10</v>
      </c>
      <c r="AA2" t="n">
        <v>1857.208605171637</v>
      </c>
      <c r="AB2" t="n">
        <v>2541.114747856864</v>
      </c>
      <c r="AC2" t="n">
        <v>2298.594322798353</v>
      </c>
      <c r="AD2" t="n">
        <v>1857208.605171637</v>
      </c>
      <c r="AE2" t="n">
        <v>2541114.747856864</v>
      </c>
      <c r="AF2" t="n">
        <v>1.296236009315079e-06</v>
      </c>
      <c r="AG2" t="n">
        <v>19.64409722222222</v>
      </c>
      <c r="AH2" t="n">
        <v>2298594.322798353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1.8</v>
      </c>
      <c r="E3" t="n">
        <v>55.56</v>
      </c>
      <c r="F3" t="n">
        <v>34.53</v>
      </c>
      <c r="G3" t="n">
        <v>5.97</v>
      </c>
      <c r="H3" t="n">
        <v>0.08</v>
      </c>
      <c r="I3" t="n">
        <v>347</v>
      </c>
      <c r="J3" t="n">
        <v>274.57</v>
      </c>
      <c r="K3" t="n">
        <v>60.56</v>
      </c>
      <c r="L3" t="n">
        <v>1.25</v>
      </c>
      <c r="M3" t="n">
        <v>345</v>
      </c>
      <c r="N3" t="n">
        <v>72.76000000000001</v>
      </c>
      <c r="O3" t="n">
        <v>34097.72</v>
      </c>
      <c r="P3" t="n">
        <v>598.15</v>
      </c>
      <c r="Q3" t="n">
        <v>1398.4</v>
      </c>
      <c r="R3" t="n">
        <v>410.19</v>
      </c>
      <c r="S3" t="n">
        <v>66.97</v>
      </c>
      <c r="T3" t="n">
        <v>167359.58</v>
      </c>
      <c r="U3" t="n">
        <v>0.16</v>
      </c>
      <c r="V3" t="n">
        <v>0.61</v>
      </c>
      <c r="W3" t="n">
        <v>5.88</v>
      </c>
      <c r="X3" t="n">
        <v>10.35</v>
      </c>
      <c r="Y3" t="n">
        <v>1</v>
      </c>
      <c r="Z3" t="n">
        <v>10</v>
      </c>
      <c r="AA3" t="n">
        <v>1381.917922935595</v>
      </c>
      <c r="AB3" t="n">
        <v>1890.801068076483</v>
      </c>
      <c r="AC3" t="n">
        <v>1710.345667895229</v>
      </c>
      <c r="AD3" t="n">
        <v>1381917.922935595</v>
      </c>
      <c r="AE3" t="n">
        <v>1890801.068076483</v>
      </c>
      <c r="AF3" t="n">
        <v>1.584102666010688e-06</v>
      </c>
      <c r="AG3" t="n">
        <v>16.07638888888889</v>
      </c>
      <c r="AH3" t="n">
        <v>1710345.667895229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2.0428</v>
      </c>
      <c r="E4" t="n">
        <v>48.95</v>
      </c>
      <c r="F4" t="n">
        <v>32.06</v>
      </c>
      <c r="G4" t="n">
        <v>7.18</v>
      </c>
      <c r="H4" t="n">
        <v>0.1</v>
      </c>
      <c r="I4" t="n">
        <v>268</v>
      </c>
      <c r="J4" t="n">
        <v>275.05</v>
      </c>
      <c r="K4" t="n">
        <v>60.56</v>
      </c>
      <c r="L4" t="n">
        <v>1.5</v>
      </c>
      <c r="M4" t="n">
        <v>266</v>
      </c>
      <c r="N4" t="n">
        <v>73</v>
      </c>
      <c r="O4" t="n">
        <v>34157.42</v>
      </c>
      <c r="P4" t="n">
        <v>554.4</v>
      </c>
      <c r="Q4" t="n">
        <v>1397.86</v>
      </c>
      <c r="R4" t="n">
        <v>329.95</v>
      </c>
      <c r="S4" t="n">
        <v>66.97</v>
      </c>
      <c r="T4" t="n">
        <v>127636.23</v>
      </c>
      <c r="U4" t="n">
        <v>0.2</v>
      </c>
      <c r="V4" t="n">
        <v>0.66</v>
      </c>
      <c r="W4" t="n">
        <v>5.73</v>
      </c>
      <c r="X4" t="n">
        <v>7.88</v>
      </c>
      <c r="Y4" t="n">
        <v>1</v>
      </c>
      <c r="Z4" t="n">
        <v>10</v>
      </c>
      <c r="AA4" t="n">
        <v>1149.765907797625</v>
      </c>
      <c r="AB4" t="n">
        <v>1573.160439140636</v>
      </c>
      <c r="AC4" t="n">
        <v>1423.020214773597</v>
      </c>
      <c r="AD4" t="n">
        <v>1149765.907797625</v>
      </c>
      <c r="AE4" t="n">
        <v>1573160.439140636</v>
      </c>
      <c r="AF4" t="n">
        <v>1.797780514514796e-06</v>
      </c>
      <c r="AG4" t="n">
        <v>14.16377314814815</v>
      </c>
      <c r="AH4" t="n">
        <v>1423020.214773597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2.2309</v>
      </c>
      <c r="E5" t="n">
        <v>44.82</v>
      </c>
      <c r="F5" t="n">
        <v>30.54</v>
      </c>
      <c r="G5" t="n">
        <v>8.41</v>
      </c>
      <c r="H5" t="n">
        <v>0.11</v>
      </c>
      <c r="I5" t="n">
        <v>218</v>
      </c>
      <c r="J5" t="n">
        <v>275.54</v>
      </c>
      <c r="K5" t="n">
        <v>60.56</v>
      </c>
      <c r="L5" t="n">
        <v>1.75</v>
      </c>
      <c r="M5" t="n">
        <v>216</v>
      </c>
      <c r="N5" t="n">
        <v>73.23</v>
      </c>
      <c r="O5" t="n">
        <v>34217.22</v>
      </c>
      <c r="P5" t="n">
        <v>527.26</v>
      </c>
      <c r="Q5" t="n">
        <v>1397.65</v>
      </c>
      <c r="R5" t="n">
        <v>280.81</v>
      </c>
      <c r="S5" t="n">
        <v>66.97</v>
      </c>
      <c r="T5" t="n">
        <v>103315.78</v>
      </c>
      <c r="U5" t="n">
        <v>0.24</v>
      </c>
      <c r="V5" t="n">
        <v>0.6899999999999999</v>
      </c>
      <c r="W5" t="n">
        <v>5.64</v>
      </c>
      <c r="X5" t="n">
        <v>6.37</v>
      </c>
      <c r="Y5" t="n">
        <v>1</v>
      </c>
      <c r="Z5" t="n">
        <v>10</v>
      </c>
      <c r="AA5" t="n">
        <v>1012.618231351927</v>
      </c>
      <c r="AB5" t="n">
        <v>1385.508937699171</v>
      </c>
      <c r="AC5" t="n">
        <v>1253.277909259169</v>
      </c>
      <c r="AD5" t="n">
        <v>1012618.231351927</v>
      </c>
      <c r="AE5" t="n">
        <v>1385508.937699171</v>
      </c>
      <c r="AF5" t="n">
        <v>1.963319243112913e-06</v>
      </c>
      <c r="AG5" t="n">
        <v>12.96875</v>
      </c>
      <c r="AH5" t="n">
        <v>1253277.909259169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2.374</v>
      </c>
      <c r="E6" t="n">
        <v>42.12</v>
      </c>
      <c r="F6" t="n">
        <v>29.56</v>
      </c>
      <c r="G6" t="n">
        <v>9.59</v>
      </c>
      <c r="H6" t="n">
        <v>0.13</v>
      </c>
      <c r="I6" t="n">
        <v>185</v>
      </c>
      <c r="J6" t="n">
        <v>276.02</v>
      </c>
      <c r="K6" t="n">
        <v>60.56</v>
      </c>
      <c r="L6" t="n">
        <v>2</v>
      </c>
      <c r="M6" t="n">
        <v>183</v>
      </c>
      <c r="N6" t="n">
        <v>73.47</v>
      </c>
      <c r="O6" t="n">
        <v>34277.1</v>
      </c>
      <c r="P6" t="n">
        <v>509.58</v>
      </c>
      <c r="Q6" t="n">
        <v>1397.41</v>
      </c>
      <c r="R6" t="n">
        <v>248.42</v>
      </c>
      <c r="S6" t="n">
        <v>66.97</v>
      </c>
      <c r="T6" t="n">
        <v>87288.17999999999</v>
      </c>
      <c r="U6" t="n">
        <v>0.27</v>
      </c>
      <c r="V6" t="n">
        <v>0.71</v>
      </c>
      <c r="W6" t="n">
        <v>5.6</v>
      </c>
      <c r="X6" t="n">
        <v>5.39</v>
      </c>
      <c r="Y6" t="n">
        <v>1</v>
      </c>
      <c r="Z6" t="n">
        <v>10</v>
      </c>
      <c r="AA6" t="n">
        <v>930.9458615714299</v>
      </c>
      <c r="AB6" t="n">
        <v>1273.761198234838</v>
      </c>
      <c r="AC6" t="n">
        <v>1152.195217210374</v>
      </c>
      <c r="AD6" t="n">
        <v>930945.8615714299</v>
      </c>
      <c r="AE6" t="n">
        <v>1273761.198234838</v>
      </c>
      <c r="AF6" t="n">
        <v>2.089255405060762e-06</v>
      </c>
      <c r="AG6" t="n">
        <v>12.1875</v>
      </c>
      <c r="AH6" t="n">
        <v>1152195.217210374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2.4955</v>
      </c>
      <c r="E7" t="n">
        <v>40.07</v>
      </c>
      <c r="F7" t="n">
        <v>28.82</v>
      </c>
      <c r="G7" t="n">
        <v>10.81</v>
      </c>
      <c r="H7" t="n">
        <v>0.14</v>
      </c>
      <c r="I7" t="n">
        <v>160</v>
      </c>
      <c r="J7" t="n">
        <v>276.51</v>
      </c>
      <c r="K7" t="n">
        <v>60.56</v>
      </c>
      <c r="L7" t="n">
        <v>2.25</v>
      </c>
      <c r="M7" t="n">
        <v>158</v>
      </c>
      <c r="N7" t="n">
        <v>73.70999999999999</v>
      </c>
      <c r="O7" t="n">
        <v>34337.08</v>
      </c>
      <c r="P7" t="n">
        <v>495.87</v>
      </c>
      <c r="Q7" t="n">
        <v>1397.79</v>
      </c>
      <c r="R7" t="n">
        <v>223.09</v>
      </c>
      <c r="S7" t="n">
        <v>66.97</v>
      </c>
      <c r="T7" t="n">
        <v>74744.82000000001</v>
      </c>
      <c r="U7" t="n">
        <v>0.3</v>
      </c>
      <c r="V7" t="n">
        <v>0.73</v>
      </c>
      <c r="W7" t="n">
        <v>5.58</v>
      </c>
      <c r="X7" t="n">
        <v>4.64</v>
      </c>
      <c r="Y7" t="n">
        <v>1</v>
      </c>
      <c r="Z7" t="n">
        <v>10</v>
      </c>
      <c r="AA7" t="n">
        <v>867.5859428768913</v>
      </c>
      <c r="AB7" t="n">
        <v>1187.069362234636</v>
      </c>
      <c r="AC7" t="n">
        <v>1073.777128365275</v>
      </c>
      <c r="AD7" t="n">
        <v>867585.9428768913</v>
      </c>
      <c r="AE7" t="n">
        <v>1187069.362234636</v>
      </c>
      <c r="AF7" t="n">
        <v>2.196182335016484e-06</v>
      </c>
      <c r="AG7" t="n">
        <v>11.5943287037037</v>
      </c>
      <c r="AH7" t="n">
        <v>1073777.128365275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2.5979</v>
      </c>
      <c r="E8" t="n">
        <v>38.49</v>
      </c>
      <c r="F8" t="n">
        <v>28.23</v>
      </c>
      <c r="G8" t="n">
        <v>12.01</v>
      </c>
      <c r="H8" t="n">
        <v>0.16</v>
      </c>
      <c r="I8" t="n">
        <v>141</v>
      </c>
      <c r="J8" t="n">
        <v>277</v>
      </c>
      <c r="K8" t="n">
        <v>60.56</v>
      </c>
      <c r="L8" t="n">
        <v>2.5</v>
      </c>
      <c r="M8" t="n">
        <v>139</v>
      </c>
      <c r="N8" t="n">
        <v>73.94</v>
      </c>
      <c r="O8" t="n">
        <v>34397.15</v>
      </c>
      <c r="P8" t="n">
        <v>484.99</v>
      </c>
      <c r="Q8" t="n">
        <v>1397.47</v>
      </c>
      <c r="R8" t="n">
        <v>204.89</v>
      </c>
      <c r="S8" t="n">
        <v>66.97</v>
      </c>
      <c r="T8" t="n">
        <v>65740.97</v>
      </c>
      <c r="U8" t="n">
        <v>0.33</v>
      </c>
      <c r="V8" t="n">
        <v>0.75</v>
      </c>
      <c r="W8" t="n">
        <v>5.52</v>
      </c>
      <c r="X8" t="n">
        <v>4.06</v>
      </c>
      <c r="Y8" t="n">
        <v>1</v>
      </c>
      <c r="Z8" t="n">
        <v>10</v>
      </c>
      <c r="AA8" t="n">
        <v>816.6165532456688</v>
      </c>
      <c r="AB8" t="n">
        <v>1117.330794730426</v>
      </c>
      <c r="AC8" t="n">
        <v>1010.694311864973</v>
      </c>
      <c r="AD8" t="n">
        <v>816616.5532456688</v>
      </c>
      <c r="AE8" t="n">
        <v>1117330.794730426</v>
      </c>
      <c r="AF8" t="n">
        <v>2.286300175571759e-06</v>
      </c>
      <c r="AG8" t="n">
        <v>11.13715277777778</v>
      </c>
      <c r="AH8" t="n">
        <v>1010694.311864972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2.6827</v>
      </c>
      <c r="E9" t="n">
        <v>37.28</v>
      </c>
      <c r="F9" t="n">
        <v>27.79</v>
      </c>
      <c r="G9" t="n">
        <v>13.24</v>
      </c>
      <c r="H9" t="n">
        <v>0.18</v>
      </c>
      <c r="I9" t="n">
        <v>126</v>
      </c>
      <c r="J9" t="n">
        <v>277.48</v>
      </c>
      <c r="K9" t="n">
        <v>60.56</v>
      </c>
      <c r="L9" t="n">
        <v>2.75</v>
      </c>
      <c r="M9" t="n">
        <v>124</v>
      </c>
      <c r="N9" t="n">
        <v>74.18000000000001</v>
      </c>
      <c r="O9" t="n">
        <v>34457.31</v>
      </c>
      <c r="P9" t="n">
        <v>476.91</v>
      </c>
      <c r="Q9" t="n">
        <v>1397.45</v>
      </c>
      <c r="R9" t="n">
        <v>190.58</v>
      </c>
      <c r="S9" t="n">
        <v>66.97</v>
      </c>
      <c r="T9" t="n">
        <v>58663.79</v>
      </c>
      <c r="U9" t="n">
        <v>0.35</v>
      </c>
      <c r="V9" t="n">
        <v>0.76</v>
      </c>
      <c r="W9" t="n">
        <v>5.51</v>
      </c>
      <c r="X9" t="n">
        <v>3.62</v>
      </c>
      <c r="Y9" t="n">
        <v>1</v>
      </c>
      <c r="Z9" t="n">
        <v>10</v>
      </c>
      <c r="AA9" t="n">
        <v>788.2154552114296</v>
      </c>
      <c r="AB9" t="n">
        <v>1078.471159431964</v>
      </c>
      <c r="AC9" t="n">
        <v>975.5433856195556</v>
      </c>
      <c r="AD9" t="n">
        <v>788215.4552114296</v>
      </c>
      <c r="AE9" t="n">
        <v>1078471.159431964</v>
      </c>
      <c r="AF9" t="n">
        <v>2.360929012281595e-06</v>
      </c>
      <c r="AG9" t="n">
        <v>10.78703703703704</v>
      </c>
      <c r="AH9" t="n">
        <v>975543.3856195556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2.7556</v>
      </c>
      <c r="E10" t="n">
        <v>36.29</v>
      </c>
      <c r="F10" t="n">
        <v>27.43</v>
      </c>
      <c r="G10" t="n">
        <v>14.44</v>
      </c>
      <c r="H10" t="n">
        <v>0.19</v>
      </c>
      <c r="I10" t="n">
        <v>114</v>
      </c>
      <c r="J10" t="n">
        <v>277.97</v>
      </c>
      <c r="K10" t="n">
        <v>60.56</v>
      </c>
      <c r="L10" t="n">
        <v>3</v>
      </c>
      <c r="M10" t="n">
        <v>112</v>
      </c>
      <c r="N10" t="n">
        <v>74.42</v>
      </c>
      <c r="O10" t="n">
        <v>34517.57</v>
      </c>
      <c r="P10" t="n">
        <v>469.67</v>
      </c>
      <c r="Q10" t="n">
        <v>1397.42</v>
      </c>
      <c r="R10" t="n">
        <v>179.11</v>
      </c>
      <c r="S10" t="n">
        <v>66.97</v>
      </c>
      <c r="T10" t="n">
        <v>52985.01</v>
      </c>
      <c r="U10" t="n">
        <v>0.37</v>
      </c>
      <c r="V10" t="n">
        <v>0.77</v>
      </c>
      <c r="W10" t="n">
        <v>5.48</v>
      </c>
      <c r="X10" t="n">
        <v>3.27</v>
      </c>
      <c r="Y10" t="n">
        <v>1</v>
      </c>
      <c r="Z10" t="n">
        <v>10</v>
      </c>
      <c r="AA10" t="n">
        <v>752.4103211401357</v>
      </c>
      <c r="AB10" t="n">
        <v>1029.480995384588</v>
      </c>
      <c r="AC10" t="n">
        <v>931.2287740707342</v>
      </c>
      <c r="AD10" t="n">
        <v>752410.3211401356</v>
      </c>
      <c r="AE10" t="n">
        <v>1029480.995384588</v>
      </c>
      <c r="AF10" t="n">
        <v>2.425085170255028e-06</v>
      </c>
      <c r="AG10" t="n">
        <v>10.5005787037037</v>
      </c>
      <c r="AH10" t="n">
        <v>931228.7740707342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2.8195</v>
      </c>
      <c r="E11" t="n">
        <v>35.47</v>
      </c>
      <c r="F11" t="n">
        <v>27.14</v>
      </c>
      <c r="G11" t="n">
        <v>15.66</v>
      </c>
      <c r="H11" t="n">
        <v>0.21</v>
      </c>
      <c r="I11" t="n">
        <v>104</v>
      </c>
      <c r="J11" t="n">
        <v>278.46</v>
      </c>
      <c r="K11" t="n">
        <v>60.56</v>
      </c>
      <c r="L11" t="n">
        <v>3.25</v>
      </c>
      <c r="M11" t="n">
        <v>102</v>
      </c>
      <c r="N11" t="n">
        <v>74.66</v>
      </c>
      <c r="O11" t="n">
        <v>34577.92</v>
      </c>
      <c r="P11" t="n">
        <v>463.79</v>
      </c>
      <c r="Q11" t="n">
        <v>1397.47</v>
      </c>
      <c r="R11" t="n">
        <v>168.98</v>
      </c>
      <c r="S11" t="n">
        <v>66.97</v>
      </c>
      <c r="T11" t="n">
        <v>47973.21</v>
      </c>
      <c r="U11" t="n">
        <v>0.4</v>
      </c>
      <c r="V11" t="n">
        <v>0.78</v>
      </c>
      <c r="W11" t="n">
        <v>5.47</v>
      </c>
      <c r="X11" t="n">
        <v>2.97</v>
      </c>
      <c r="Y11" t="n">
        <v>1</v>
      </c>
      <c r="Z11" t="n">
        <v>10</v>
      </c>
      <c r="AA11" t="n">
        <v>733.5340663935742</v>
      </c>
      <c r="AB11" t="n">
        <v>1003.653670878757</v>
      </c>
      <c r="AC11" t="n">
        <v>907.8663731668616</v>
      </c>
      <c r="AD11" t="n">
        <v>733534.0663935742</v>
      </c>
      <c r="AE11" t="n">
        <v>1003653.670878757</v>
      </c>
      <c r="AF11" t="n">
        <v>2.481320814898408e-06</v>
      </c>
      <c r="AG11" t="n">
        <v>10.26331018518519</v>
      </c>
      <c r="AH11" t="n">
        <v>907866.3731668616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2.8792</v>
      </c>
      <c r="E12" t="n">
        <v>34.73</v>
      </c>
      <c r="F12" t="n">
        <v>26.87</v>
      </c>
      <c r="G12" t="n">
        <v>16.97</v>
      </c>
      <c r="H12" t="n">
        <v>0.22</v>
      </c>
      <c r="I12" t="n">
        <v>95</v>
      </c>
      <c r="J12" t="n">
        <v>278.95</v>
      </c>
      <c r="K12" t="n">
        <v>60.56</v>
      </c>
      <c r="L12" t="n">
        <v>3.5</v>
      </c>
      <c r="M12" t="n">
        <v>93</v>
      </c>
      <c r="N12" t="n">
        <v>74.90000000000001</v>
      </c>
      <c r="O12" t="n">
        <v>34638.36</v>
      </c>
      <c r="P12" t="n">
        <v>458.45</v>
      </c>
      <c r="Q12" t="n">
        <v>1397.31</v>
      </c>
      <c r="R12" t="n">
        <v>160.82</v>
      </c>
      <c r="S12" t="n">
        <v>66.97</v>
      </c>
      <c r="T12" t="n">
        <v>43935.29</v>
      </c>
      <c r="U12" t="n">
        <v>0.42</v>
      </c>
      <c r="V12" t="n">
        <v>0.78</v>
      </c>
      <c r="W12" t="n">
        <v>5.44</v>
      </c>
      <c r="X12" t="n">
        <v>2.7</v>
      </c>
      <c r="Y12" t="n">
        <v>1</v>
      </c>
      <c r="Z12" t="n">
        <v>10</v>
      </c>
      <c r="AA12" t="n">
        <v>716.9413641819398</v>
      </c>
      <c r="AB12" t="n">
        <v>980.9508036944401</v>
      </c>
      <c r="AC12" t="n">
        <v>887.3302357629419</v>
      </c>
      <c r="AD12" t="n">
        <v>716941.3641819397</v>
      </c>
      <c r="AE12" t="n">
        <v>980950.8036944401</v>
      </c>
      <c r="AF12" t="n">
        <v>2.533860219987762e-06</v>
      </c>
      <c r="AG12" t="n">
        <v>10.04918981481481</v>
      </c>
      <c r="AH12" t="n">
        <v>887330.2357629419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2.9238</v>
      </c>
      <c r="E13" t="n">
        <v>34.2</v>
      </c>
      <c r="F13" t="n">
        <v>26.71</v>
      </c>
      <c r="G13" t="n">
        <v>18.21</v>
      </c>
      <c r="H13" t="n">
        <v>0.24</v>
      </c>
      <c r="I13" t="n">
        <v>88</v>
      </c>
      <c r="J13" t="n">
        <v>279.44</v>
      </c>
      <c r="K13" t="n">
        <v>60.56</v>
      </c>
      <c r="L13" t="n">
        <v>3.75</v>
      </c>
      <c r="M13" t="n">
        <v>86</v>
      </c>
      <c r="N13" t="n">
        <v>75.14</v>
      </c>
      <c r="O13" t="n">
        <v>34698.9</v>
      </c>
      <c r="P13" t="n">
        <v>454.84</v>
      </c>
      <c r="Q13" t="n">
        <v>1397.31</v>
      </c>
      <c r="R13" t="n">
        <v>155.3</v>
      </c>
      <c r="S13" t="n">
        <v>66.97</v>
      </c>
      <c r="T13" t="n">
        <v>41212.38</v>
      </c>
      <c r="U13" t="n">
        <v>0.43</v>
      </c>
      <c r="V13" t="n">
        <v>0.79</v>
      </c>
      <c r="W13" t="n">
        <v>5.44</v>
      </c>
      <c r="X13" t="n">
        <v>2.54</v>
      </c>
      <c r="Y13" t="n">
        <v>1</v>
      </c>
      <c r="Z13" t="n">
        <v>10</v>
      </c>
      <c r="AA13" t="n">
        <v>692.5641806288681</v>
      </c>
      <c r="AB13" t="n">
        <v>947.5968657116902</v>
      </c>
      <c r="AC13" t="n">
        <v>857.1595508087197</v>
      </c>
      <c r="AD13" t="n">
        <v>692564.1806288682</v>
      </c>
      <c r="AE13" t="n">
        <v>947596.8657116902</v>
      </c>
      <c r="AF13" t="n">
        <v>2.57311076382336e-06</v>
      </c>
      <c r="AG13" t="n">
        <v>9.895833333333334</v>
      </c>
      <c r="AH13" t="n">
        <v>857159.5508087197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2.9693</v>
      </c>
      <c r="E14" t="n">
        <v>33.68</v>
      </c>
      <c r="F14" t="n">
        <v>26.49</v>
      </c>
      <c r="G14" t="n">
        <v>19.39</v>
      </c>
      <c r="H14" t="n">
        <v>0.25</v>
      </c>
      <c r="I14" t="n">
        <v>82</v>
      </c>
      <c r="J14" t="n">
        <v>279.94</v>
      </c>
      <c r="K14" t="n">
        <v>60.56</v>
      </c>
      <c r="L14" t="n">
        <v>4</v>
      </c>
      <c r="M14" t="n">
        <v>80</v>
      </c>
      <c r="N14" t="n">
        <v>75.38</v>
      </c>
      <c r="O14" t="n">
        <v>34759.54</v>
      </c>
      <c r="P14" t="n">
        <v>450.56</v>
      </c>
      <c r="Q14" t="n">
        <v>1397.39</v>
      </c>
      <c r="R14" t="n">
        <v>148.04</v>
      </c>
      <c r="S14" t="n">
        <v>66.97</v>
      </c>
      <c r="T14" t="n">
        <v>37613.81</v>
      </c>
      <c r="U14" t="n">
        <v>0.45</v>
      </c>
      <c r="V14" t="n">
        <v>0.79</v>
      </c>
      <c r="W14" t="n">
        <v>5.44</v>
      </c>
      <c r="X14" t="n">
        <v>2.33</v>
      </c>
      <c r="Y14" t="n">
        <v>1</v>
      </c>
      <c r="Z14" t="n">
        <v>10</v>
      </c>
      <c r="AA14" t="n">
        <v>680.4974741872056</v>
      </c>
      <c r="AB14" t="n">
        <v>931.0866656126904</v>
      </c>
      <c r="AC14" t="n">
        <v>842.2250610349572</v>
      </c>
      <c r="AD14" t="n">
        <v>680497.4741872057</v>
      </c>
      <c r="AE14" t="n">
        <v>931086.6656126904</v>
      </c>
      <c r="AF14" t="n">
        <v>2.613153358991964e-06</v>
      </c>
      <c r="AG14" t="n">
        <v>9.74537037037037</v>
      </c>
      <c r="AH14" t="n">
        <v>842225.0610349572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3.0036</v>
      </c>
      <c r="E15" t="n">
        <v>33.29</v>
      </c>
      <c r="F15" t="n">
        <v>26.37</v>
      </c>
      <c r="G15" t="n">
        <v>20.55</v>
      </c>
      <c r="H15" t="n">
        <v>0.27</v>
      </c>
      <c r="I15" t="n">
        <v>77</v>
      </c>
      <c r="J15" t="n">
        <v>280.43</v>
      </c>
      <c r="K15" t="n">
        <v>60.56</v>
      </c>
      <c r="L15" t="n">
        <v>4.25</v>
      </c>
      <c r="M15" t="n">
        <v>75</v>
      </c>
      <c r="N15" t="n">
        <v>75.62</v>
      </c>
      <c r="O15" t="n">
        <v>34820.27</v>
      </c>
      <c r="P15" t="n">
        <v>447.63</v>
      </c>
      <c r="Q15" t="n">
        <v>1397.41</v>
      </c>
      <c r="R15" t="n">
        <v>144.13</v>
      </c>
      <c r="S15" t="n">
        <v>66.97</v>
      </c>
      <c r="T15" t="n">
        <v>35681.71</v>
      </c>
      <c r="U15" t="n">
        <v>0.46</v>
      </c>
      <c r="V15" t="n">
        <v>0.8</v>
      </c>
      <c r="W15" t="n">
        <v>5.43</v>
      </c>
      <c r="X15" t="n">
        <v>2.2</v>
      </c>
      <c r="Y15" t="n">
        <v>1</v>
      </c>
      <c r="Z15" t="n">
        <v>10</v>
      </c>
      <c r="AA15" t="n">
        <v>672.0821355892645</v>
      </c>
      <c r="AB15" t="n">
        <v>919.5724280844505</v>
      </c>
      <c r="AC15" t="n">
        <v>831.8097261760787</v>
      </c>
      <c r="AD15" t="n">
        <v>672082.1355892644</v>
      </c>
      <c r="AE15" t="n">
        <v>919572.4280844505</v>
      </c>
      <c r="AF15" t="n">
        <v>2.643339315349834e-06</v>
      </c>
      <c r="AG15" t="n">
        <v>9.632523148148147</v>
      </c>
      <c r="AH15" t="n">
        <v>831809.7261760787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3.0413</v>
      </c>
      <c r="E16" t="n">
        <v>32.88</v>
      </c>
      <c r="F16" t="n">
        <v>26.22</v>
      </c>
      <c r="G16" t="n">
        <v>21.85</v>
      </c>
      <c r="H16" t="n">
        <v>0.29</v>
      </c>
      <c r="I16" t="n">
        <v>72</v>
      </c>
      <c r="J16" t="n">
        <v>280.92</v>
      </c>
      <c r="K16" t="n">
        <v>60.56</v>
      </c>
      <c r="L16" t="n">
        <v>4.5</v>
      </c>
      <c r="M16" t="n">
        <v>70</v>
      </c>
      <c r="N16" t="n">
        <v>75.87</v>
      </c>
      <c r="O16" t="n">
        <v>34881.09</v>
      </c>
      <c r="P16" t="n">
        <v>444.3</v>
      </c>
      <c r="Q16" t="n">
        <v>1397.41</v>
      </c>
      <c r="R16" t="n">
        <v>139.55</v>
      </c>
      <c r="S16" t="n">
        <v>66.97</v>
      </c>
      <c r="T16" t="n">
        <v>33418.04</v>
      </c>
      <c r="U16" t="n">
        <v>0.48</v>
      </c>
      <c r="V16" t="n">
        <v>0.8</v>
      </c>
      <c r="W16" t="n">
        <v>5.41</v>
      </c>
      <c r="X16" t="n">
        <v>2.05</v>
      </c>
      <c r="Y16" t="n">
        <v>1</v>
      </c>
      <c r="Z16" t="n">
        <v>10</v>
      </c>
      <c r="AA16" t="n">
        <v>662.8861899535959</v>
      </c>
      <c r="AB16" t="n">
        <v>906.9901295692401</v>
      </c>
      <c r="AC16" t="n">
        <v>820.4282645717931</v>
      </c>
      <c r="AD16" t="n">
        <v>662886.189953596</v>
      </c>
      <c r="AE16" t="n">
        <v>906990.1295692401</v>
      </c>
      <c r="AF16" t="n">
        <v>2.676517465632391e-06</v>
      </c>
      <c r="AG16" t="n">
        <v>9.513888888888891</v>
      </c>
      <c r="AH16" t="n">
        <v>820428.264571793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3.0724</v>
      </c>
      <c r="E17" t="n">
        <v>32.55</v>
      </c>
      <c r="F17" t="n">
        <v>26.1</v>
      </c>
      <c r="G17" t="n">
        <v>23.03</v>
      </c>
      <c r="H17" t="n">
        <v>0.3</v>
      </c>
      <c r="I17" t="n">
        <v>68</v>
      </c>
      <c r="J17" t="n">
        <v>281.41</v>
      </c>
      <c r="K17" t="n">
        <v>60.56</v>
      </c>
      <c r="L17" t="n">
        <v>4.75</v>
      </c>
      <c r="M17" t="n">
        <v>66</v>
      </c>
      <c r="N17" t="n">
        <v>76.11</v>
      </c>
      <c r="O17" t="n">
        <v>34942.02</v>
      </c>
      <c r="P17" t="n">
        <v>441.44</v>
      </c>
      <c r="Q17" t="n">
        <v>1397.33</v>
      </c>
      <c r="R17" t="n">
        <v>135.29</v>
      </c>
      <c r="S17" t="n">
        <v>66.97</v>
      </c>
      <c r="T17" t="n">
        <v>31308.32</v>
      </c>
      <c r="U17" t="n">
        <v>0.5</v>
      </c>
      <c r="V17" t="n">
        <v>0.8100000000000001</v>
      </c>
      <c r="W17" t="n">
        <v>5.41</v>
      </c>
      <c r="X17" t="n">
        <v>1.93</v>
      </c>
      <c r="Y17" t="n">
        <v>1</v>
      </c>
      <c r="Z17" t="n">
        <v>10</v>
      </c>
      <c r="AA17" t="n">
        <v>655.2264996481906</v>
      </c>
      <c r="AB17" t="n">
        <v>896.5098033716974</v>
      </c>
      <c r="AC17" t="n">
        <v>810.9481659973136</v>
      </c>
      <c r="AD17" t="n">
        <v>655226.4996481906</v>
      </c>
      <c r="AE17" t="n">
        <v>896509.8033716974</v>
      </c>
      <c r="AF17" t="n">
        <v>2.703887239472909e-06</v>
      </c>
      <c r="AG17" t="n">
        <v>9.418402777777777</v>
      </c>
      <c r="AH17" t="n">
        <v>810948.1659973136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3.1024</v>
      </c>
      <c r="E18" t="n">
        <v>32.23</v>
      </c>
      <c r="F18" t="n">
        <v>25.99</v>
      </c>
      <c r="G18" t="n">
        <v>24.37</v>
      </c>
      <c r="H18" t="n">
        <v>0.32</v>
      </c>
      <c r="I18" t="n">
        <v>64</v>
      </c>
      <c r="J18" t="n">
        <v>281.91</v>
      </c>
      <c r="K18" t="n">
        <v>60.56</v>
      </c>
      <c r="L18" t="n">
        <v>5</v>
      </c>
      <c r="M18" t="n">
        <v>62</v>
      </c>
      <c r="N18" t="n">
        <v>76.34999999999999</v>
      </c>
      <c r="O18" t="n">
        <v>35003.04</v>
      </c>
      <c r="P18" t="n">
        <v>438.81</v>
      </c>
      <c r="Q18" t="n">
        <v>1397.35</v>
      </c>
      <c r="R18" t="n">
        <v>131.88</v>
      </c>
      <c r="S18" t="n">
        <v>66.97</v>
      </c>
      <c r="T18" t="n">
        <v>29620.19</v>
      </c>
      <c r="U18" t="n">
        <v>0.51</v>
      </c>
      <c r="V18" t="n">
        <v>0.8100000000000001</v>
      </c>
      <c r="W18" t="n">
        <v>5.4</v>
      </c>
      <c r="X18" t="n">
        <v>1.82</v>
      </c>
      <c r="Y18" t="n">
        <v>1</v>
      </c>
      <c r="Z18" t="n">
        <v>10</v>
      </c>
      <c r="AA18" t="n">
        <v>648.2694062494812</v>
      </c>
      <c r="AB18" t="n">
        <v>886.9908012582843</v>
      </c>
      <c r="AC18" t="n">
        <v>802.3376440856013</v>
      </c>
      <c r="AD18" t="n">
        <v>648269.4062494813</v>
      </c>
      <c r="AE18" t="n">
        <v>886990.8012582842</v>
      </c>
      <c r="AF18" t="n">
        <v>2.730288950573087e-06</v>
      </c>
      <c r="AG18" t="n">
        <v>9.325810185185185</v>
      </c>
      <c r="AH18" t="n">
        <v>802337.6440856012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3.127</v>
      </c>
      <c r="E19" t="n">
        <v>31.98</v>
      </c>
      <c r="F19" t="n">
        <v>25.89</v>
      </c>
      <c r="G19" t="n">
        <v>25.47</v>
      </c>
      <c r="H19" t="n">
        <v>0.33</v>
      </c>
      <c r="I19" t="n">
        <v>61</v>
      </c>
      <c r="J19" t="n">
        <v>282.4</v>
      </c>
      <c r="K19" t="n">
        <v>60.56</v>
      </c>
      <c r="L19" t="n">
        <v>5.25</v>
      </c>
      <c r="M19" t="n">
        <v>59</v>
      </c>
      <c r="N19" t="n">
        <v>76.59999999999999</v>
      </c>
      <c r="O19" t="n">
        <v>35064.15</v>
      </c>
      <c r="P19" t="n">
        <v>436.66</v>
      </c>
      <c r="Q19" t="n">
        <v>1397.34</v>
      </c>
      <c r="R19" t="n">
        <v>128.83</v>
      </c>
      <c r="S19" t="n">
        <v>66.97</v>
      </c>
      <c r="T19" t="n">
        <v>28109.47</v>
      </c>
      <c r="U19" t="n">
        <v>0.52</v>
      </c>
      <c r="V19" t="n">
        <v>0.8100000000000001</v>
      </c>
      <c r="W19" t="n">
        <v>5.4</v>
      </c>
      <c r="X19" t="n">
        <v>1.73</v>
      </c>
      <c r="Y19" t="n">
        <v>1</v>
      </c>
      <c r="Z19" t="n">
        <v>10</v>
      </c>
      <c r="AA19" t="n">
        <v>642.6280969250633</v>
      </c>
      <c r="AB19" t="n">
        <v>879.2721129636133</v>
      </c>
      <c r="AC19" t="n">
        <v>795.3556165685264</v>
      </c>
      <c r="AD19" t="n">
        <v>642628.0969250633</v>
      </c>
      <c r="AE19" t="n">
        <v>879272.1129636132</v>
      </c>
      <c r="AF19" t="n">
        <v>2.751938353675233e-06</v>
      </c>
      <c r="AG19" t="n">
        <v>9.253472222222223</v>
      </c>
      <c r="AH19" t="n">
        <v>795355.6165685265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3.1524</v>
      </c>
      <c r="E20" t="n">
        <v>31.72</v>
      </c>
      <c r="F20" t="n">
        <v>25.79</v>
      </c>
      <c r="G20" t="n">
        <v>26.68</v>
      </c>
      <c r="H20" t="n">
        <v>0.35</v>
      </c>
      <c r="I20" t="n">
        <v>58</v>
      </c>
      <c r="J20" t="n">
        <v>282.9</v>
      </c>
      <c r="K20" t="n">
        <v>60.56</v>
      </c>
      <c r="L20" t="n">
        <v>5.5</v>
      </c>
      <c r="M20" t="n">
        <v>56</v>
      </c>
      <c r="N20" t="n">
        <v>76.84999999999999</v>
      </c>
      <c r="O20" t="n">
        <v>35125.37</v>
      </c>
      <c r="P20" t="n">
        <v>434.02</v>
      </c>
      <c r="Q20" t="n">
        <v>1397.33</v>
      </c>
      <c r="R20" t="n">
        <v>125.51</v>
      </c>
      <c r="S20" t="n">
        <v>66.97</v>
      </c>
      <c r="T20" t="n">
        <v>26466.49</v>
      </c>
      <c r="U20" t="n">
        <v>0.53</v>
      </c>
      <c r="V20" t="n">
        <v>0.82</v>
      </c>
      <c r="W20" t="n">
        <v>5.39</v>
      </c>
      <c r="X20" t="n">
        <v>1.62</v>
      </c>
      <c r="Y20" t="n">
        <v>1</v>
      </c>
      <c r="Z20" t="n">
        <v>10</v>
      </c>
      <c r="AA20" t="n">
        <v>623.8327019606043</v>
      </c>
      <c r="AB20" t="n">
        <v>853.5554243789362</v>
      </c>
      <c r="AC20" t="n">
        <v>772.0932926487718</v>
      </c>
      <c r="AD20" t="n">
        <v>623832.7019606043</v>
      </c>
      <c r="AE20" t="n">
        <v>853555.4243789362</v>
      </c>
      <c r="AF20" t="n">
        <v>2.774291802406718e-06</v>
      </c>
      <c r="AG20" t="n">
        <v>9.17824074074074</v>
      </c>
      <c r="AH20" t="n">
        <v>772093.2926487718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3.175</v>
      </c>
      <c r="E21" t="n">
        <v>31.5</v>
      </c>
      <c r="F21" t="n">
        <v>25.72</v>
      </c>
      <c r="G21" t="n">
        <v>28.06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432.2</v>
      </c>
      <c r="Q21" t="n">
        <v>1397.24</v>
      </c>
      <c r="R21" t="n">
        <v>123.17</v>
      </c>
      <c r="S21" t="n">
        <v>66.97</v>
      </c>
      <c r="T21" t="n">
        <v>25312.82</v>
      </c>
      <c r="U21" t="n">
        <v>0.54</v>
      </c>
      <c r="V21" t="n">
        <v>0.82</v>
      </c>
      <c r="W21" t="n">
        <v>5.39</v>
      </c>
      <c r="X21" t="n">
        <v>1.56</v>
      </c>
      <c r="Y21" t="n">
        <v>1</v>
      </c>
      <c r="Z21" t="n">
        <v>10</v>
      </c>
      <c r="AA21" t="n">
        <v>619.0203466936382</v>
      </c>
      <c r="AB21" t="n">
        <v>846.9709475965426</v>
      </c>
      <c r="AC21" t="n">
        <v>766.1372290891187</v>
      </c>
      <c r="AD21" t="n">
        <v>619020.3466936382</v>
      </c>
      <c r="AE21" t="n">
        <v>846970.9475965427</v>
      </c>
      <c r="AF21" t="n">
        <v>2.794181091435518e-06</v>
      </c>
      <c r="AG21" t="n">
        <v>9.114583333333334</v>
      </c>
      <c r="AH21" t="n">
        <v>766137.2290891187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3.1928</v>
      </c>
      <c r="E22" t="n">
        <v>31.32</v>
      </c>
      <c r="F22" t="n">
        <v>25.65</v>
      </c>
      <c r="G22" t="n">
        <v>29.04</v>
      </c>
      <c r="H22" t="n">
        <v>0.38</v>
      </c>
      <c r="I22" t="n">
        <v>53</v>
      </c>
      <c r="J22" t="n">
        <v>283.9</v>
      </c>
      <c r="K22" t="n">
        <v>60.56</v>
      </c>
      <c r="L22" t="n">
        <v>6</v>
      </c>
      <c r="M22" t="n">
        <v>51</v>
      </c>
      <c r="N22" t="n">
        <v>77.34</v>
      </c>
      <c r="O22" t="n">
        <v>35248.1</v>
      </c>
      <c r="P22" t="n">
        <v>430.06</v>
      </c>
      <c r="Q22" t="n">
        <v>1397.23</v>
      </c>
      <c r="R22" t="n">
        <v>121.13</v>
      </c>
      <c r="S22" t="n">
        <v>66.97</v>
      </c>
      <c r="T22" t="n">
        <v>24300.77</v>
      </c>
      <c r="U22" t="n">
        <v>0.55</v>
      </c>
      <c r="V22" t="n">
        <v>0.82</v>
      </c>
      <c r="W22" t="n">
        <v>5.37</v>
      </c>
      <c r="X22" t="n">
        <v>1.48</v>
      </c>
      <c r="Y22" t="n">
        <v>1</v>
      </c>
      <c r="Z22" t="n">
        <v>10</v>
      </c>
      <c r="AA22" t="n">
        <v>614.6815836917393</v>
      </c>
      <c r="AB22" t="n">
        <v>841.0344606446303</v>
      </c>
      <c r="AC22" t="n">
        <v>760.767312119985</v>
      </c>
      <c r="AD22" t="n">
        <v>614681.5836917394</v>
      </c>
      <c r="AE22" t="n">
        <v>841034.4606446302</v>
      </c>
      <c r="AF22" t="n">
        <v>2.809846106688291e-06</v>
      </c>
      <c r="AG22" t="n">
        <v>9.0625</v>
      </c>
      <c r="AH22" t="n">
        <v>760767.312119985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3.2079</v>
      </c>
      <c r="E23" t="n">
        <v>31.17</v>
      </c>
      <c r="F23" t="n">
        <v>25.61</v>
      </c>
      <c r="G23" t="n">
        <v>30.13</v>
      </c>
      <c r="H23" t="n">
        <v>0.39</v>
      </c>
      <c r="I23" t="n">
        <v>51</v>
      </c>
      <c r="J23" t="n">
        <v>284.4</v>
      </c>
      <c r="K23" t="n">
        <v>60.56</v>
      </c>
      <c r="L23" t="n">
        <v>6.25</v>
      </c>
      <c r="M23" t="n">
        <v>49</v>
      </c>
      <c r="N23" t="n">
        <v>77.59</v>
      </c>
      <c r="O23" t="n">
        <v>35309.61</v>
      </c>
      <c r="P23" t="n">
        <v>428.36</v>
      </c>
      <c r="Q23" t="n">
        <v>1397.26</v>
      </c>
      <c r="R23" t="n">
        <v>119.54</v>
      </c>
      <c r="S23" t="n">
        <v>66.97</v>
      </c>
      <c r="T23" t="n">
        <v>23516.62</v>
      </c>
      <c r="U23" t="n">
        <v>0.5600000000000001</v>
      </c>
      <c r="V23" t="n">
        <v>0.82</v>
      </c>
      <c r="W23" t="n">
        <v>5.38</v>
      </c>
      <c r="X23" t="n">
        <v>1.44</v>
      </c>
      <c r="Y23" t="n">
        <v>1</v>
      </c>
      <c r="Z23" t="n">
        <v>10</v>
      </c>
      <c r="AA23" t="n">
        <v>611.2051436095354</v>
      </c>
      <c r="AB23" t="n">
        <v>836.2778419544467</v>
      </c>
      <c r="AC23" t="n">
        <v>756.4646584416364</v>
      </c>
      <c r="AD23" t="n">
        <v>611205.1436095354</v>
      </c>
      <c r="AE23" t="n">
        <v>836277.8419544466</v>
      </c>
      <c r="AF23" t="n">
        <v>2.823134967942047e-06</v>
      </c>
      <c r="AG23" t="n">
        <v>9.019097222222223</v>
      </c>
      <c r="AH23" t="n">
        <v>756464.6584416364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3.2353</v>
      </c>
      <c r="E24" t="n">
        <v>30.91</v>
      </c>
      <c r="F24" t="n">
        <v>25.5</v>
      </c>
      <c r="G24" t="n">
        <v>31.88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425.85</v>
      </c>
      <c r="Q24" t="n">
        <v>1397.19</v>
      </c>
      <c r="R24" t="n">
        <v>116.06</v>
      </c>
      <c r="S24" t="n">
        <v>66.97</v>
      </c>
      <c r="T24" t="n">
        <v>21791.5</v>
      </c>
      <c r="U24" t="n">
        <v>0.58</v>
      </c>
      <c r="V24" t="n">
        <v>0.83</v>
      </c>
      <c r="W24" t="n">
        <v>5.37</v>
      </c>
      <c r="X24" t="n">
        <v>1.33</v>
      </c>
      <c r="Y24" t="n">
        <v>1</v>
      </c>
      <c r="Z24" t="n">
        <v>10</v>
      </c>
      <c r="AA24" t="n">
        <v>605.0867914943656</v>
      </c>
      <c r="AB24" t="n">
        <v>827.906442667826</v>
      </c>
      <c r="AC24" t="n">
        <v>748.8922137535982</v>
      </c>
      <c r="AD24" t="n">
        <v>605086.7914943655</v>
      </c>
      <c r="AE24" t="n">
        <v>827906.442667826</v>
      </c>
      <c r="AF24" t="n">
        <v>2.847248530746876e-06</v>
      </c>
      <c r="AG24" t="n">
        <v>8.94386574074074</v>
      </c>
      <c r="AH24" t="n">
        <v>748892.2137535982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3.2508</v>
      </c>
      <c r="E25" t="n">
        <v>30.76</v>
      </c>
      <c r="F25" t="n">
        <v>25.46</v>
      </c>
      <c r="G25" t="n">
        <v>33.21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424.03</v>
      </c>
      <c r="Q25" t="n">
        <v>1397.24</v>
      </c>
      <c r="R25" t="n">
        <v>114.63</v>
      </c>
      <c r="S25" t="n">
        <v>66.97</v>
      </c>
      <c r="T25" t="n">
        <v>21086.75</v>
      </c>
      <c r="U25" t="n">
        <v>0.58</v>
      </c>
      <c r="V25" t="n">
        <v>0.83</v>
      </c>
      <c r="W25" t="n">
        <v>5.37</v>
      </c>
      <c r="X25" t="n">
        <v>1.29</v>
      </c>
      <c r="Y25" t="n">
        <v>1</v>
      </c>
      <c r="Z25" t="n">
        <v>10</v>
      </c>
      <c r="AA25" t="n">
        <v>601.5587977295176</v>
      </c>
      <c r="AB25" t="n">
        <v>823.0792859546608</v>
      </c>
      <c r="AC25" t="n">
        <v>744.5257541021805</v>
      </c>
      <c r="AD25" t="n">
        <v>601558.7977295176</v>
      </c>
      <c r="AE25" t="n">
        <v>823079.2859546609</v>
      </c>
      <c r="AF25" t="n">
        <v>2.860889414815302e-06</v>
      </c>
      <c r="AG25" t="n">
        <v>8.900462962962964</v>
      </c>
      <c r="AH25" t="n">
        <v>744525.7541021805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3.2608</v>
      </c>
      <c r="E26" t="n">
        <v>30.67</v>
      </c>
      <c r="F26" t="n">
        <v>25.42</v>
      </c>
      <c r="G26" t="n">
        <v>33.89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423.2</v>
      </c>
      <c r="Q26" t="n">
        <v>1397.19</v>
      </c>
      <c r="R26" t="n">
        <v>113.35</v>
      </c>
      <c r="S26" t="n">
        <v>66.97</v>
      </c>
      <c r="T26" t="n">
        <v>20452.81</v>
      </c>
      <c r="U26" t="n">
        <v>0.59</v>
      </c>
      <c r="V26" t="n">
        <v>0.83</v>
      </c>
      <c r="W26" t="n">
        <v>5.37</v>
      </c>
      <c r="X26" t="n">
        <v>1.25</v>
      </c>
      <c r="Y26" t="n">
        <v>1</v>
      </c>
      <c r="Z26" t="n">
        <v>10</v>
      </c>
      <c r="AA26" t="n">
        <v>599.4985385483561</v>
      </c>
      <c r="AB26" t="n">
        <v>820.2603484507756</v>
      </c>
      <c r="AC26" t="n">
        <v>741.9758520372624</v>
      </c>
      <c r="AD26" t="n">
        <v>599498.5385483562</v>
      </c>
      <c r="AE26" t="n">
        <v>820260.3484507756</v>
      </c>
      <c r="AF26" t="n">
        <v>2.869689985182028e-06</v>
      </c>
      <c r="AG26" t="n">
        <v>8.874421296296298</v>
      </c>
      <c r="AH26" t="n">
        <v>741975.8520372624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3.2751</v>
      </c>
      <c r="E27" t="n">
        <v>30.53</v>
      </c>
      <c r="F27" t="n">
        <v>25.39</v>
      </c>
      <c r="G27" t="n">
        <v>35.42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421.97</v>
      </c>
      <c r="Q27" t="n">
        <v>1397.26</v>
      </c>
      <c r="R27" t="n">
        <v>112.18</v>
      </c>
      <c r="S27" t="n">
        <v>66.97</v>
      </c>
      <c r="T27" t="n">
        <v>19878.88</v>
      </c>
      <c r="U27" t="n">
        <v>0.6</v>
      </c>
      <c r="V27" t="n">
        <v>0.83</v>
      </c>
      <c r="W27" t="n">
        <v>5.37</v>
      </c>
      <c r="X27" t="n">
        <v>1.22</v>
      </c>
      <c r="Y27" t="n">
        <v>1</v>
      </c>
      <c r="Z27" t="n">
        <v>10</v>
      </c>
      <c r="AA27" t="n">
        <v>596.6516006973294</v>
      </c>
      <c r="AB27" t="n">
        <v>816.3650424849671</v>
      </c>
      <c r="AC27" t="n">
        <v>738.4523086057345</v>
      </c>
      <c r="AD27" t="n">
        <v>596651.6006973294</v>
      </c>
      <c r="AE27" t="n">
        <v>816365.0424849672</v>
      </c>
      <c r="AF27" t="n">
        <v>2.882274800806446e-06</v>
      </c>
      <c r="AG27" t="n">
        <v>8.833912037037038</v>
      </c>
      <c r="AH27" t="n">
        <v>738452.3086057345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3.2879</v>
      </c>
      <c r="E28" t="n">
        <v>30.41</v>
      </c>
      <c r="F28" t="n">
        <v>25.32</v>
      </c>
      <c r="G28" t="n">
        <v>36.17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419.72</v>
      </c>
      <c r="Q28" t="n">
        <v>1397.24</v>
      </c>
      <c r="R28" t="n">
        <v>110.1</v>
      </c>
      <c r="S28" t="n">
        <v>66.97</v>
      </c>
      <c r="T28" t="n">
        <v>18842.77</v>
      </c>
      <c r="U28" t="n">
        <v>0.61</v>
      </c>
      <c r="V28" t="n">
        <v>0.83</v>
      </c>
      <c r="W28" t="n">
        <v>5.36</v>
      </c>
      <c r="X28" t="n">
        <v>1.15</v>
      </c>
      <c r="Y28" t="n">
        <v>1</v>
      </c>
      <c r="Z28" t="n">
        <v>10</v>
      </c>
      <c r="AA28" t="n">
        <v>593.1065012792053</v>
      </c>
      <c r="AB28" t="n">
        <v>811.5144810623415</v>
      </c>
      <c r="AC28" t="n">
        <v>734.0646779574785</v>
      </c>
      <c r="AD28" t="n">
        <v>593106.5012792053</v>
      </c>
      <c r="AE28" t="n">
        <v>811514.4810623415</v>
      </c>
      <c r="AF28" t="n">
        <v>2.893539530875855e-06</v>
      </c>
      <c r="AG28" t="n">
        <v>8.799189814814815</v>
      </c>
      <c r="AH28" t="n">
        <v>734064.6779574784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3.3022</v>
      </c>
      <c r="E29" t="n">
        <v>30.28</v>
      </c>
      <c r="F29" t="n">
        <v>25.29</v>
      </c>
      <c r="G29" t="n">
        <v>37.94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418.8</v>
      </c>
      <c r="Q29" t="n">
        <v>1397.26</v>
      </c>
      <c r="R29" t="n">
        <v>109.09</v>
      </c>
      <c r="S29" t="n">
        <v>66.97</v>
      </c>
      <c r="T29" t="n">
        <v>18347.75</v>
      </c>
      <c r="U29" t="n">
        <v>0.61</v>
      </c>
      <c r="V29" t="n">
        <v>0.83</v>
      </c>
      <c r="W29" t="n">
        <v>5.36</v>
      </c>
      <c r="X29" t="n">
        <v>1.13</v>
      </c>
      <c r="Y29" t="n">
        <v>1</v>
      </c>
      <c r="Z29" t="n">
        <v>10</v>
      </c>
      <c r="AA29" t="n">
        <v>590.5376626065522</v>
      </c>
      <c r="AB29" t="n">
        <v>807.9996826612537</v>
      </c>
      <c r="AC29" t="n">
        <v>730.8853269827399</v>
      </c>
      <c r="AD29" t="n">
        <v>590537.6626065522</v>
      </c>
      <c r="AE29" t="n">
        <v>807999.6826612537</v>
      </c>
      <c r="AF29" t="n">
        <v>2.906124346500274e-06</v>
      </c>
      <c r="AG29" t="n">
        <v>8.761574074074074</v>
      </c>
      <c r="AH29" t="n">
        <v>730885.32698274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3.3097</v>
      </c>
      <c r="E30" t="n">
        <v>30.21</v>
      </c>
      <c r="F30" t="n">
        <v>25.28</v>
      </c>
      <c r="G30" t="n">
        <v>38.89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417.58</v>
      </c>
      <c r="Q30" t="n">
        <v>1397.25</v>
      </c>
      <c r="R30" t="n">
        <v>108.68</v>
      </c>
      <c r="S30" t="n">
        <v>66.97</v>
      </c>
      <c r="T30" t="n">
        <v>18145.01</v>
      </c>
      <c r="U30" t="n">
        <v>0.62</v>
      </c>
      <c r="V30" t="n">
        <v>0.83</v>
      </c>
      <c r="W30" t="n">
        <v>5.36</v>
      </c>
      <c r="X30" t="n">
        <v>1.11</v>
      </c>
      <c r="Y30" t="n">
        <v>1</v>
      </c>
      <c r="Z30" t="n">
        <v>10</v>
      </c>
      <c r="AA30" t="n">
        <v>588.6830907670745</v>
      </c>
      <c r="AB30" t="n">
        <v>805.4621756525452</v>
      </c>
      <c r="AC30" t="n">
        <v>728.5899960815291</v>
      </c>
      <c r="AD30" t="n">
        <v>588683.0907670745</v>
      </c>
      <c r="AE30" t="n">
        <v>805462.1756525452</v>
      </c>
      <c r="AF30" t="n">
        <v>2.912724774275318e-06</v>
      </c>
      <c r="AG30" t="n">
        <v>8.741319444444445</v>
      </c>
      <c r="AH30" t="n">
        <v>728589.9960815291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3.3206</v>
      </c>
      <c r="E31" t="n">
        <v>30.11</v>
      </c>
      <c r="F31" t="n">
        <v>25.23</v>
      </c>
      <c r="G31" t="n">
        <v>39.84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415.61</v>
      </c>
      <c r="Q31" t="n">
        <v>1397.21</v>
      </c>
      <c r="R31" t="n">
        <v>107.13</v>
      </c>
      <c r="S31" t="n">
        <v>66.97</v>
      </c>
      <c r="T31" t="n">
        <v>17374.29</v>
      </c>
      <c r="U31" t="n">
        <v>0.63</v>
      </c>
      <c r="V31" t="n">
        <v>0.83</v>
      </c>
      <c r="W31" t="n">
        <v>5.36</v>
      </c>
      <c r="X31" t="n">
        <v>1.06</v>
      </c>
      <c r="Y31" t="n">
        <v>1</v>
      </c>
      <c r="Z31" t="n">
        <v>10</v>
      </c>
      <c r="AA31" t="n">
        <v>585.7188327961056</v>
      </c>
      <c r="AB31" t="n">
        <v>801.4063471228335</v>
      </c>
      <c r="AC31" t="n">
        <v>724.9212501343021</v>
      </c>
      <c r="AD31" t="n">
        <v>585718.8327961056</v>
      </c>
      <c r="AE31" t="n">
        <v>801406.3471228335</v>
      </c>
      <c r="AF31" t="n">
        <v>2.92231739597505e-06</v>
      </c>
      <c r="AG31" t="n">
        <v>8.71238425925926</v>
      </c>
      <c r="AH31" t="n">
        <v>724921.2501343021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3.3387</v>
      </c>
      <c r="E32" t="n">
        <v>29.95</v>
      </c>
      <c r="F32" t="n">
        <v>25.17</v>
      </c>
      <c r="G32" t="n">
        <v>41.95</v>
      </c>
      <c r="H32" t="n">
        <v>0.52</v>
      </c>
      <c r="I32" t="n">
        <v>36</v>
      </c>
      <c r="J32" t="n">
        <v>288.92</v>
      </c>
      <c r="K32" t="n">
        <v>60.56</v>
      </c>
      <c r="L32" t="n">
        <v>8.5</v>
      </c>
      <c r="M32" t="n">
        <v>34</v>
      </c>
      <c r="N32" t="n">
        <v>79.87</v>
      </c>
      <c r="O32" t="n">
        <v>35867.91</v>
      </c>
      <c r="P32" t="n">
        <v>414.17</v>
      </c>
      <c r="Q32" t="n">
        <v>1397.34</v>
      </c>
      <c r="R32" t="n">
        <v>105.29</v>
      </c>
      <c r="S32" t="n">
        <v>66.97</v>
      </c>
      <c r="T32" t="n">
        <v>16466.95</v>
      </c>
      <c r="U32" t="n">
        <v>0.64</v>
      </c>
      <c r="V32" t="n">
        <v>0.84</v>
      </c>
      <c r="W32" t="n">
        <v>5.35</v>
      </c>
      <c r="X32" t="n">
        <v>1</v>
      </c>
      <c r="Y32" t="n">
        <v>1</v>
      </c>
      <c r="Z32" t="n">
        <v>10</v>
      </c>
      <c r="AA32" t="n">
        <v>582.2566117127161</v>
      </c>
      <c r="AB32" t="n">
        <v>796.6691834941257</v>
      </c>
      <c r="AC32" t="n">
        <v>720.6361947536673</v>
      </c>
      <c r="AD32" t="n">
        <v>582256.6117127161</v>
      </c>
      <c r="AE32" t="n">
        <v>796669.1834941257</v>
      </c>
      <c r="AF32" t="n">
        <v>2.938246428338823e-06</v>
      </c>
      <c r="AG32" t="n">
        <v>8.666087962962964</v>
      </c>
      <c r="AH32" t="n">
        <v>720636.1947536672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3.3478</v>
      </c>
      <c r="E33" t="n">
        <v>29.87</v>
      </c>
      <c r="F33" t="n">
        <v>25.14</v>
      </c>
      <c r="G33" t="n">
        <v>43.1</v>
      </c>
      <c r="H33" t="n">
        <v>0.54</v>
      </c>
      <c r="I33" t="n">
        <v>35</v>
      </c>
      <c r="J33" t="n">
        <v>289.43</v>
      </c>
      <c r="K33" t="n">
        <v>60.56</v>
      </c>
      <c r="L33" t="n">
        <v>8.75</v>
      </c>
      <c r="M33" t="n">
        <v>33</v>
      </c>
      <c r="N33" t="n">
        <v>80.12</v>
      </c>
      <c r="O33" t="n">
        <v>35930.44</v>
      </c>
      <c r="P33" t="n">
        <v>412.59</v>
      </c>
      <c r="Q33" t="n">
        <v>1397.32</v>
      </c>
      <c r="R33" t="n">
        <v>104.42</v>
      </c>
      <c r="S33" t="n">
        <v>66.97</v>
      </c>
      <c r="T33" t="n">
        <v>16037.05</v>
      </c>
      <c r="U33" t="n">
        <v>0.64</v>
      </c>
      <c r="V33" t="n">
        <v>0.84</v>
      </c>
      <c r="W33" t="n">
        <v>5.35</v>
      </c>
      <c r="X33" t="n">
        <v>0.97</v>
      </c>
      <c r="Y33" t="n">
        <v>1</v>
      </c>
      <c r="Z33" t="n">
        <v>10</v>
      </c>
      <c r="AA33" t="n">
        <v>579.9122896638886</v>
      </c>
      <c r="AB33" t="n">
        <v>793.4615786427304</v>
      </c>
      <c r="AC33" t="n">
        <v>717.7347192073875</v>
      </c>
      <c r="AD33" t="n">
        <v>579912.2896638886</v>
      </c>
      <c r="AE33" t="n">
        <v>793461.5786427304</v>
      </c>
      <c r="AF33" t="n">
        <v>2.946254947372544e-06</v>
      </c>
      <c r="AG33" t="n">
        <v>8.642939814814815</v>
      </c>
      <c r="AH33" t="n">
        <v>717734.7192073874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3.3586</v>
      </c>
      <c r="E34" t="n">
        <v>29.77</v>
      </c>
      <c r="F34" t="n">
        <v>25.1</v>
      </c>
      <c r="G34" t="n">
        <v>44.29</v>
      </c>
      <c r="H34" t="n">
        <v>0.55</v>
      </c>
      <c r="I34" t="n">
        <v>34</v>
      </c>
      <c r="J34" t="n">
        <v>289.94</v>
      </c>
      <c r="K34" t="n">
        <v>60.56</v>
      </c>
      <c r="L34" t="n">
        <v>9</v>
      </c>
      <c r="M34" t="n">
        <v>32</v>
      </c>
      <c r="N34" t="n">
        <v>80.38</v>
      </c>
      <c r="O34" t="n">
        <v>35993.08</v>
      </c>
      <c r="P34" t="n">
        <v>411.37</v>
      </c>
      <c r="Q34" t="n">
        <v>1397.3</v>
      </c>
      <c r="R34" t="n">
        <v>102.88</v>
      </c>
      <c r="S34" t="n">
        <v>66.97</v>
      </c>
      <c r="T34" t="n">
        <v>15270.26</v>
      </c>
      <c r="U34" t="n">
        <v>0.65</v>
      </c>
      <c r="V34" t="n">
        <v>0.84</v>
      </c>
      <c r="W34" t="n">
        <v>5.35</v>
      </c>
      <c r="X34" t="n">
        <v>0.93</v>
      </c>
      <c r="Y34" t="n">
        <v>1</v>
      </c>
      <c r="Z34" t="n">
        <v>10</v>
      </c>
      <c r="AA34" t="n">
        <v>577.6011015153615</v>
      </c>
      <c r="AB34" t="n">
        <v>790.2993090554907</v>
      </c>
      <c r="AC34" t="n">
        <v>714.8742521912806</v>
      </c>
      <c r="AD34" t="n">
        <v>577601.1015153615</v>
      </c>
      <c r="AE34" t="n">
        <v>790299.3090554907</v>
      </c>
      <c r="AF34" t="n">
        <v>2.955759563368609e-06</v>
      </c>
      <c r="AG34" t="n">
        <v>8.61400462962963</v>
      </c>
      <c r="AH34" t="n">
        <v>714874.2521912806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3.3679</v>
      </c>
      <c r="E35" t="n">
        <v>29.69</v>
      </c>
      <c r="F35" t="n">
        <v>25.07</v>
      </c>
      <c r="G35" t="n">
        <v>45.58</v>
      </c>
      <c r="H35" t="n">
        <v>0.57</v>
      </c>
      <c r="I35" t="n">
        <v>33</v>
      </c>
      <c r="J35" t="n">
        <v>290.45</v>
      </c>
      <c r="K35" t="n">
        <v>60.56</v>
      </c>
      <c r="L35" t="n">
        <v>9.25</v>
      </c>
      <c r="M35" t="n">
        <v>31</v>
      </c>
      <c r="N35" t="n">
        <v>80.64</v>
      </c>
      <c r="O35" t="n">
        <v>36055.83</v>
      </c>
      <c r="P35" t="n">
        <v>410.64</v>
      </c>
      <c r="Q35" t="n">
        <v>1397.18</v>
      </c>
      <c r="R35" t="n">
        <v>101.93</v>
      </c>
      <c r="S35" t="n">
        <v>66.97</v>
      </c>
      <c r="T35" t="n">
        <v>14803.41</v>
      </c>
      <c r="U35" t="n">
        <v>0.66</v>
      </c>
      <c r="V35" t="n">
        <v>0.84</v>
      </c>
      <c r="W35" t="n">
        <v>5.35</v>
      </c>
      <c r="X35" t="n">
        <v>0.9</v>
      </c>
      <c r="Y35" t="n">
        <v>1</v>
      </c>
      <c r="Z35" t="n">
        <v>10</v>
      </c>
      <c r="AA35" t="n">
        <v>575.8703473746569</v>
      </c>
      <c r="AB35" t="n">
        <v>787.9312148846949</v>
      </c>
      <c r="AC35" t="n">
        <v>712.7321656045045</v>
      </c>
      <c r="AD35" t="n">
        <v>575870.3473746569</v>
      </c>
      <c r="AE35" t="n">
        <v>787931.2148846949</v>
      </c>
      <c r="AF35" t="n">
        <v>2.963944093809664e-06</v>
      </c>
      <c r="AG35" t="n">
        <v>8.590856481481483</v>
      </c>
      <c r="AH35" t="n">
        <v>712732.1656045045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3.375</v>
      </c>
      <c r="E36" t="n">
        <v>29.63</v>
      </c>
      <c r="F36" t="n">
        <v>25.06</v>
      </c>
      <c r="G36" t="n">
        <v>46.98</v>
      </c>
      <c r="H36" t="n">
        <v>0.58</v>
      </c>
      <c r="I36" t="n">
        <v>32</v>
      </c>
      <c r="J36" t="n">
        <v>290.96</v>
      </c>
      <c r="K36" t="n">
        <v>60.56</v>
      </c>
      <c r="L36" t="n">
        <v>9.5</v>
      </c>
      <c r="M36" t="n">
        <v>30</v>
      </c>
      <c r="N36" t="n">
        <v>80.90000000000001</v>
      </c>
      <c r="O36" t="n">
        <v>36118.68</v>
      </c>
      <c r="P36" t="n">
        <v>409.67</v>
      </c>
      <c r="Q36" t="n">
        <v>1397.18</v>
      </c>
      <c r="R36" t="n">
        <v>101.58</v>
      </c>
      <c r="S36" t="n">
        <v>66.97</v>
      </c>
      <c r="T36" t="n">
        <v>14631.69</v>
      </c>
      <c r="U36" t="n">
        <v>0.66</v>
      </c>
      <c r="V36" t="n">
        <v>0.84</v>
      </c>
      <c r="W36" t="n">
        <v>5.35</v>
      </c>
      <c r="X36" t="n">
        <v>0.89</v>
      </c>
      <c r="Y36" t="n">
        <v>1</v>
      </c>
      <c r="Z36" t="n">
        <v>10</v>
      </c>
      <c r="AA36" t="n">
        <v>561.5556868588981</v>
      </c>
      <c r="AB36" t="n">
        <v>768.3452648487818</v>
      </c>
      <c r="AC36" t="n">
        <v>695.0154711509655</v>
      </c>
      <c r="AD36" t="n">
        <v>561555.686858898</v>
      </c>
      <c r="AE36" t="n">
        <v>768345.2648487817</v>
      </c>
      <c r="AF36" t="n">
        <v>2.970192498770039e-06</v>
      </c>
      <c r="AG36" t="n">
        <v>8.57349537037037</v>
      </c>
      <c r="AH36" t="n">
        <v>695015.4711509654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3.3837</v>
      </c>
      <c r="E37" t="n">
        <v>29.55</v>
      </c>
      <c r="F37" t="n">
        <v>25.03</v>
      </c>
      <c r="G37" t="n">
        <v>48.45</v>
      </c>
      <c r="H37" t="n">
        <v>0.6</v>
      </c>
      <c r="I37" t="n">
        <v>31</v>
      </c>
      <c r="J37" t="n">
        <v>291.47</v>
      </c>
      <c r="K37" t="n">
        <v>60.56</v>
      </c>
      <c r="L37" t="n">
        <v>9.75</v>
      </c>
      <c r="M37" t="n">
        <v>29</v>
      </c>
      <c r="N37" t="n">
        <v>81.16</v>
      </c>
      <c r="O37" t="n">
        <v>36181.64</v>
      </c>
      <c r="P37" t="n">
        <v>408.11</v>
      </c>
      <c r="Q37" t="n">
        <v>1397.22</v>
      </c>
      <c r="R37" t="n">
        <v>100.9</v>
      </c>
      <c r="S37" t="n">
        <v>66.97</v>
      </c>
      <c r="T37" t="n">
        <v>14294.73</v>
      </c>
      <c r="U37" t="n">
        <v>0.66</v>
      </c>
      <c r="V37" t="n">
        <v>0.84</v>
      </c>
      <c r="W37" t="n">
        <v>5.34</v>
      </c>
      <c r="X37" t="n">
        <v>0.87</v>
      </c>
      <c r="Y37" t="n">
        <v>1</v>
      </c>
      <c r="Z37" t="n">
        <v>10</v>
      </c>
      <c r="AA37" t="n">
        <v>559.3181519136282</v>
      </c>
      <c r="AB37" t="n">
        <v>765.2837708235887</v>
      </c>
      <c r="AC37" t="n">
        <v>692.2461618187029</v>
      </c>
      <c r="AD37" t="n">
        <v>559318.1519136282</v>
      </c>
      <c r="AE37" t="n">
        <v>765283.7708235887</v>
      </c>
      <c r="AF37" t="n">
        <v>2.977848994989091e-06</v>
      </c>
      <c r="AG37" t="n">
        <v>8.550347222222223</v>
      </c>
      <c r="AH37" t="n">
        <v>692246.1618187029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3.3835</v>
      </c>
      <c r="E38" t="n">
        <v>29.56</v>
      </c>
      <c r="F38" t="n">
        <v>25.04</v>
      </c>
      <c r="G38" t="n">
        <v>48.46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407.45</v>
      </c>
      <c r="Q38" t="n">
        <v>1397.2</v>
      </c>
      <c r="R38" t="n">
        <v>100.81</v>
      </c>
      <c r="S38" t="n">
        <v>66.97</v>
      </c>
      <c r="T38" t="n">
        <v>14252.34</v>
      </c>
      <c r="U38" t="n">
        <v>0.66</v>
      </c>
      <c r="V38" t="n">
        <v>0.84</v>
      </c>
      <c r="W38" t="n">
        <v>5.35</v>
      </c>
      <c r="X38" t="n">
        <v>0.87</v>
      </c>
      <c r="Y38" t="n">
        <v>1</v>
      </c>
      <c r="Z38" t="n">
        <v>10</v>
      </c>
      <c r="AA38" t="n">
        <v>558.9082144873114</v>
      </c>
      <c r="AB38" t="n">
        <v>764.7228763517392</v>
      </c>
      <c r="AC38" t="n">
        <v>691.7387983280264</v>
      </c>
      <c r="AD38" t="n">
        <v>558908.2144873114</v>
      </c>
      <c r="AE38" t="n">
        <v>764722.8763517392</v>
      </c>
      <c r="AF38" t="n">
        <v>2.977672983581756e-06</v>
      </c>
      <c r="AG38" t="n">
        <v>8.55324074074074</v>
      </c>
      <c r="AH38" t="n">
        <v>691738.7983280264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3.3932</v>
      </c>
      <c r="E39" t="n">
        <v>29.47</v>
      </c>
      <c r="F39" t="n">
        <v>25</v>
      </c>
      <c r="G39" t="n">
        <v>50.01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406.19</v>
      </c>
      <c r="Q39" t="n">
        <v>1397.2</v>
      </c>
      <c r="R39" t="n">
        <v>99.81</v>
      </c>
      <c r="S39" t="n">
        <v>66.97</v>
      </c>
      <c r="T39" t="n">
        <v>13754.94</v>
      </c>
      <c r="U39" t="n">
        <v>0.67</v>
      </c>
      <c r="V39" t="n">
        <v>0.84</v>
      </c>
      <c r="W39" t="n">
        <v>5.34</v>
      </c>
      <c r="X39" t="n">
        <v>0.84</v>
      </c>
      <c r="Y39" t="n">
        <v>1</v>
      </c>
      <c r="Z39" t="n">
        <v>10</v>
      </c>
      <c r="AA39" t="n">
        <v>556.7443049368726</v>
      </c>
      <c r="AB39" t="n">
        <v>761.7621198398771</v>
      </c>
      <c r="AC39" t="n">
        <v>689.0606122622086</v>
      </c>
      <c r="AD39" t="n">
        <v>556744.3049368726</v>
      </c>
      <c r="AE39" t="n">
        <v>761762.1198398771</v>
      </c>
      <c r="AF39" t="n">
        <v>2.986209536837481e-06</v>
      </c>
      <c r="AG39" t="n">
        <v>8.527199074074074</v>
      </c>
      <c r="AH39" t="n">
        <v>689060.6122622086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3.403</v>
      </c>
      <c r="E40" t="n">
        <v>29.39</v>
      </c>
      <c r="F40" t="n">
        <v>24.97</v>
      </c>
      <c r="G40" t="n">
        <v>51.66</v>
      </c>
      <c r="H40" t="n">
        <v>0.64</v>
      </c>
      <c r="I40" t="n">
        <v>29</v>
      </c>
      <c r="J40" t="n">
        <v>293</v>
      </c>
      <c r="K40" t="n">
        <v>60.56</v>
      </c>
      <c r="L40" t="n">
        <v>10.5</v>
      </c>
      <c r="M40" t="n">
        <v>27</v>
      </c>
      <c r="N40" t="n">
        <v>81.95</v>
      </c>
      <c r="O40" t="n">
        <v>36371.17</v>
      </c>
      <c r="P40" t="n">
        <v>405.13</v>
      </c>
      <c r="Q40" t="n">
        <v>1397.28</v>
      </c>
      <c r="R40" t="n">
        <v>98.70999999999999</v>
      </c>
      <c r="S40" t="n">
        <v>66.97</v>
      </c>
      <c r="T40" t="n">
        <v>13212.24</v>
      </c>
      <c r="U40" t="n">
        <v>0.68</v>
      </c>
      <c r="V40" t="n">
        <v>0.84</v>
      </c>
      <c r="W40" t="n">
        <v>5.34</v>
      </c>
      <c r="X40" t="n">
        <v>0.8</v>
      </c>
      <c r="Y40" t="n">
        <v>1</v>
      </c>
      <c r="Z40" t="n">
        <v>10</v>
      </c>
      <c r="AA40" t="n">
        <v>554.7622272786598</v>
      </c>
      <c r="AB40" t="n">
        <v>759.0501537448154</v>
      </c>
      <c r="AC40" t="n">
        <v>686.6074724049913</v>
      </c>
      <c r="AD40" t="n">
        <v>554762.2272786598</v>
      </c>
      <c r="AE40" t="n">
        <v>759050.1537448154</v>
      </c>
      <c r="AF40" t="n">
        <v>2.994834095796872e-06</v>
      </c>
      <c r="AG40" t="n">
        <v>8.504050925925926</v>
      </c>
      <c r="AH40" t="n">
        <v>686607.4724049913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3.4126</v>
      </c>
      <c r="E41" t="n">
        <v>29.3</v>
      </c>
      <c r="F41" t="n">
        <v>24.94</v>
      </c>
      <c r="G41" t="n">
        <v>53.44</v>
      </c>
      <c r="H41" t="n">
        <v>0.65</v>
      </c>
      <c r="I41" t="n">
        <v>28</v>
      </c>
      <c r="J41" t="n">
        <v>293.52</v>
      </c>
      <c r="K41" t="n">
        <v>60.56</v>
      </c>
      <c r="L41" t="n">
        <v>10.75</v>
      </c>
      <c r="M41" t="n">
        <v>26</v>
      </c>
      <c r="N41" t="n">
        <v>82.20999999999999</v>
      </c>
      <c r="O41" t="n">
        <v>36434.56</v>
      </c>
      <c r="P41" t="n">
        <v>403.48</v>
      </c>
      <c r="Q41" t="n">
        <v>1397.18</v>
      </c>
      <c r="R41" t="n">
        <v>97.8</v>
      </c>
      <c r="S41" t="n">
        <v>66.97</v>
      </c>
      <c r="T41" t="n">
        <v>12763.42</v>
      </c>
      <c r="U41" t="n">
        <v>0.68</v>
      </c>
      <c r="V41" t="n">
        <v>0.84</v>
      </c>
      <c r="W41" t="n">
        <v>5.34</v>
      </c>
      <c r="X41" t="n">
        <v>0.77</v>
      </c>
      <c r="Y41" t="n">
        <v>1</v>
      </c>
      <c r="Z41" t="n">
        <v>10</v>
      </c>
      <c r="AA41" t="n">
        <v>552.2251978671984</v>
      </c>
      <c r="AB41" t="n">
        <v>755.5788781782159</v>
      </c>
      <c r="AC41" t="n">
        <v>683.4674905065019</v>
      </c>
      <c r="AD41" t="n">
        <v>552225.1978671984</v>
      </c>
      <c r="AE41" t="n">
        <v>755578.8781782158</v>
      </c>
      <c r="AF41" t="n">
        <v>3.003282643348929e-06</v>
      </c>
      <c r="AG41" t="n">
        <v>8.47800925925926</v>
      </c>
      <c r="AH41" t="n">
        <v>683467.4905065019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3.4134</v>
      </c>
      <c r="E42" t="n">
        <v>29.3</v>
      </c>
      <c r="F42" t="n">
        <v>24.93</v>
      </c>
      <c r="G42" t="n">
        <v>53.43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402.78</v>
      </c>
      <c r="Q42" t="n">
        <v>1397.24</v>
      </c>
      <c r="R42" t="n">
        <v>97.23999999999999</v>
      </c>
      <c r="S42" t="n">
        <v>66.97</v>
      </c>
      <c r="T42" t="n">
        <v>12483.88</v>
      </c>
      <c r="U42" t="n">
        <v>0.6899999999999999</v>
      </c>
      <c r="V42" t="n">
        <v>0.84</v>
      </c>
      <c r="W42" t="n">
        <v>5.35</v>
      </c>
      <c r="X42" t="n">
        <v>0.77</v>
      </c>
      <c r="Y42" t="n">
        <v>1</v>
      </c>
      <c r="Z42" t="n">
        <v>10</v>
      </c>
      <c r="AA42" t="n">
        <v>551.6011314629762</v>
      </c>
      <c r="AB42" t="n">
        <v>754.7250029920924</v>
      </c>
      <c r="AC42" t="n">
        <v>682.6951079697209</v>
      </c>
      <c r="AD42" t="n">
        <v>551601.1314629762</v>
      </c>
      <c r="AE42" t="n">
        <v>754725.0029920924</v>
      </c>
      <c r="AF42" t="n">
        <v>3.003986688978268e-06</v>
      </c>
      <c r="AG42" t="n">
        <v>8.47800925925926</v>
      </c>
      <c r="AH42" t="n">
        <v>682695.1079697208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3.4237</v>
      </c>
      <c r="E43" t="n">
        <v>29.21</v>
      </c>
      <c r="F43" t="n">
        <v>24.9</v>
      </c>
      <c r="G43" t="n">
        <v>55.33</v>
      </c>
      <c r="H43" t="n">
        <v>0.68</v>
      </c>
      <c r="I43" t="n">
        <v>27</v>
      </c>
      <c r="J43" t="n">
        <v>294.55</v>
      </c>
      <c r="K43" t="n">
        <v>60.56</v>
      </c>
      <c r="L43" t="n">
        <v>11.25</v>
      </c>
      <c r="M43" t="n">
        <v>25</v>
      </c>
      <c r="N43" t="n">
        <v>82.73999999999999</v>
      </c>
      <c r="O43" t="n">
        <v>36561.67</v>
      </c>
      <c r="P43" t="n">
        <v>401.38</v>
      </c>
      <c r="Q43" t="n">
        <v>1397.34</v>
      </c>
      <c r="R43" t="n">
        <v>96.23</v>
      </c>
      <c r="S43" t="n">
        <v>66.97</v>
      </c>
      <c r="T43" t="n">
        <v>11983.54</v>
      </c>
      <c r="U43" t="n">
        <v>0.7</v>
      </c>
      <c r="V43" t="n">
        <v>0.85</v>
      </c>
      <c r="W43" t="n">
        <v>5.34</v>
      </c>
      <c r="X43" t="n">
        <v>0.73</v>
      </c>
      <c r="Y43" t="n">
        <v>1</v>
      </c>
      <c r="Z43" t="n">
        <v>10</v>
      </c>
      <c r="AA43" t="n">
        <v>549.3493757571466</v>
      </c>
      <c r="AB43" t="n">
        <v>751.6440514949256</v>
      </c>
      <c r="AC43" t="n">
        <v>679.9081981593009</v>
      </c>
      <c r="AD43" t="n">
        <v>549349.3757571466</v>
      </c>
      <c r="AE43" t="n">
        <v>751644.0514949256</v>
      </c>
      <c r="AF43" t="n">
        <v>3.013051276455995e-06</v>
      </c>
      <c r="AG43" t="n">
        <v>8.451967592592593</v>
      </c>
      <c r="AH43" t="n">
        <v>679908.198159301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3.4306</v>
      </c>
      <c r="E44" t="n">
        <v>29.15</v>
      </c>
      <c r="F44" t="n">
        <v>24.89</v>
      </c>
      <c r="G44" t="n">
        <v>57.44</v>
      </c>
      <c r="H44" t="n">
        <v>0.6899999999999999</v>
      </c>
      <c r="I44" t="n">
        <v>26</v>
      </c>
      <c r="J44" t="n">
        <v>295.06</v>
      </c>
      <c r="K44" t="n">
        <v>60.56</v>
      </c>
      <c r="L44" t="n">
        <v>11.5</v>
      </c>
      <c r="M44" t="n">
        <v>24</v>
      </c>
      <c r="N44" t="n">
        <v>83.01000000000001</v>
      </c>
      <c r="O44" t="n">
        <v>36625.39</v>
      </c>
      <c r="P44" t="n">
        <v>399.62</v>
      </c>
      <c r="Q44" t="n">
        <v>1397.24</v>
      </c>
      <c r="R44" t="n">
        <v>96.06999999999999</v>
      </c>
      <c r="S44" t="n">
        <v>66.97</v>
      </c>
      <c r="T44" t="n">
        <v>11907.85</v>
      </c>
      <c r="U44" t="n">
        <v>0.7</v>
      </c>
      <c r="V44" t="n">
        <v>0.85</v>
      </c>
      <c r="W44" t="n">
        <v>5.34</v>
      </c>
      <c r="X44" t="n">
        <v>0.72</v>
      </c>
      <c r="Y44" t="n">
        <v>1</v>
      </c>
      <c r="Z44" t="n">
        <v>10</v>
      </c>
      <c r="AA44" t="n">
        <v>547.3075574369602</v>
      </c>
      <c r="AB44" t="n">
        <v>748.8503455905795</v>
      </c>
      <c r="AC44" t="n">
        <v>677.381119625475</v>
      </c>
      <c r="AD44" t="n">
        <v>547307.5574369602</v>
      </c>
      <c r="AE44" t="n">
        <v>748850.3455905796</v>
      </c>
      <c r="AF44" t="n">
        <v>3.019123670009036e-06</v>
      </c>
      <c r="AG44" t="n">
        <v>8.434606481481481</v>
      </c>
      <c r="AH44" t="n">
        <v>677381.119625475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3.4332</v>
      </c>
      <c r="E45" t="n">
        <v>29.13</v>
      </c>
      <c r="F45" t="n">
        <v>24.87</v>
      </c>
      <c r="G45" t="n">
        <v>57.39</v>
      </c>
      <c r="H45" t="n">
        <v>0.71</v>
      </c>
      <c r="I45" t="n">
        <v>26</v>
      </c>
      <c r="J45" t="n">
        <v>295.58</v>
      </c>
      <c r="K45" t="n">
        <v>60.56</v>
      </c>
      <c r="L45" t="n">
        <v>11.75</v>
      </c>
      <c r="M45" t="n">
        <v>24</v>
      </c>
      <c r="N45" t="n">
        <v>83.28</v>
      </c>
      <c r="O45" t="n">
        <v>36689.22</v>
      </c>
      <c r="P45" t="n">
        <v>399.05</v>
      </c>
      <c r="Q45" t="n">
        <v>1397.18</v>
      </c>
      <c r="R45" t="n">
        <v>95.51000000000001</v>
      </c>
      <c r="S45" t="n">
        <v>66.97</v>
      </c>
      <c r="T45" t="n">
        <v>11627.58</v>
      </c>
      <c r="U45" t="n">
        <v>0.7</v>
      </c>
      <c r="V45" t="n">
        <v>0.85</v>
      </c>
      <c r="W45" t="n">
        <v>5.33</v>
      </c>
      <c r="X45" t="n">
        <v>0.7</v>
      </c>
      <c r="Y45" t="n">
        <v>1</v>
      </c>
      <c r="Z45" t="n">
        <v>10</v>
      </c>
      <c r="AA45" t="n">
        <v>546.5437889584578</v>
      </c>
      <c r="AB45" t="n">
        <v>747.8053238632053</v>
      </c>
      <c r="AC45" t="n">
        <v>676.4358333050642</v>
      </c>
      <c r="AD45" t="n">
        <v>546543.7889584578</v>
      </c>
      <c r="AE45" t="n">
        <v>747805.3238632054</v>
      </c>
      <c r="AF45" t="n">
        <v>3.021411818304385e-06</v>
      </c>
      <c r="AG45" t="n">
        <v>8.428819444444445</v>
      </c>
      <c r="AH45" t="n">
        <v>676435.8333050642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3.4406</v>
      </c>
      <c r="E46" t="n">
        <v>29.06</v>
      </c>
      <c r="F46" t="n">
        <v>24.86</v>
      </c>
      <c r="G46" t="n">
        <v>59.66</v>
      </c>
      <c r="H46" t="n">
        <v>0.72</v>
      </c>
      <c r="I46" t="n">
        <v>25</v>
      </c>
      <c r="J46" t="n">
        <v>296.1</v>
      </c>
      <c r="K46" t="n">
        <v>60.56</v>
      </c>
      <c r="L46" t="n">
        <v>12</v>
      </c>
      <c r="M46" t="n">
        <v>23</v>
      </c>
      <c r="N46" t="n">
        <v>83.54000000000001</v>
      </c>
      <c r="O46" t="n">
        <v>36753.16</v>
      </c>
      <c r="P46" t="n">
        <v>398.82</v>
      </c>
      <c r="Q46" t="n">
        <v>1397.21</v>
      </c>
      <c r="R46" t="n">
        <v>95.18000000000001</v>
      </c>
      <c r="S46" t="n">
        <v>66.97</v>
      </c>
      <c r="T46" t="n">
        <v>11464.63</v>
      </c>
      <c r="U46" t="n">
        <v>0.7</v>
      </c>
      <c r="V46" t="n">
        <v>0.85</v>
      </c>
      <c r="W46" t="n">
        <v>5.33</v>
      </c>
      <c r="X46" t="n">
        <v>0.6899999999999999</v>
      </c>
      <c r="Y46" t="n">
        <v>1</v>
      </c>
      <c r="Z46" t="n">
        <v>10</v>
      </c>
      <c r="AA46" t="n">
        <v>545.5343837635814</v>
      </c>
      <c r="AB46" t="n">
        <v>746.4242111437613</v>
      </c>
      <c r="AC46" t="n">
        <v>675.18653204516</v>
      </c>
      <c r="AD46" t="n">
        <v>545534.3837635814</v>
      </c>
      <c r="AE46" t="n">
        <v>746424.2111437613</v>
      </c>
      <c r="AF46" t="n">
        <v>3.027924240375762e-06</v>
      </c>
      <c r="AG46" t="n">
        <v>8.408564814814815</v>
      </c>
      <c r="AH46" t="n">
        <v>675186.53204516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3.4399</v>
      </c>
      <c r="E47" t="n">
        <v>29.07</v>
      </c>
      <c r="F47" t="n">
        <v>24.86</v>
      </c>
      <c r="G47" t="n">
        <v>59.67</v>
      </c>
      <c r="H47" t="n">
        <v>0.74</v>
      </c>
      <c r="I47" t="n">
        <v>25</v>
      </c>
      <c r="J47" t="n">
        <v>296.62</v>
      </c>
      <c r="K47" t="n">
        <v>60.56</v>
      </c>
      <c r="L47" t="n">
        <v>12.25</v>
      </c>
      <c r="M47" t="n">
        <v>23</v>
      </c>
      <c r="N47" t="n">
        <v>83.81</v>
      </c>
      <c r="O47" t="n">
        <v>36817.22</v>
      </c>
      <c r="P47" t="n">
        <v>397.74</v>
      </c>
      <c r="Q47" t="n">
        <v>1397.24</v>
      </c>
      <c r="R47" t="n">
        <v>95.29000000000001</v>
      </c>
      <c r="S47" t="n">
        <v>66.97</v>
      </c>
      <c r="T47" t="n">
        <v>11519.3</v>
      </c>
      <c r="U47" t="n">
        <v>0.7</v>
      </c>
      <c r="V47" t="n">
        <v>0.85</v>
      </c>
      <c r="W47" t="n">
        <v>5.34</v>
      </c>
      <c r="X47" t="n">
        <v>0.7</v>
      </c>
      <c r="Y47" t="n">
        <v>1</v>
      </c>
      <c r="Z47" t="n">
        <v>10</v>
      </c>
      <c r="AA47" t="n">
        <v>544.8514035741593</v>
      </c>
      <c r="AB47" t="n">
        <v>745.4897275176346</v>
      </c>
      <c r="AC47" t="n">
        <v>674.3412342247549</v>
      </c>
      <c r="AD47" t="n">
        <v>544851.4035741594</v>
      </c>
      <c r="AE47" t="n">
        <v>745489.7275176346</v>
      </c>
      <c r="AF47" t="n">
        <v>3.027308200450091e-06</v>
      </c>
      <c r="AG47" t="n">
        <v>8.411458333333334</v>
      </c>
      <c r="AH47" t="n">
        <v>674341.2342247549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3.4502</v>
      </c>
      <c r="E48" t="n">
        <v>28.98</v>
      </c>
      <c r="F48" t="n">
        <v>24.83</v>
      </c>
      <c r="G48" t="n">
        <v>62.07</v>
      </c>
      <c r="H48" t="n">
        <v>0.75</v>
      </c>
      <c r="I48" t="n">
        <v>24</v>
      </c>
      <c r="J48" t="n">
        <v>297.14</v>
      </c>
      <c r="K48" t="n">
        <v>60.56</v>
      </c>
      <c r="L48" t="n">
        <v>12.5</v>
      </c>
      <c r="M48" t="n">
        <v>22</v>
      </c>
      <c r="N48" t="n">
        <v>84.08</v>
      </c>
      <c r="O48" t="n">
        <v>36881.39</v>
      </c>
      <c r="P48" t="n">
        <v>396.56</v>
      </c>
      <c r="Q48" t="n">
        <v>1397.19</v>
      </c>
      <c r="R48" t="n">
        <v>94.27</v>
      </c>
      <c r="S48" t="n">
        <v>66.97</v>
      </c>
      <c r="T48" t="n">
        <v>11015.81</v>
      </c>
      <c r="U48" t="n">
        <v>0.71</v>
      </c>
      <c r="V48" t="n">
        <v>0.85</v>
      </c>
      <c r="W48" t="n">
        <v>5.33</v>
      </c>
      <c r="X48" t="n">
        <v>0.66</v>
      </c>
      <c r="Y48" t="n">
        <v>1</v>
      </c>
      <c r="Z48" t="n">
        <v>10</v>
      </c>
      <c r="AA48" t="n">
        <v>542.7913168553147</v>
      </c>
      <c r="AB48" t="n">
        <v>742.6710259842995</v>
      </c>
      <c r="AC48" t="n">
        <v>671.7915456096887</v>
      </c>
      <c r="AD48" t="n">
        <v>542791.3168553147</v>
      </c>
      <c r="AE48" t="n">
        <v>742671.0259842995</v>
      </c>
      <c r="AF48" t="n">
        <v>3.036372787927819e-06</v>
      </c>
      <c r="AG48" t="n">
        <v>8.385416666666666</v>
      </c>
      <c r="AH48" t="n">
        <v>671791.5456096887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3.45</v>
      </c>
      <c r="E49" t="n">
        <v>28.99</v>
      </c>
      <c r="F49" t="n">
        <v>24.83</v>
      </c>
      <c r="G49" t="n">
        <v>62.08</v>
      </c>
      <c r="H49" t="n">
        <v>0.76</v>
      </c>
      <c r="I49" t="n">
        <v>24</v>
      </c>
      <c r="J49" t="n">
        <v>297.66</v>
      </c>
      <c r="K49" t="n">
        <v>60.56</v>
      </c>
      <c r="L49" t="n">
        <v>12.75</v>
      </c>
      <c r="M49" t="n">
        <v>22</v>
      </c>
      <c r="N49" t="n">
        <v>84.36</v>
      </c>
      <c r="O49" t="n">
        <v>36945.67</v>
      </c>
      <c r="P49" t="n">
        <v>395.81</v>
      </c>
      <c r="Q49" t="n">
        <v>1397.24</v>
      </c>
      <c r="R49" t="n">
        <v>94.12</v>
      </c>
      <c r="S49" t="n">
        <v>66.97</v>
      </c>
      <c r="T49" t="n">
        <v>10939.7</v>
      </c>
      <c r="U49" t="n">
        <v>0.71</v>
      </c>
      <c r="V49" t="n">
        <v>0.85</v>
      </c>
      <c r="W49" t="n">
        <v>5.34</v>
      </c>
      <c r="X49" t="n">
        <v>0.66</v>
      </c>
      <c r="Y49" t="n">
        <v>1</v>
      </c>
      <c r="Z49" t="n">
        <v>10</v>
      </c>
      <c r="AA49" t="n">
        <v>542.2871251162056</v>
      </c>
      <c r="AB49" t="n">
        <v>741.981168603481</v>
      </c>
      <c r="AC49" t="n">
        <v>671.1675272490747</v>
      </c>
      <c r="AD49" t="n">
        <v>542287.1251162057</v>
      </c>
      <c r="AE49" t="n">
        <v>741981.168603481</v>
      </c>
      <c r="AF49" t="n">
        <v>3.036196776520484e-06</v>
      </c>
      <c r="AG49" t="n">
        <v>8.388310185185185</v>
      </c>
      <c r="AH49" t="n">
        <v>671167.5272490748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3.4605</v>
      </c>
      <c r="E50" t="n">
        <v>28.9</v>
      </c>
      <c r="F50" t="n">
        <v>24.8</v>
      </c>
      <c r="G50" t="n">
        <v>64.68000000000001</v>
      </c>
      <c r="H50" t="n">
        <v>0.78</v>
      </c>
      <c r="I50" t="n">
        <v>23</v>
      </c>
      <c r="J50" t="n">
        <v>298.18</v>
      </c>
      <c r="K50" t="n">
        <v>60.56</v>
      </c>
      <c r="L50" t="n">
        <v>13</v>
      </c>
      <c r="M50" t="n">
        <v>21</v>
      </c>
      <c r="N50" t="n">
        <v>84.63</v>
      </c>
      <c r="O50" t="n">
        <v>37010.06</v>
      </c>
      <c r="P50" t="n">
        <v>394.34</v>
      </c>
      <c r="Q50" t="n">
        <v>1397.25</v>
      </c>
      <c r="R50" t="n">
        <v>93.11</v>
      </c>
      <c r="S50" t="n">
        <v>66.97</v>
      </c>
      <c r="T50" t="n">
        <v>10441.79</v>
      </c>
      <c r="U50" t="n">
        <v>0.72</v>
      </c>
      <c r="V50" t="n">
        <v>0.85</v>
      </c>
      <c r="W50" t="n">
        <v>5.33</v>
      </c>
      <c r="X50" t="n">
        <v>0.63</v>
      </c>
      <c r="Y50" t="n">
        <v>1</v>
      </c>
      <c r="Z50" t="n">
        <v>10</v>
      </c>
      <c r="AA50" t="n">
        <v>540.0166061238551</v>
      </c>
      <c r="AB50" t="n">
        <v>738.8745443499186</v>
      </c>
      <c r="AC50" t="n">
        <v>668.3573948540978</v>
      </c>
      <c r="AD50" t="n">
        <v>540016.6061238551</v>
      </c>
      <c r="AE50" t="n">
        <v>738874.5443499186</v>
      </c>
      <c r="AF50" t="n">
        <v>3.045437375405547e-06</v>
      </c>
      <c r="AG50" t="n">
        <v>8.362268518518517</v>
      </c>
      <c r="AH50" t="n">
        <v>668357.3948540979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3.4588</v>
      </c>
      <c r="E51" t="n">
        <v>28.91</v>
      </c>
      <c r="F51" t="n">
        <v>24.81</v>
      </c>
      <c r="G51" t="n">
        <v>64.72</v>
      </c>
      <c r="H51" t="n">
        <v>0.79</v>
      </c>
      <c r="I51" t="n">
        <v>23</v>
      </c>
      <c r="J51" t="n">
        <v>298.71</v>
      </c>
      <c r="K51" t="n">
        <v>60.56</v>
      </c>
      <c r="L51" t="n">
        <v>13.25</v>
      </c>
      <c r="M51" t="n">
        <v>21</v>
      </c>
      <c r="N51" t="n">
        <v>84.90000000000001</v>
      </c>
      <c r="O51" t="n">
        <v>37074.57</v>
      </c>
      <c r="P51" t="n">
        <v>393.57</v>
      </c>
      <c r="Q51" t="n">
        <v>1397.27</v>
      </c>
      <c r="R51" t="n">
        <v>93.43000000000001</v>
      </c>
      <c r="S51" t="n">
        <v>66.97</v>
      </c>
      <c r="T51" t="n">
        <v>10599.25</v>
      </c>
      <c r="U51" t="n">
        <v>0.72</v>
      </c>
      <c r="V51" t="n">
        <v>0.85</v>
      </c>
      <c r="W51" t="n">
        <v>5.33</v>
      </c>
      <c r="X51" t="n">
        <v>0.64</v>
      </c>
      <c r="Y51" t="n">
        <v>1</v>
      </c>
      <c r="Z51" t="n">
        <v>10</v>
      </c>
      <c r="AA51" t="n">
        <v>539.6979616001703</v>
      </c>
      <c r="AB51" t="n">
        <v>738.4385608550085</v>
      </c>
      <c r="AC51" t="n">
        <v>667.9630210120351</v>
      </c>
      <c r="AD51" t="n">
        <v>539697.9616001702</v>
      </c>
      <c r="AE51" t="n">
        <v>738438.5608550085</v>
      </c>
      <c r="AF51" t="n">
        <v>3.043941278443203e-06</v>
      </c>
      <c r="AG51" t="n">
        <v>8.365162037037036</v>
      </c>
      <c r="AH51" t="n">
        <v>667963.0210120352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3.4704</v>
      </c>
      <c r="E52" t="n">
        <v>28.82</v>
      </c>
      <c r="F52" t="n">
        <v>24.77</v>
      </c>
      <c r="G52" t="n">
        <v>67.54000000000001</v>
      </c>
      <c r="H52" t="n">
        <v>0.8</v>
      </c>
      <c r="I52" t="n">
        <v>22</v>
      </c>
      <c r="J52" t="n">
        <v>299.23</v>
      </c>
      <c r="K52" t="n">
        <v>60.56</v>
      </c>
      <c r="L52" t="n">
        <v>13.5</v>
      </c>
      <c r="M52" t="n">
        <v>20</v>
      </c>
      <c r="N52" t="n">
        <v>85.18000000000001</v>
      </c>
      <c r="O52" t="n">
        <v>37139.2</v>
      </c>
      <c r="P52" t="n">
        <v>392.52</v>
      </c>
      <c r="Q52" t="n">
        <v>1397.25</v>
      </c>
      <c r="R52" t="n">
        <v>92.14</v>
      </c>
      <c r="S52" t="n">
        <v>66.97</v>
      </c>
      <c r="T52" t="n">
        <v>9963.48</v>
      </c>
      <c r="U52" t="n">
        <v>0.73</v>
      </c>
      <c r="V52" t="n">
        <v>0.85</v>
      </c>
      <c r="W52" t="n">
        <v>5.33</v>
      </c>
      <c r="X52" t="n">
        <v>0.6</v>
      </c>
      <c r="Y52" t="n">
        <v>1</v>
      </c>
      <c r="Z52" t="n">
        <v>10</v>
      </c>
      <c r="AA52" t="n">
        <v>537.5794495508204</v>
      </c>
      <c r="AB52" t="n">
        <v>735.5399192069327</v>
      </c>
      <c r="AC52" t="n">
        <v>665.3410216545826</v>
      </c>
      <c r="AD52" t="n">
        <v>537579.4495508204</v>
      </c>
      <c r="AE52" t="n">
        <v>735539.9192069328</v>
      </c>
      <c r="AF52" t="n">
        <v>3.054149940068606e-06</v>
      </c>
      <c r="AG52" t="n">
        <v>8.33912037037037</v>
      </c>
      <c r="AH52" t="n">
        <v>665341.0216545826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3.4698</v>
      </c>
      <c r="E53" t="n">
        <v>28.82</v>
      </c>
      <c r="F53" t="n">
        <v>24.77</v>
      </c>
      <c r="G53" t="n">
        <v>67.55</v>
      </c>
      <c r="H53" t="n">
        <v>0.82</v>
      </c>
      <c r="I53" t="n">
        <v>22</v>
      </c>
      <c r="J53" t="n">
        <v>299.76</v>
      </c>
      <c r="K53" t="n">
        <v>60.56</v>
      </c>
      <c r="L53" t="n">
        <v>13.75</v>
      </c>
      <c r="M53" t="n">
        <v>20</v>
      </c>
      <c r="N53" t="n">
        <v>85.45</v>
      </c>
      <c r="O53" t="n">
        <v>37204.07</v>
      </c>
      <c r="P53" t="n">
        <v>391.73</v>
      </c>
      <c r="Q53" t="n">
        <v>1397.26</v>
      </c>
      <c r="R53" t="n">
        <v>92.12</v>
      </c>
      <c r="S53" t="n">
        <v>66.97</v>
      </c>
      <c r="T53" t="n">
        <v>9951.43</v>
      </c>
      <c r="U53" t="n">
        <v>0.73</v>
      </c>
      <c r="V53" t="n">
        <v>0.85</v>
      </c>
      <c r="W53" t="n">
        <v>5.33</v>
      </c>
      <c r="X53" t="n">
        <v>0.6</v>
      </c>
      <c r="Y53" t="n">
        <v>1</v>
      </c>
      <c r="Z53" t="n">
        <v>10</v>
      </c>
      <c r="AA53" t="n">
        <v>537.0923075909765</v>
      </c>
      <c r="AB53" t="n">
        <v>734.8733900862878</v>
      </c>
      <c r="AC53" t="n">
        <v>664.7381051377325</v>
      </c>
      <c r="AD53" t="n">
        <v>537092.3075909765</v>
      </c>
      <c r="AE53" t="n">
        <v>734873.3900862879</v>
      </c>
      <c r="AF53" t="n">
        <v>3.053621905846602e-06</v>
      </c>
      <c r="AG53" t="n">
        <v>8.33912037037037</v>
      </c>
      <c r="AH53" t="n">
        <v>664738.1051377326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3.4821</v>
      </c>
      <c r="E54" t="n">
        <v>28.72</v>
      </c>
      <c r="F54" t="n">
        <v>24.72</v>
      </c>
      <c r="G54" t="n">
        <v>70.63</v>
      </c>
      <c r="H54" t="n">
        <v>0.83</v>
      </c>
      <c r="I54" t="n">
        <v>21</v>
      </c>
      <c r="J54" t="n">
        <v>300.28</v>
      </c>
      <c r="K54" t="n">
        <v>60.56</v>
      </c>
      <c r="L54" t="n">
        <v>14</v>
      </c>
      <c r="M54" t="n">
        <v>19</v>
      </c>
      <c r="N54" t="n">
        <v>85.73</v>
      </c>
      <c r="O54" t="n">
        <v>37268.93</v>
      </c>
      <c r="P54" t="n">
        <v>389.12</v>
      </c>
      <c r="Q54" t="n">
        <v>1397.26</v>
      </c>
      <c r="R54" t="n">
        <v>90.67</v>
      </c>
      <c r="S54" t="n">
        <v>66.97</v>
      </c>
      <c r="T54" t="n">
        <v>9233</v>
      </c>
      <c r="U54" t="n">
        <v>0.74</v>
      </c>
      <c r="V54" t="n">
        <v>0.85</v>
      </c>
      <c r="W54" t="n">
        <v>5.32</v>
      </c>
      <c r="X54" t="n">
        <v>0.5600000000000001</v>
      </c>
      <c r="Y54" t="n">
        <v>1</v>
      </c>
      <c r="Z54" t="n">
        <v>10</v>
      </c>
      <c r="AA54" t="n">
        <v>533.7945029229293</v>
      </c>
      <c r="AB54" t="n">
        <v>730.3611882505918</v>
      </c>
      <c r="AC54" t="n">
        <v>660.6565415123202</v>
      </c>
      <c r="AD54" t="n">
        <v>533794.5029229292</v>
      </c>
      <c r="AE54" t="n">
        <v>730361.1882505917</v>
      </c>
      <c r="AF54" t="n">
        <v>3.064446607397675e-06</v>
      </c>
      <c r="AG54" t="n">
        <v>8.310185185185185</v>
      </c>
      <c r="AH54" t="n">
        <v>660656.5415123203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3.4779</v>
      </c>
      <c r="E55" t="n">
        <v>28.75</v>
      </c>
      <c r="F55" t="n">
        <v>24.76</v>
      </c>
      <c r="G55" t="n">
        <v>70.73</v>
      </c>
      <c r="H55" t="n">
        <v>0.84</v>
      </c>
      <c r="I55" t="n">
        <v>21</v>
      </c>
      <c r="J55" t="n">
        <v>300.81</v>
      </c>
      <c r="K55" t="n">
        <v>60.56</v>
      </c>
      <c r="L55" t="n">
        <v>14.25</v>
      </c>
      <c r="M55" t="n">
        <v>19</v>
      </c>
      <c r="N55" t="n">
        <v>86</v>
      </c>
      <c r="O55" t="n">
        <v>37333.9</v>
      </c>
      <c r="P55" t="n">
        <v>389.77</v>
      </c>
      <c r="Q55" t="n">
        <v>1397.2</v>
      </c>
      <c r="R55" t="n">
        <v>91.44</v>
      </c>
      <c r="S55" t="n">
        <v>66.97</v>
      </c>
      <c r="T55" t="n">
        <v>9616.67</v>
      </c>
      <c r="U55" t="n">
        <v>0.73</v>
      </c>
      <c r="V55" t="n">
        <v>0.85</v>
      </c>
      <c r="W55" t="n">
        <v>5.34</v>
      </c>
      <c r="X55" t="n">
        <v>0.59</v>
      </c>
      <c r="Y55" t="n">
        <v>1</v>
      </c>
      <c r="Z55" t="n">
        <v>10</v>
      </c>
      <c r="AA55" t="n">
        <v>534.8368870404927</v>
      </c>
      <c r="AB55" t="n">
        <v>731.7874241869838</v>
      </c>
      <c r="AC55" t="n">
        <v>661.9466594926778</v>
      </c>
      <c r="AD55" t="n">
        <v>534836.8870404927</v>
      </c>
      <c r="AE55" t="n">
        <v>731787.4241869838</v>
      </c>
      <c r="AF55" t="n">
        <v>3.06075036784365e-06</v>
      </c>
      <c r="AG55" t="n">
        <v>8.31886574074074</v>
      </c>
      <c r="AH55" t="n">
        <v>661946.6594926778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3.4812</v>
      </c>
      <c r="E56" t="n">
        <v>28.73</v>
      </c>
      <c r="F56" t="n">
        <v>24.73</v>
      </c>
      <c r="G56" t="n">
        <v>70.65000000000001</v>
      </c>
      <c r="H56" t="n">
        <v>0.86</v>
      </c>
      <c r="I56" t="n">
        <v>21</v>
      </c>
      <c r="J56" t="n">
        <v>301.34</v>
      </c>
      <c r="K56" t="n">
        <v>60.56</v>
      </c>
      <c r="L56" t="n">
        <v>14.5</v>
      </c>
      <c r="M56" t="n">
        <v>19</v>
      </c>
      <c r="N56" t="n">
        <v>86.28</v>
      </c>
      <c r="O56" t="n">
        <v>37399</v>
      </c>
      <c r="P56" t="n">
        <v>388.38</v>
      </c>
      <c r="Q56" t="n">
        <v>1397.19</v>
      </c>
      <c r="R56" t="n">
        <v>90.81</v>
      </c>
      <c r="S56" t="n">
        <v>66.97</v>
      </c>
      <c r="T56" t="n">
        <v>9301.540000000001</v>
      </c>
      <c r="U56" t="n">
        <v>0.74</v>
      </c>
      <c r="V56" t="n">
        <v>0.85</v>
      </c>
      <c r="W56" t="n">
        <v>5.33</v>
      </c>
      <c r="X56" t="n">
        <v>0.5600000000000001</v>
      </c>
      <c r="Y56" t="n">
        <v>1</v>
      </c>
      <c r="Z56" t="n">
        <v>10</v>
      </c>
      <c r="AA56" t="n">
        <v>533.4121499666209</v>
      </c>
      <c r="AB56" t="n">
        <v>729.8380360675488</v>
      </c>
      <c r="AC56" t="n">
        <v>660.1833182393783</v>
      </c>
      <c r="AD56" t="n">
        <v>533412.1499666208</v>
      </c>
      <c r="AE56" t="n">
        <v>729838.0360675488</v>
      </c>
      <c r="AF56" t="n">
        <v>3.06365455606467e-06</v>
      </c>
      <c r="AG56" t="n">
        <v>8.313078703703704</v>
      </c>
      <c r="AH56" t="n">
        <v>660183.3182393783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3.4901</v>
      </c>
      <c r="E57" t="n">
        <v>28.65</v>
      </c>
      <c r="F57" t="n">
        <v>24.71</v>
      </c>
      <c r="G57" t="n">
        <v>74.12</v>
      </c>
      <c r="H57" t="n">
        <v>0.87</v>
      </c>
      <c r="I57" t="n">
        <v>20</v>
      </c>
      <c r="J57" t="n">
        <v>301.86</v>
      </c>
      <c r="K57" t="n">
        <v>60.56</v>
      </c>
      <c r="L57" t="n">
        <v>14.75</v>
      </c>
      <c r="M57" t="n">
        <v>18</v>
      </c>
      <c r="N57" t="n">
        <v>86.56</v>
      </c>
      <c r="O57" t="n">
        <v>37464.21</v>
      </c>
      <c r="P57" t="n">
        <v>387.4</v>
      </c>
      <c r="Q57" t="n">
        <v>1397.19</v>
      </c>
      <c r="R57" t="n">
        <v>89.98</v>
      </c>
      <c r="S57" t="n">
        <v>66.97</v>
      </c>
      <c r="T57" t="n">
        <v>8894.139999999999</v>
      </c>
      <c r="U57" t="n">
        <v>0.74</v>
      </c>
      <c r="V57" t="n">
        <v>0.85</v>
      </c>
      <c r="W57" t="n">
        <v>5.33</v>
      </c>
      <c r="X57" t="n">
        <v>0.54</v>
      </c>
      <c r="Y57" t="n">
        <v>1</v>
      </c>
      <c r="Z57" t="n">
        <v>10</v>
      </c>
      <c r="AA57" t="n">
        <v>531.7313595542281</v>
      </c>
      <c r="AB57" t="n">
        <v>727.5383044740732</v>
      </c>
      <c r="AC57" t="n">
        <v>658.1030698014905</v>
      </c>
      <c r="AD57" t="n">
        <v>531731.3595542281</v>
      </c>
      <c r="AE57" t="n">
        <v>727538.3044740732</v>
      </c>
      <c r="AF57" t="n">
        <v>3.071487063691056e-06</v>
      </c>
      <c r="AG57" t="n">
        <v>8.289930555555555</v>
      </c>
      <c r="AH57" t="n">
        <v>658103.0698014905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3.4901</v>
      </c>
      <c r="E58" t="n">
        <v>28.65</v>
      </c>
      <c r="F58" t="n">
        <v>24.71</v>
      </c>
      <c r="G58" t="n">
        <v>74.12</v>
      </c>
      <c r="H58" t="n">
        <v>0.88</v>
      </c>
      <c r="I58" t="n">
        <v>20</v>
      </c>
      <c r="J58" t="n">
        <v>302.39</v>
      </c>
      <c r="K58" t="n">
        <v>60.56</v>
      </c>
      <c r="L58" t="n">
        <v>15</v>
      </c>
      <c r="M58" t="n">
        <v>18</v>
      </c>
      <c r="N58" t="n">
        <v>86.84</v>
      </c>
      <c r="O58" t="n">
        <v>37529.55</v>
      </c>
      <c r="P58" t="n">
        <v>387</v>
      </c>
      <c r="Q58" t="n">
        <v>1397.29</v>
      </c>
      <c r="R58" t="n">
        <v>90.12</v>
      </c>
      <c r="S58" t="n">
        <v>66.97</v>
      </c>
      <c r="T58" t="n">
        <v>8960.389999999999</v>
      </c>
      <c r="U58" t="n">
        <v>0.74</v>
      </c>
      <c r="V58" t="n">
        <v>0.85</v>
      </c>
      <c r="W58" t="n">
        <v>5.33</v>
      </c>
      <c r="X58" t="n">
        <v>0.54</v>
      </c>
      <c r="Y58" t="n">
        <v>1</v>
      </c>
      <c r="Z58" t="n">
        <v>10</v>
      </c>
      <c r="AA58" t="n">
        <v>531.4541585282425</v>
      </c>
      <c r="AB58" t="n">
        <v>727.1590258010735</v>
      </c>
      <c r="AC58" t="n">
        <v>657.759988952721</v>
      </c>
      <c r="AD58" t="n">
        <v>531454.1585282425</v>
      </c>
      <c r="AE58" t="n">
        <v>727159.0258010735</v>
      </c>
      <c r="AF58" t="n">
        <v>3.071487063691056e-06</v>
      </c>
      <c r="AG58" t="n">
        <v>8.289930555555555</v>
      </c>
      <c r="AH58" t="n">
        <v>657759.988952721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3.4999</v>
      </c>
      <c r="E59" t="n">
        <v>28.57</v>
      </c>
      <c r="F59" t="n">
        <v>24.68</v>
      </c>
      <c r="G59" t="n">
        <v>77.93000000000001</v>
      </c>
      <c r="H59" t="n">
        <v>0.9</v>
      </c>
      <c r="I59" t="n">
        <v>19</v>
      </c>
      <c r="J59" t="n">
        <v>302.92</v>
      </c>
      <c r="K59" t="n">
        <v>60.56</v>
      </c>
      <c r="L59" t="n">
        <v>15.25</v>
      </c>
      <c r="M59" t="n">
        <v>17</v>
      </c>
      <c r="N59" t="n">
        <v>87.12</v>
      </c>
      <c r="O59" t="n">
        <v>37595</v>
      </c>
      <c r="P59" t="n">
        <v>383.6</v>
      </c>
      <c r="Q59" t="n">
        <v>1397.19</v>
      </c>
      <c r="R59" t="n">
        <v>89.22</v>
      </c>
      <c r="S59" t="n">
        <v>66.97</v>
      </c>
      <c r="T59" t="n">
        <v>8517.110000000001</v>
      </c>
      <c r="U59" t="n">
        <v>0.75</v>
      </c>
      <c r="V59" t="n">
        <v>0.85</v>
      </c>
      <c r="W59" t="n">
        <v>5.33</v>
      </c>
      <c r="X59" t="n">
        <v>0.51</v>
      </c>
      <c r="Y59" t="n">
        <v>1</v>
      </c>
      <c r="Z59" t="n">
        <v>10</v>
      </c>
      <c r="AA59" t="n">
        <v>527.9802091156031</v>
      </c>
      <c r="AB59" t="n">
        <v>722.4058149548689</v>
      </c>
      <c r="AC59" t="n">
        <v>653.4604178785046</v>
      </c>
      <c r="AD59" t="n">
        <v>527980.2091156031</v>
      </c>
      <c r="AE59" t="n">
        <v>722405.8149548689</v>
      </c>
      <c r="AF59" t="n">
        <v>3.080111622650447e-06</v>
      </c>
      <c r="AG59" t="n">
        <v>8.266782407407407</v>
      </c>
      <c r="AH59" t="n">
        <v>653460.4178785046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3.4985</v>
      </c>
      <c r="E60" t="n">
        <v>28.58</v>
      </c>
      <c r="F60" t="n">
        <v>24.69</v>
      </c>
      <c r="G60" t="n">
        <v>77.97</v>
      </c>
      <c r="H60" t="n">
        <v>0.91</v>
      </c>
      <c r="I60" t="n">
        <v>19</v>
      </c>
      <c r="J60" t="n">
        <v>303.46</v>
      </c>
      <c r="K60" t="n">
        <v>60.56</v>
      </c>
      <c r="L60" t="n">
        <v>15.5</v>
      </c>
      <c r="M60" t="n">
        <v>17</v>
      </c>
      <c r="N60" t="n">
        <v>87.40000000000001</v>
      </c>
      <c r="O60" t="n">
        <v>37660.57</v>
      </c>
      <c r="P60" t="n">
        <v>384.88</v>
      </c>
      <c r="Q60" t="n">
        <v>1397.2</v>
      </c>
      <c r="R60" t="n">
        <v>89.48</v>
      </c>
      <c r="S60" t="n">
        <v>66.97</v>
      </c>
      <c r="T60" t="n">
        <v>8647.41</v>
      </c>
      <c r="U60" t="n">
        <v>0.75</v>
      </c>
      <c r="V60" t="n">
        <v>0.85</v>
      </c>
      <c r="W60" t="n">
        <v>5.33</v>
      </c>
      <c r="X60" t="n">
        <v>0.52</v>
      </c>
      <c r="Y60" t="n">
        <v>1</v>
      </c>
      <c r="Z60" t="n">
        <v>10</v>
      </c>
      <c r="AA60" t="n">
        <v>529.0458931692995</v>
      </c>
      <c r="AB60" t="n">
        <v>723.8639308917985</v>
      </c>
      <c r="AC60" t="n">
        <v>654.7793732768923</v>
      </c>
      <c r="AD60" t="n">
        <v>529045.8931692995</v>
      </c>
      <c r="AE60" t="n">
        <v>723863.9308917986</v>
      </c>
      <c r="AF60" t="n">
        <v>3.078879542799106e-06</v>
      </c>
      <c r="AG60" t="n">
        <v>8.269675925925926</v>
      </c>
      <c r="AH60" t="n">
        <v>654779.3732768924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3.4976</v>
      </c>
      <c r="E61" t="n">
        <v>28.59</v>
      </c>
      <c r="F61" t="n">
        <v>24.7</v>
      </c>
      <c r="G61" t="n">
        <v>77.98999999999999</v>
      </c>
      <c r="H61" t="n">
        <v>0.92</v>
      </c>
      <c r="I61" t="n">
        <v>19</v>
      </c>
      <c r="J61" t="n">
        <v>303.99</v>
      </c>
      <c r="K61" t="n">
        <v>60.56</v>
      </c>
      <c r="L61" t="n">
        <v>15.75</v>
      </c>
      <c r="M61" t="n">
        <v>17</v>
      </c>
      <c r="N61" t="n">
        <v>87.68000000000001</v>
      </c>
      <c r="O61" t="n">
        <v>37726.27</v>
      </c>
      <c r="P61" t="n">
        <v>384.24</v>
      </c>
      <c r="Q61" t="n">
        <v>1397.21</v>
      </c>
      <c r="R61" t="n">
        <v>89.76000000000001</v>
      </c>
      <c r="S61" t="n">
        <v>66.97</v>
      </c>
      <c r="T61" t="n">
        <v>8787.950000000001</v>
      </c>
      <c r="U61" t="n">
        <v>0.75</v>
      </c>
      <c r="V61" t="n">
        <v>0.85</v>
      </c>
      <c r="W61" t="n">
        <v>5.33</v>
      </c>
      <c r="X61" t="n">
        <v>0.53</v>
      </c>
      <c r="Y61" t="n">
        <v>1</v>
      </c>
      <c r="Z61" t="n">
        <v>10</v>
      </c>
      <c r="AA61" t="n">
        <v>528.7332627841554</v>
      </c>
      <c r="AB61" t="n">
        <v>723.4361762065654</v>
      </c>
      <c r="AC61" t="n">
        <v>654.3924428984603</v>
      </c>
      <c r="AD61" t="n">
        <v>528733.2627841554</v>
      </c>
      <c r="AE61" t="n">
        <v>723436.1762065653</v>
      </c>
      <c r="AF61" t="n">
        <v>3.0780874914661e-06</v>
      </c>
      <c r="AG61" t="n">
        <v>8.272569444444445</v>
      </c>
      <c r="AH61" t="n">
        <v>654392.4428984603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3.4985</v>
      </c>
      <c r="E62" t="n">
        <v>28.58</v>
      </c>
      <c r="F62" t="n">
        <v>24.69</v>
      </c>
      <c r="G62" t="n">
        <v>77.97</v>
      </c>
      <c r="H62" t="n">
        <v>0.9399999999999999</v>
      </c>
      <c r="I62" t="n">
        <v>19</v>
      </c>
      <c r="J62" t="n">
        <v>304.52</v>
      </c>
      <c r="K62" t="n">
        <v>60.56</v>
      </c>
      <c r="L62" t="n">
        <v>16</v>
      </c>
      <c r="M62" t="n">
        <v>17</v>
      </c>
      <c r="N62" t="n">
        <v>87.97</v>
      </c>
      <c r="O62" t="n">
        <v>37792.08</v>
      </c>
      <c r="P62" t="n">
        <v>381.65</v>
      </c>
      <c r="Q62" t="n">
        <v>1397.26</v>
      </c>
      <c r="R62" t="n">
        <v>89.66</v>
      </c>
      <c r="S62" t="n">
        <v>66.97</v>
      </c>
      <c r="T62" t="n">
        <v>8734.52</v>
      </c>
      <c r="U62" t="n">
        <v>0.75</v>
      </c>
      <c r="V62" t="n">
        <v>0.85</v>
      </c>
      <c r="W62" t="n">
        <v>5.32</v>
      </c>
      <c r="X62" t="n">
        <v>0.52</v>
      </c>
      <c r="Y62" t="n">
        <v>1</v>
      </c>
      <c r="Z62" t="n">
        <v>10</v>
      </c>
      <c r="AA62" t="n">
        <v>526.8128693436885</v>
      </c>
      <c r="AB62" t="n">
        <v>720.8086091795392</v>
      </c>
      <c r="AC62" t="n">
        <v>652.0156471806799</v>
      </c>
      <c r="AD62" t="n">
        <v>526812.8693436885</v>
      </c>
      <c r="AE62" t="n">
        <v>720808.6091795391</v>
      </c>
      <c r="AF62" t="n">
        <v>3.078879542799106e-06</v>
      </c>
      <c r="AG62" t="n">
        <v>8.269675925925926</v>
      </c>
      <c r="AH62" t="n">
        <v>652015.64718068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3.5094</v>
      </c>
      <c r="E63" t="n">
        <v>28.5</v>
      </c>
      <c r="F63" t="n">
        <v>24.65</v>
      </c>
      <c r="G63" t="n">
        <v>82.18000000000001</v>
      </c>
      <c r="H63" t="n">
        <v>0.95</v>
      </c>
      <c r="I63" t="n">
        <v>18</v>
      </c>
      <c r="J63" t="n">
        <v>305.06</v>
      </c>
      <c r="K63" t="n">
        <v>60.56</v>
      </c>
      <c r="L63" t="n">
        <v>16.25</v>
      </c>
      <c r="M63" t="n">
        <v>16</v>
      </c>
      <c r="N63" t="n">
        <v>88.25</v>
      </c>
      <c r="O63" t="n">
        <v>37858.02</v>
      </c>
      <c r="P63" t="n">
        <v>381.31</v>
      </c>
      <c r="Q63" t="n">
        <v>1397.24</v>
      </c>
      <c r="R63" t="n">
        <v>88.70999999999999</v>
      </c>
      <c r="S63" t="n">
        <v>66.97</v>
      </c>
      <c r="T63" t="n">
        <v>8265.549999999999</v>
      </c>
      <c r="U63" t="n">
        <v>0.75</v>
      </c>
      <c r="V63" t="n">
        <v>0.85</v>
      </c>
      <c r="W63" t="n">
        <v>5.32</v>
      </c>
      <c r="X63" t="n">
        <v>0.49</v>
      </c>
      <c r="Y63" t="n">
        <v>1</v>
      </c>
      <c r="Z63" t="n">
        <v>10</v>
      </c>
      <c r="AA63" t="n">
        <v>525.3209546606864</v>
      </c>
      <c r="AB63" t="n">
        <v>718.7673056916251</v>
      </c>
      <c r="AC63" t="n">
        <v>650.1691628326651</v>
      </c>
      <c r="AD63" t="n">
        <v>525320.9546606864</v>
      </c>
      <c r="AE63" t="n">
        <v>718767.3056916251</v>
      </c>
      <c r="AF63" t="n">
        <v>3.088472164498837e-06</v>
      </c>
      <c r="AG63" t="n">
        <v>8.246527777777779</v>
      </c>
      <c r="AH63" t="n">
        <v>650169.162832665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3.5068</v>
      </c>
      <c r="E64" t="n">
        <v>28.52</v>
      </c>
      <c r="F64" t="n">
        <v>24.68</v>
      </c>
      <c r="G64" t="n">
        <v>82.25</v>
      </c>
      <c r="H64" t="n">
        <v>0.96</v>
      </c>
      <c r="I64" t="n">
        <v>18</v>
      </c>
      <c r="J64" t="n">
        <v>305.59</v>
      </c>
      <c r="K64" t="n">
        <v>60.56</v>
      </c>
      <c r="L64" t="n">
        <v>16.5</v>
      </c>
      <c r="M64" t="n">
        <v>16</v>
      </c>
      <c r="N64" t="n">
        <v>88.54000000000001</v>
      </c>
      <c r="O64" t="n">
        <v>37924.08</v>
      </c>
      <c r="P64" t="n">
        <v>381.94</v>
      </c>
      <c r="Q64" t="n">
        <v>1397.18</v>
      </c>
      <c r="R64" t="n">
        <v>89.09999999999999</v>
      </c>
      <c r="S64" t="n">
        <v>66.97</v>
      </c>
      <c r="T64" t="n">
        <v>8463.23</v>
      </c>
      <c r="U64" t="n">
        <v>0.75</v>
      </c>
      <c r="V64" t="n">
        <v>0.85</v>
      </c>
      <c r="W64" t="n">
        <v>5.33</v>
      </c>
      <c r="X64" t="n">
        <v>0.51</v>
      </c>
      <c r="Y64" t="n">
        <v>1</v>
      </c>
      <c r="Z64" t="n">
        <v>10</v>
      </c>
      <c r="AA64" t="n">
        <v>526.1312695617436</v>
      </c>
      <c r="AB64" t="n">
        <v>719.876014287822</v>
      </c>
      <c r="AC64" t="n">
        <v>651.1720578365233</v>
      </c>
      <c r="AD64" t="n">
        <v>526131.2695617436</v>
      </c>
      <c r="AE64" t="n">
        <v>719876.0142878221</v>
      </c>
      <c r="AF64" t="n">
        <v>3.086184016203488e-06</v>
      </c>
      <c r="AG64" t="n">
        <v>8.252314814814815</v>
      </c>
      <c r="AH64" t="n">
        <v>651172.0578365233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3.5096</v>
      </c>
      <c r="E65" t="n">
        <v>28.49</v>
      </c>
      <c r="F65" t="n">
        <v>24.65</v>
      </c>
      <c r="G65" t="n">
        <v>82.17</v>
      </c>
      <c r="H65" t="n">
        <v>0.97</v>
      </c>
      <c r="I65" t="n">
        <v>18</v>
      </c>
      <c r="J65" t="n">
        <v>306.13</v>
      </c>
      <c r="K65" t="n">
        <v>60.56</v>
      </c>
      <c r="L65" t="n">
        <v>16.75</v>
      </c>
      <c r="M65" t="n">
        <v>16</v>
      </c>
      <c r="N65" t="n">
        <v>88.83</v>
      </c>
      <c r="O65" t="n">
        <v>37990.27</v>
      </c>
      <c r="P65" t="n">
        <v>379.3</v>
      </c>
      <c r="Q65" t="n">
        <v>1397.18</v>
      </c>
      <c r="R65" t="n">
        <v>88.3</v>
      </c>
      <c r="S65" t="n">
        <v>66.97</v>
      </c>
      <c r="T65" t="n">
        <v>8064.12</v>
      </c>
      <c r="U65" t="n">
        <v>0.76</v>
      </c>
      <c r="V65" t="n">
        <v>0.85</v>
      </c>
      <c r="W65" t="n">
        <v>5.33</v>
      </c>
      <c r="X65" t="n">
        <v>0.49</v>
      </c>
      <c r="Y65" t="n">
        <v>1</v>
      </c>
      <c r="Z65" t="n">
        <v>10</v>
      </c>
      <c r="AA65" t="n">
        <v>523.9155199663895</v>
      </c>
      <c r="AB65" t="n">
        <v>716.8443279394853</v>
      </c>
      <c r="AC65" t="n">
        <v>648.4297113782733</v>
      </c>
      <c r="AD65" t="n">
        <v>523915.5199663895</v>
      </c>
      <c r="AE65" t="n">
        <v>716844.3279394853</v>
      </c>
      <c r="AF65" t="n">
        <v>3.088648175906171e-06</v>
      </c>
      <c r="AG65" t="n">
        <v>8.24363425925926</v>
      </c>
      <c r="AH65" t="n">
        <v>648429.7113782733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3.5222</v>
      </c>
      <c r="E66" t="n">
        <v>28.39</v>
      </c>
      <c r="F66" t="n">
        <v>24.6</v>
      </c>
      <c r="G66" t="n">
        <v>86.83</v>
      </c>
      <c r="H66" t="n">
        <v>0.99</v>
      </c>
      <c r="I66" t="n">
        <v>17</v>
      </c>
      <c r="J66" t="n">
        <v>306.67</v>
      </c>
      <c r="K66" t="n">
        <v>60.56</v>
      </c>
      <c r="L66" t="n">
        <v>17</v>
      </c>
      <c r="M66" t="n">
        <v>15</v>
      </c>
      <c r="N66" t="n">
        <v>89.11</v>
      </c>
      <c r="O66" t="n">
        <v>38056.58</v>
      </c>
      <c r="P66" t="n">
        <v>377.17</v>
      </c>
      <c r="Q66" t="n">
        <v>1397.19</v>
      </c>
      <c r="R66" t="n">
        <v>86.98</v>
      </c>
      <c r="S66" t="n">
        <v>66.97</v>
      </c>
      <c r="T66" t="n">
        <v>7407.45</v>
      </c>
      <c r="U66" t="n">
        <v>0.77</v>
      </c>
      <c r="V66" t="n">
        <v>0.86</v>
      </c>
      <c r="W66" t="n">
        <v>5.32</v>
      </c>
      <c r="X66" t="n">
        <v>0.44</v>
      </c>
      <c r="Y66" t="n">
        <v>1</v>
      </c>
      <c r="Z66" t="n">
        <v>10</v>
      </c>
      <c r="AA66" t="n">
        <v>521.0007552510416</v>
      </c>
      <c r="AB66" t="n">
        <v>712.8562182656026</v>
      </c>
      <c r="AC66" t="n">
        <v>644.8222212943188</v>
      </c>
      <c r="AD66" t="n">
        <v>521000.7552510416</v>
      </c>
      <c r="AE66" t="n">
        <v>712856.2182656026</v>
      </c>
      <c r="AF66" t="n">
        <v>3.099736894568247e-06</v>
      </c>
      <c r="AG66" t="n">
        <v>8.214699074074074</v>
      </c>
      <c r="AH66" t="n">
        <v>644822.2212943188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3.5207</v>
      </c>
      <c r="E67" t="n">
        <v>28.4</v>
      </c>
      <c r="F67" t="n">
        <v>24.61</v>
      </c>
      <c r="G67" t="n">
        <v>86.87</v>
      </c>
      <c r="H67" t="n">
        <v>1</v>
      </c>
      <c r="I67" t="n">
        <v>17</v>
      </c>
      <c r="J67" t="n">
        <v>307.21</v>
      </c>
      <c r="K67" t="n">
        <v>60.56</v>
      </c>
      <c r="L67" t="n">
        <v>17.25</v>
      </c>
      <c r="M67" t="n">
        <v>15</v>
      </c>
      <c r="N67" t="n">
        <v>89.40000000000001</v>
      </c>
      <c r="O67" t="n">
        <v>38123.01</v>
      </c>
      <c r="P67" t="n">
        <v>377.32</v>
      </c>
      <c r="Q67" t="n">
        <v>1397.17</v>
      </c>
      <c r="R67" t="n">
        <v>87.03</v>
      </c>
      <c r="S67" t="n">
        <v>66.97</v>
      </c>
      <c r="T67" t="n">
        <v>7431.99</v>
      </c>
      <c r="U67" t="n">
        <v>0.77</v>
      </c>
      <c r="V67" t="n">
        <v>0.86</v>
      </c>
      <c r="W67" t="n">
        <v>5.33</v>
      </c>
      <c r="X67" t="n">
        <v>0.45</v>
      </c>
      <c r="Y67" t="n">
        <v>1</v>
      </c>
      <c r="Z67" t="n">
        <v>10</v>
      </c>
      <c r="AA67" t="n">
        <v>521.2906223769193</v>
      </c>
      <c r="AB67" t="n">
        <v>713.2528272552635</v>
      </c>
      <c r="AC67" t="n">
        <v>645.1809784786508</v>
      </c>
      <c r="AD67" t="n">
        <v>521290.6223769193</v>
      </c>
      <c r="AE67" t="n">
        <v>713252.8272552635</v>
      </c>
      <c r="AF67" t="n">
        <v>3.098416809013238e-06</v>
      </c>
      <c r="AG67" t="n">
        <v>8.217592592592593</v>
      </c>
      <c r="AH67" t="n">
        <v>645180.9784786508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3.5196</v>
      </c>
      <c r="E68" t="n">
        <v>28.41</v>
      </c>
      <c r="F68" t="n">
        <v>24.62</v>
      </c>
      <c r="G68" t="n">
        <v>86.90000000000001</v>
      </c>
      <c r="H68" t="n">
        <v>1.01</v>
      </c>
      <c r="I68" t="n">
        <v>17</v>
      </c>
      <c r="J68" t="n">
        <v>307.75</v>
      </c>
      <c r="K68" t="n">
        <v>60.56</v>
      </c>
      <c r="L68" t="n">
        <v>17.5</v>
      </c>
      <c r="M68" t="n">
        <v>15</v>
      </c>
      <c r="N68" t="n">
        <v>89.69</v>
      </c>
      <c r="O68" t="n">
        <v>38189.58</v>
      </c>
      <c r="P68" t="n">
        <v>376.81</v>
      </c>
      <c r="Q68" t="n">
        <v>1397.23</v>
      </c>
      <c r="R68" t="n">
        <v>87.36</v>
      </c>
      <c r="S68" t="n">
        <v>66.97</v>
      </c>
      <c r="T68" t="n">
        <v>7597.49</v>
      </c>
      <c r="U68" t="n">
        <v>0.77</v>
      </c>
      <c r="V68" t="n">
        <v>0.85</v>
      </c>
      <c r="W68" t="n">
        <v>5.32</v>
      </c>
      <c r="X68" t="n">
        <v>0.46</v>
      </c>
      <c r="Y68" t="n">
        <v>1</v>
      </c>
      <c r="Z68" t="n">
        <v>10</v>
      </c>
      <c r="AA68" t="n">
        <v>521.0872506994926</v>
      </c>
      <c r="AB68" t="n">
        <v>712.9745651540832</v>
      </c>
      <c r="AC68" t="n">
        <v>644.9292733218637</v>
      </c>
      <c r="AD68" t="n">
        <v>521087.2506994926</v>
      </c>
      <c r="AE68" t="n">
        <v>712974.5651540832</v>
      </c>
      <c r="AF68" t="n">
        <v>3.097448746272898e-06</v>
      </c>
      <c r="AG68" t="n">
        <v>8.220486111111112</v>
      </c>
      <c r="AH68" t="n">
        <v>644929.2733218636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3.5188</v>
      </c>
      <c r="E69" t="n">
        <v>28.42</v>
      </c>
      <c r="F69" t="n">
        <v>24.63</v>
      </c>
      <c r="G69" t="n">
        <v>86.93000000000001</v>
      </c>
      <c r="H69" t="n">
        <v>1.03</v>
      </c>
      <c r="I69" t="n">
        <v>17</v>
      </c>
      <c r="J69" t="n">
        <v>308.29</v>
      </c>
      <c r="K69" t="n">
        <v>60.56</v>
      </c>
      <c r="L69" t="n">
        <v>17.75</v>
      </c>
      <c r="M69" t="n">
        <v>15</v>
      </c>
      <c r="N69" t="n">
        <v>89.98</v>
      </c>
      <c r="O69" t="n">
        <v>38256.26</v>
      </c>
      <c r="P69" t="n">
        <v>375.2</v>
      </c>
      <c r="Q69" t="n">
        <v>1397.2</v>
      </c>
      <c r="R69" t="n">
        <v>87.59999999999999</v>
      </c>
      <c r="S69" t="n">
        <v>66.97</v>
      </c>
      <c r="T69" t="n">
        <v>7716.21</v>
      </c>
      <c r="U69" t="n">
        <v>0.76</v>
      </c>
      <c r="V69" t="n">
        <v>0.85</v>
      </c>
      <c r="W69" t="n">
        <v>5.32</v>
      </c>
      <c r="X69" t="n">
        <v>0.46</v>
      </c>
      <c r="Y69" t="n">
        <v>1</v>
      </c>
      <c r="Z69" t="n">
        <v>10</v>
      </c>
      <c r="AA69" t="n">
        <v>520.097765774052</v>
      </c>
      <c r="AB69" t="n">
        <v>711.6207082261012</v>
      </c>
      <c r="AC69" t="n">
        <v>643.7046265989384</v>
      </c>
      <c r="AD69" t="n">
        <v>520097.765774052</v>
      </c>
      <c r="AE69" t="n">
        <v>711620.7082261012</v>
      </c>
      <c r="AF69" t="n">
        <v>3.09674470064356e-06</v>
      </c>
      <c r="AG69" t="n">
        <v>8.223379629629632</v>
      </c>
      <c r="AH69" t="n">
        <v>643704.6265989384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3.5301</v>
      </c>
      <c r="E70" t="n">
        <v>28.33</v>
      </c>
      <c r="F70" t="n">
        <v>24.59</v>
      </c>
      <c r="G70" t="n">
        <v>92.22</v>
      </c>
      <c r="H70" t="n">
        <v>1.04</v>
      </c>
      <c r="I70" t="n">
        <v>16</v>
      </c>
      <c r="J70" t="n">
        <v>308.83</v>
      </c>
      <c r="K70" t="n">
        <v>60.56</v>
      </c>
      <c r="L70" t="n">
        <v>18</v>
      </c>
      <c r="M70" t="n">
        <v>14</v>
      </c>
      <c r="N70" t="n">
        <v>90.27</v>
      </c>
      <c r="O70" t="n">
        <v>38323.08</v>
      </c>
      <c r="P70" t="n">
        <v>374.46</v>
      </c>
      <c r="Q70" t="n">
        <v>1397.21</v>
      </c>
      <c r="R70" t="n">
        <v>86.56</v>
      </c>
      <c r="S70" t="n">
        <v>66.97</v>
      </c>
      <c r="T70" t="n">
        <v>7201.73</v>
      </c>
      <c r="U70" t="n">
        <v>0.77</v>
      </c>
      <c r="V70" t="n">
        <v>0.86</v>
      </c>
      <c r="W70" t="n">
        <v>5.32</v>
      </c>
      <c r="X70" t="n">
        <v>0.43</v>
      </c>
      <c r="Y70" t="n">
        <v>1</v>
      </c>
      <c r="Z70" t="n">
        <v>10</v>
      </c>
      <c r="AA70" t="n">
        <v>518.3216228834542</v>
      </c>
      <c r="AB70" t="n">
        <v>709.1905111652914</v>
      </c>
      <c r="AC70" t="n">
        <v>641.506364134809</v>
      </c>
      <c r="AD70" t="n">
        <v>518321.6228834542</v>
      </c>
      <c r="AE70" t="n">
        <v>709190.5111652913</v>
      </c>
      <c r="AF70" t="n">
        <v>3.10668934515796e-06</v>
      </c>
      <c r="AG70" t="n">
        <v>8.197337962962964</v>
      </c>
      <c r="AH70" t="n">
        <v>641506.364134809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3.5297</v>
      </c>
      <c r="E71" t="n">
        <v>28.33</v>
      </c>
      <c r="F71" t="n">
        <v>24.59</v>
      </c>
      <c r="G71" t="n">
        <v>92.23</v>
      </c>
      <c r="H71" t="n">
        <v>1.05</v>
      </c>
      <c r="I71" t="n">
        <v>16</v>
      </c>
      <c r="J71" t="n">
        <v>309.37</v>
      </c>
      <c r="K71" t="n">
        <v>60.56</v>
      </c>
      <c r="L71" t="n">
        <v>18.25</v>
      </c>
      <c r="M71" t="n">
        <v>14</v>
      </c>
      <c r="N71" t="n">
        <v>90.56999999999999</v>
      </c>
      <c r="O71" t="n">
        <v>38390.02</v>
      </c>
      <c r="P71" t="n">
        <v>374.21</v>
      </c>
      <c r="Q71" t="n">
        <v>1397.2</v>
      </c>
      <c r="R71" t="n">
        <v>86.56</v>
      </c>
      <c r="S71" t="n">
        <v>66.97</v>
      </c>
      <c r="T71" t="n">
        <v>7202.9</v>
      </c>
      <c r="U71" t="n">
        <v>0.77</v>
      </c>
      <c r="V71" t="n">
        <v>0.86</v>
      </c>
      <c r="W71" t="n">
        <v>5.32</v>
      </c>
      <c r="X71" t="n">
        <v>0.43</v>
      </c>
      <c r="Y71" t="n">
        <v>1</v>
      </c>
      <c r="Z71" t="n">
        <v>10</v>
      </c>
      <c r="AA71" t="n">
        <v>518.1897701587288</v>
      </c>
      <c r="AB71" t="n">
        <v>709.0101044503904</v>
      </c>
      <c r="AC71" t="n">
        <v>641.3431751835758</v>
      </c>
      <c r="AD71" t="n">
        <v>518189.7701587288</v>
      </c>
      <c r="AE71" t="n">
        <v>709010.1044503903</v>
      </c>
      <c r="AF71" t="n">
        <v>3.106337322343291e-06</v>
      </c>
      <c r="AG71" t="n">
        <v>8.197337962962964</v>
      </c>
      <c r="AH71" t="n">
        <v>641343.1751835758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3.529</v>
      </c>
      <c r="E72" t="n">
        <v>28.34</v>
      </c>
      <c r="F72" t="n">
        <v>24.6</v>
      </c>
      <c r="G72" t="n">
        <v>92.25</v>
      </c>
      <c r="H72" t="n">
        <v>1.06</v>
      </c>
      <c r="I72" t="n">
        <v>16</v>
      </c>
      <c r="J72" t="n">
        <v>309.91</v>
      </c>
      <c r="K72" t="n">
        <v>60.56</v>
      </c>
      <c r="L72" t="n">
        <v>18.5</v>
      </c>
      <c r="M72" t="n">
        <v>14</v>
      </c>
      <c r="N72" t="n">
        <v>90.86</v>
      </c>
      <c r="O72" t="n">
        <v>38457.09</v>
      </c>
      <c r="P72" t="n">
        <v>373.76</v>
      </c>
      <c r="Q72" t="n">
        <v>1397.19</v>
      </c>
      <c r="R72" t="n">
        <v>86.81999999999999</v>
      </c>
      <c r="S72" t="n">
        <v>66.97</v>
      </c>
      <c r="T72" t="n">
        <v>7333.3</v>
      </c>
      <c r="U72" t="n">
        <v>0.77</v>
      </c>
      <c r="V72" t="n">
        <v>0.86</v>
      </c>
      <c r="W72" t="n">
        <v>5.32</v>
      </c>
      <c r="X72" t="n">
        <v>0.43</v>
      </c>
      <c r="Y72" t="n">
        <v>1</v>
      </c>
      <c r="Z72" t="n">
        <v>10</v>
      </c>
      <c r="AA72" t="n">
        <v>517.9876483798581</v>
      </c>
      <c r="AB72" t="n">
        <v>708.7335525155557</v>
      </c>
      <c r="AC72" t="n">
        <v>641.0930169772587</v>
      </c>
      <c r="AD72" t="n">
        <v>517987.6483798581</v>
      </c>
      <c r="AE72" t="n">
        <v>708733.5525155558</v>
      </c>
      <c r="AF72" t="n">
        <v>3.10572128241762e-06</v>
      </c>
      <c r="AG72" t="n">
        <v>8.200231481481483</v>
      </c>
      <c r="AH72" t="n">
        <v>641093.0169772587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3.5286</v>
      </c>
      <c r="E73" t="n">
        <v>28.34</v>
      </c>
      <c r="F73" t="n">
        <v>24.6</v>
      </c>
      <c r="G73" t="n">
        <v>92.26000000000001</v>
      </c>
      <c r="H73" t="n">
        <v>1.08</v>
      </c>
      <c r="I73" t="n">
        <v>16</v>
      </c>
      <c r="J73" t="n">
        <v>310.46</v>
      </c>
      <c r="K73" t="n">
        <v>60.56</v>
      </c>
      <c r="L73" t="n">
        <v>18.75</v>
      </c>
      <c r="M73" t="n">
        <v>14</v>
      </c>
      <c r="N73" t="n">
        <v>91.16</v>
      </c>
      <c r="O73" t="n">
        <v>38524.29</v>
      </c>
      <c r="P73" t="n">
        <v>372.73</v>
      </c>
      <c r="Q73" t="n">
        <v>1397.18</v>
      </c>
      <c r="R73" t="n">
        <v>86.7</v>
      </c>
      <c r="S73" t="n">
        <v>66.97</v>
      </c>
      <c r="T73" t="n">
        <v>7273.35</v>
      </c>
      <c r="U73" t="n">
        <v>0.77</v>
      </c>
      <c r="V73" t="n">
        <v>0.86</v>
      </c>
      <c r="W73" t="n">
        <v>5.32</v>
      </c>
      <c r="X73" t="n">
        <v>0.44</v>
      </c>
      <c r="Y73" t="n">
        <v>1</v>
      </c>
      <c r="Z73" t="n">
        <v>10</v>
      </c>
      <c r="AA73" t="n">
        <v>517.3210724605673</v>
      </c>
      <c r="AB73" t="n">
        <v>707.8215139355278</v>
      </c>
      <c r="AC73" t="n">
        <v>640.2680220792545</v>
      </c>
      <c r="AD73" t="n">
        <v>517321.0724605672</v>
      </c>
      <c r="AE73" t="n">
        <v>707821.5139355279</v>
      </c>
      <c r="AF73" t="n">
        <v>3.105369259602951e-06</v>
      </c>
      <c r="AG73" t="n">
        <v>8.200231481481483</v>
      </c>
      <c r="AH73" t="n">
        <v>640268.0220792545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3.5407</v>
      </c>
      <c r="E74" t="n">
        <v>28.24</v>
      </c>
      <c r="F74" t="n">
        <v>24.56</v>
      </c>
      <c r="G74" t="n">
        <v>98.23</v>
      </c>
      <c r="H74" t="n">
        <v>1.09</v>
      </c>
      <c r="I74" t="n">
        <v>15</v>
      </c>
      <c r="J74" t="n">
        <v>311.01</v>
      </c>
      <c r="K74" t="n">
        <v>60.56</v>
      </c>
      <c r="L74" t="n">
        <v>19</v>
      </c>
      <c r="M74" t="n">
        <v>13</v>
      </c>
      <c r="N74" t="n">
        <v>91.45</v>
      </c>
      <c r="O74" t="n">
        <v>38591.62</v>
      </c>
      <c r="P74" t="n">
        <v>371.13</v>
      </c>
      <c r="Q74" t="n">
        <v>1397.17</v>
      </c>
      <c r="R74" t="n">
        <v>85.23999999999999</v>
      </c>
      <c r="S74" t="n">
        <v>66.97</v>
      </c>
      <c r="T74" t="n">
        <v>6545.46</v>
      </c>
      <c r="U74" t="n">
        <v>0.79</v>
      </c>
      <c r="V74" t="n">
        <v>0.86</v>
      </c>
      <c r="W74" t="n">
        <v>5.32</v>
      </c>
      <c r="X74" t="n">
        <v>0.39</v>
      </c>
      <c r="Y74" t="n">
        <v>1</v>
      </c>
      <c r="Z74" t="n">
        <v>10</v>
      </c>
      <c r="AA74" t="n">
        <v>514.8932063772819</v>
      </c>
      <c r="AB74" t="n">
        <v>704.4996004504848</v>
      </c>
      <c r="AC74" t="n">
        <v>637.2631473548892</v>
      </c>
      <c r="AD74" t="n">
        <v>514893.2063772819</v>
      </c>
      <c r="AE74" t="n">
        <v>704499.6004504848</v>
      </c>
      <c r="AF74" t="n">
        <v>3.11601794974669e-06</v>
      </c>
      <c r="AG74" t="n">
        <v>8.171296296296296</v>
      </c>
      <c r="AH74" t="n">
        <v>637263.1473548892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3.5408</v>
      </c>
      <c r="E75" t="n">
        <v>28.24</v>
      </c>
      <c r="F75" t="n">
        <v>24.56</v>
      </c>
      <c r="G75" t="n">
        <v>98.23</v>
      </c>
      <c r="H75" t="n">
        <v>1.1</v>
      </c>
      <c r="I75" t="n">
        <v>15</v>
      </c>
      <c r="J75" t="n">
        <v>311.55</v>
      </c>
      <c r="K75" t="n">
        <v>60.56</v>
      </c>
      <c r="L75" t="n">
        <v>19.25</v>
      </c>
      <c r="M75" t="n">
        <v>13</v>
      </c>
      <c r="N75" t="n">
        <v>91.75</v>
      </c>
      <c r="O75" t="n">
        <v>38659.08</v>
      </c>
      <c r="P75" t="n">
        <v>370.63</v>
      </c>
      <c r="Q75" t="n">
        <v>1397.2</v>
      </c>
      <c r="R75" t="n">
        <v>85.25</v>
      </c>
      <c r="S75" t="n">
        <v>66.97</v>
      </c>
      <c r="T75" t="n">
        <v>6554.09</v>
      </c>
      <c r="U75" t="n">
        <v>0.79</v>
      </c>
      <c r="V75" t="n">
        <v>0.86</v>
      </c>
      <c r="W75" t="n">
        <v>5.32</v>
      </c>
      <c r="X75" t="n">
        <v>0.39</v>
      </c>
      <c r="Y75" t="n">
        <v>1</v>
      </c>
      <c r="Z75" t="n">
        <v>10</v>
      </c>
      <c r="AA75" t="n">
        <v>514.5419307730475</v>
      </c>
      <c r="AB75" t="n">
        <v>704.0189696715855</v>
      </c>
      <c r="AC75" t="n">
        <v>636.8283873029584</v>
      </c>
      <c r="AD75" t="n">
        <v>514541.9307730475</v>
      </c>
      <c r="AE75" t="n">
        <v>704018.9696715855</v>
      </c>
      <c r="AF75" t="n">
        <v>3.116105955450357e-06</v>
      </c>
      <c r="AG75" t="n">
        <v>8.171296296296296</v>
      </c>
      <c r="AH75" t="n">
        <v>636828.3873029584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3.54</v>
      </c>
      <c r="E76" t="n">
        <v>28.25</v>
      </c>
      <c r="F76" t="n">
        <v>24.56</v>
      </c>
      <c r="G76" t="n">
        <v>98.26000000000001</v>
      </c>
      <c r="H76" t="n">
        <v>1.11</v>
      </c>
      <c r="I76" t="n">
        <v>15</v>
      </c>
      <c r="J76" t="n">
        <v>312.1</v>
      </c>
      <c r="K76" t="n">
        <v>60.56</v>
      </c>
      <c r="L76" t="n">
        <v>19.5</v>
      </c>
      <c r="M76" t="n">
        <v>13</v>
      </c>
      <c r="N76" t="n">
        <v>92.05</v>
      </c>
      <c r="O76" t="n">
        <v>38726.8</v>
      </c>
      <c r="P76" t="n">
        <v>369.9</v>
      </c>
      <c r="Q76" t="n">
        <v>1397.19</v>
      </c>
      <c r="R76" t="n">
        <v>85.67</v>
      </c>
      <c r="S76" t="n">
        <v>66.97</v>
      </c>
      <c r="T76" t="n">
        <v>6762.66</v>
      </c>
      <c r="U76" t="n">
        <v>0.78</v>
      </c>
      <c r="V76" t="n">
        <v>0.86</v>
      </c>
      <c r="W76" t="n">
        <v>5.31</v>
      </c>
      <c r="X76" t="n">
        <v>0.4</v>
      </c>
      <c r="Y76" t="n">
        <v>1</v>
      </c>
      <c r="Z76" t="n">
        <v>10</v>
      </c>
      <c r="AA76" t="n">
        <v>514.1209946214741</v>
      </c>
      <c r="AB76" t="n">
        <v>703.4430262586102</v>
      </c>
      <c r="AC76" t="n">
        <v>636.3074111209759</v>
      </c>
      <c r="AD76" t="n">
        <v>514120.9946214741</v>
      </c>
      <c r="AE76" t="n">
        <v>703443.0262586102</v>
      </c>
      <c r="AF76" t="n">
        <v>3.115401909821019e-06</v>
      </c>
      <c r="AG76" t="n">
        <v>8.174189814814815</v>
      </c>
      <c r="AH76" t="n">
        <v>636307.4111209759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3.5392</v>
      </c>
      <c r="E77" t="n">
        <v>28.25</v>
      </c>
      <c r="F77" t="n">
        <v>24.57</v>
      </c>
      <c r="G77" t="n">
        <v>98.28</v>
      </c>
      <c r="H77" t="n">
        <v>1.13</v>
      </c>
      <c r="I77" t="n">
        <v>15</v>
      </c>
      <c r="J77" t="n">
        <v>312.65</v>
      </c>
      <c r="K77" t="n">
        <v>60.56</v>
      </c>
      <c r="L77" t="n">
        <v>19.75</v>
      </c>
      <c r="M77" t="n">
        <v>13</v>
      </c>
      <c r="N77" t="n">
        <v>92.34999999999999</v>
      </c>
      <c r="O77" t="n">
        <v>38794.53</v>
      </c>
      <c r="P77" t="n">
        <v>368.97</v>
      </c>
      <c r="Q77" t="n">
        <v>1397.2</v>
      </c>
      <c r="R77" t="n">
        <v>85.75</v>
      </c>
      <c r="S77" t="n">
        <v>66.97</v>
      </c>
      <c r="T77" t="n">
        <v>6800.94</v>
      </c>
      <c r="U77" t="n">
        <v>0.78</v>
      </c>
      <c r="V77" t="n">
        <v>0.86</v>
      </c>
      <c r="W77" t="n">
        <v>5.32</v>
      </c>
      <c r="X77" t="n">
        <v>0.41</v>
      </c>
      <c r="Y77" t="n">
        <v>1</v>
      </c>
      <c r="Z77" t="n">
        <v>10</v>
      </c>
      <c r="AA77" t="n">
        <v>513.6003425675764</v>
      </c>
      <c r="AB77" t="n">
        <v>702.7306471489197</v>
      </c>
      <c r="AC77" t="n">
        <v>635.6630204736839</v>
      </c>
      <c r="AD77" t="n">
        <v>513600.3425675763</v>
      </c>
      <c r="AE77" t="n">
        <v>702730.6471489198</v>
      </c>
      <c r="AF77" t="n">
        <v>3.11469786419168e-06</v>
      </c>
      <c r="AG77" t="n">
        <v>8.174189814814815</v>
      </c>
      <c r="AH77" t="n">
        <v>635663.020473684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3.5398</v>
      </c>
      <c r="E78" t="n">
        <v>28.25</v>
      </c>
      <c r="F78" t="n">
        <v>24.57</v>
      </c>
      <c r="G78" t="n">
        <v>98.26000000000001</v>
      </c>
      <c r="H78" t="n">
        <v>1.14</v>
      </c>
      <c r="I78" t="n">
        <v>15</v>
      </c>
      <c r="J78" t="n">
        <v>313.2</v>
      </c>
      <c r="K78" t="n">
        <v>60.56</v>
      </c>
      <c r="L78" t="n">
        <v>20</v>
      </c>
      <c r="M78" t="n">
        <v>13</v>
      </c>
      <c r="N78" t="n">
        <v>92.65000000000001</v>
      </c>
      <c r="O78" t="n">
        <v>38862.4</v>
      </c>
      <c r="P78" t="n">
        <v>366.49</v>
      </c>
      <c r="Q78" t="n">
        <v>1397.3</v>
      </c>
      <c r="R78" t="n">
        <v>85.52</v>
      </c>
      <c r="S78" t="n">
        <v>66.97</v>
      </c>
      <c r="T78" t="n">
        <v>6688.72</v>
      </c>
      <c r="U78" t="n">
        <v>0.78</v>
      </c>
      <c r="V78" t="n">
        <v>0.86</v>
      </c>
      <c r="W78" t="n">
        <v>5.32</v>
      </c>
      <c r="X78" t="n">
        <v>0.4</v>
      </c>
      <c r="Y78" t="n">
        <v>1</v>
      </c>
      <c r="Z78" t="n">
        <v>10</v>
      </c>
      <c r="AA78" t="n">
        <v>511.8476144056679</v>
      </c>
      <c r="AB78" t="n">
        <v>700.3324871528877</v>
      </c>
      <c r="AC78" t="n">
        <v>633.4937375018343</v>
      </c>
      <c r="AD78" t="n">
        <v>511847.6144056679</v>
      </c>
      <c r="AE78" t="n">
        <v>700332.4871528876</v>
      </c>
      <c r="AF78" t="n">
        <v>3.115225898413684e-06</v>
      </c>
      <c r="AG78" t="n">
        <v>8.174189814814815</v>
      </c>
      <c r="AH78" t="n">
        <v>633493.7375018343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3.5506</v>
      </c>
      <c r="E79" t="n">
        <v>28.16</v>
      </c>
      <c r="F79" t="n">
        <v>24.53</v>
      </c>
      <c r="G79" t="n">
        <v>105.14</v>
      </c>
      <c r="H79" t="n">
        <v>1.15</v>
      </c>
      <c r="I79" t="n">
        <v>14</v>
      </c>
      <c r="J79" t="n">
        <v>313.75</v>
      </c>
      <c r="K79" t="n">
        <v>60.56</v>
      </c>
      <c r="L79" t="n">
        <v>20.25</v>
      </c>
      <c r="M79" t="n">
        <v>12</v>
      </c>
      <c r="N79" t="n">
        <v>92.95</v>
      </c>
      <c r="O79" t="n">
        <v>38930.39</v>
      </c>
      <c r="P79" t="n">
        <v>365.25</v>
      </c>
      <c r="Q79" t="n">
        <v>1397.34</v>
      </c>
      <c r="R79" t="n">
        <v>84.44</v>
      </c>
      <c r="S79" t="n">
        <v>66.97</v>
      </c>
      <c r="T79" t="n">
        <v>6150.64</v>
      </c>
      <c r="U79" t="n">
        <v>0.79</v>
      </c>
      <c r="V79" t="n">
        <v>0.86</v>
      </c>
      <c r="W79" t="n">
        <v>5.32</v>
      </c>
      <c r="X79" t="n">
        <v>0.37</v>
      </c>
      <c r="Y79" t="n">
        <v>1</v>
      </c>
      <c r="Z79" t="n">
        <v>10</v>
      </c>
      <c r="AA79" t="n">
        <v>509.8155016466409</v>
      </c>
      <c r="AB79" t="n">
        <v>697.552060825499</v>
      </c>
      <c r="AC79" t="n">
        <v>630.978671160779</v>
      </c>
      <c r="AD79" t="n">
        <v>509815.5016466409</v>
      </c>
      <c r="AE79" t="n">
        <v>697552.060825499</v>
      </c>
      <c r="AF79" t="n">
        <v>3.124730514409749e-06</v>
      </c>
      <c r="AG79" t="n">
        <v>8.148148148148149</v>
      </c>
      <c r="AH79" t="n">
        <v>630978.671160779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3.5517</v>
      </c>
      <c r="E80" t="n">
        <v>28.16</v>
      </c>
      <c r="F80" t="n">
        <v>24.52</v>
      </c>
      <c r="G80" t="n">
        <v>105.1</v>
      </c>
      <c r="H80" t="n">
        <v>1.16</v>
      </c>
      <c r="I80" t="n">
        <v>14</v>
      </c>
      <c r="J80" t="n">
        <v>314.3</v>
      </c>
      <c r="K80" t="n">
        <v>60.56</v>
      </c>
      <c r="L80" t="n">
        <v>20.5</v>
      </c>
      <c r="M80" t="n">
        <v>12</v>
      </c>
      <c r="N80" t="n">
        <v>93.25</v>
      </c>
      <c r="O80" t="n">
        <v>38998.53</v>
      </c>
      <c r="P80" t="n">
        <v>365.53</v>
      </c>
      <c r="Q80" t="n">
        <v>1397.18</v>
      </c>
      <c r="R80" t="n">
        <v>84.20999999999999</v>
      </c>
      <c r="S80" t="n">
        <v>66.97</v>
      </c>
      <c r="T80" t="n">
        <v>6036.88</v>
      </c>
      <c r="U80" t="n">
        <v>0.8</v>
      </c>
      <c r="V80" t="n">
        <v>0.86</v>
      </c>
      <c r="W80" t="n">
        <v>5.32</v>
      </c>
      <c r="X80" t="n">
        <v>0.36</v>
      </c>
      <c r="Y80" t="n">
        <v>1</v>
      </c>
      <c r="Z80" t="n">
        <v>10</v>
      </c>
      <c r="AA80" t="n">
        <v>509.8639630850278</v>
      </c>
      <c r="AB80" t="n">
        <v>697.6183679034679</v>
      </c>
      <c r="AC80" t="n">
        <v>631.038649984289</v>
      </c>
      <c r="AD80" t="n">
        <v>509863.9630850278</v>
      </c>
      <c r="AE80" t="n">
        <v>697618.3679034678</v>
      </c>
      <c r="AF80" t="n">
        <v>3.125698577150088e-06</v>
      </c>
      <c r="AG80" t="n">
        <v>8.148148148148149</v>
      </c>
      <c r="AH80" t="n">
        <v>631038.649984289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3.5504</v>
      </c>
      <c r="E81" t="n">
        <v>28.17</v>
      </c>
      <c r="F81" t="n">
        <v>24.53</v>
      </c>
      <c r="G81" t="n">
        <v>105.14</v>
      </c>
      <c r="H81" t="n">
        <v>1.17</v>
      </c>
      <c r="I81" t="n">
        <v>14</v>
      </c>
      <c r="J81" t="n">
        <v>314.86</v>
      </c>
      <c r="K81" t="n">
        <v>60.56</v>
      </c>
      <c r="L81" t="n">
        <v>20.75</v>
      </c>
      <c r="M81" t="n">
        <v>12</v>
      </c>
      <c r="N81" t="n">
        <v>93.55</v>
      </c>
      <c r="O81" t="n">
        <v>39066.8</v>
      </c>
      <c r="P81" t="n">
        <v>363.49</v>
      </c>
      <c r="Q81" t="n">
        <v>1397.19</v>
      </c>
      <c r="R81" t="n">
        <v>84.61</v>
      </c>
      <c r="S81" t="n">
        <v>66.97</v>
      </c>
      <c r="T81" t="n">
        <v>6234.74</v>
      </c>
      <c r="U81" t="n">
        <v>0.79</v>
      </c>
      <c r="V81" t="n">
        <v>0.86</v>
      </c>
      <c r="W81" t="n">
        <v>5.31</v>
      </c>
      <c r="X81" t="n">
        <v>0.37</v>
      </c>
      <c r="Y81" t="n">
        <v>1</v>
      </c>
      <c r="Z81" t="n">
        <v>10</v>
      </c>
      <c r="AA81" t="n">
        <v>508.6356651782236</v>
      </c>
      <c r="AB81" t="n">
        <v>695.9377565186992</v>
      </c>
      <c r="AC81" t="n">
        <v>629.5184337913297</v>
      </c>
      <c r="AD81" t="n">
        <v>508635.6651782236</v>
      </c>
      <c r="AE81" t="n">
        <v>695937.7565186992</v>
      </c>
      <c r="AF81" t="n">
        <v>3.124554503002414e-06</v>
      </c>
      <c r="AG81" t="n">
        <v>8.151041666666668</v>
      </c>
      <c r="AH81" t="n">
        <v>629518.4337913297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3.5511</v>
      </c>
      <c r="E82" t="n">
        <v>28.16</v>
      </c>
      <c r="F82" t="n">
        <v>24.53</v>
      </c>
      <c r="G82" t="n">
        <v>105.12</v>
      </c>
      <c r="H82" t="n">
        <v>1.19</v>
      </c>
      <c r="I82" t="n">
        <v>14</v>
      </c>
      <c r="J82" t="n">
        <v>315.41</v>
      </c>
      <c r="K82" t="n">
        <v>60.56</v>
      </c>
      <c r="L82" t="n">
        <v>21</v>
      </c>
      <c r="M82" t="n">
        <v>12</v>
      </c>
      <c r="N82" t="n">
        <v>93.86</v>
      </c>
      <c r="O82" t="n">
        <v>39135.2</v>
      </c>
      <c r="P82" t="n">
        <v>362.52</v>
      </c>
      <c r="Q82" t="n">
        <v>1397.17</v>
      </c>
      <c r="R82" t="n">
        <v>84.29000000000001</v>
      </c>
      <c r="S82" t="n">
        <v>66.97</v>
      </c>
      <c r="T82" t="n">
        <v>6078.27</v>
      </c>
      <c r="U82" t="n">
        <v>0.79</v>
      </c>
      <c r="V82" t="n">
        <v>0.86</v>
      </c>
      <c r="W82" t="n">
        <v>5.32</v>
      </c>
      <c r="X82" t="n">
        <v>0.36</v>
      </c>
      <c r="Y82" t="n">
        <v>1</v>
      </c>
      <c r="Z82" t="n">
        <v>10</v>
      </c>
      <c r="AA82" t="n">
        <v>507.9082803509983</v>
      </c>
      <c r="AB82" t="n">
        <v>694.9425165081356</v>
      </c>
      <c r="AC82" t="n">
        <v>628.6181780905461</v>
      </c>
      <c r="AD82" t="n">
        <v>507908.2803509983</v>
      </c>
      <c r="AE82" t="n">
        <v>694942.5165081356</v>
      </c>
      <c r="AF82" t="n">
        <v>3.125170542928085e-06</v>
      </c>
      <c r="AG82" t="n">
        <v>8.148148148148149</v>
      </c>
      <c r="AH82" t="n">
        <v>628618.178090546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3.549</v>
      </c>
      <c r="E83" t="n">
        <v>28.18</v>
      </c>
      <c r="F83" t="n">
        <v>24.54</v>
      </c>
      <c r="G83" t="n">
        <v>105.19</v>
      </c>
      <c r="H83" t="n">
        <v>1.2</v>
      </c>
      <c r="I83" t="n">
        <v>14</v>
      </c>
      <c r="J83" t="n">
        <v>315.97</v>
      </c>
      <c r="K83" t="n">
        <v>60.56</v>
      </c>
      <c r="L83" t="n">
        <v>21.25</v>
      </c>
      <c r="M83" t="n">
        <v>12</v>
      </c>
      <c r="N83" t="n">
        <v>94.16</v>
      </c>
      <c r="O83" t="n">
        <v>39203.74</v>
      </c>
      <c r="P83" t="n">
        <v>359.69</v>
      </c>
      <c r="Q83" t="n">
        <v>1397.22</v>
      </c>
      <c r="R83" t="n">
        <v>84.90000000000001</v>
      </c>
      <c r="S83" t="n">
        <v>66.97</v>
      </c>
      <c r="T83" t="n">
        <v>6383.01</v>
      </c>
      <c r="U83" t="n">
        <v>0.79</v>
      </c>
      <c r="V83" t="n">
        <v>0.86</v>
      </c>
      <c r="W83" t="n">
        <v>5.32</v>
      </c>
      <c r="X83" t="n">
        <v>0.38</v>
      </c>
      <c r="Y83" t="n">
        <v>1</v>
      </c>
      <c r="Z83" t="n">
        <v>10</v>
      </c>
      <c r="AA83" t="n">
        <v>506.2165274437291</v>
      </c>
      <c r="AB83" t="n">
        <v>692.6277855455392</v>
      </c>
      <c r="AC83" t="n">
        <v>626.5243618022746</v>
      </c>
      <c r="AD83" t="n">
        <v>506216.5274437291</v>
      </c>
      <c r="AE83" t="n">
        <v>692627.7855455391</v>
      </c>
      <c r="AF83" t="n">
        <v>3.123322423151072e-06</v>
      </c>
      <c r="AG83" t="n">
        <v>8.153935185185185</v>
      </c>
      <c r="AH83" t="n">
        <v>626524.3618022746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3.5603</v>
      </c>
      <c r="E84" t="n">
        <v>28.09</v>
      </c>
      <c r="F84" t="n">
        <v>24.51</v>
      </c>
      <c r="G84" t="n">
        <v>113.11</v>
      </c>
      <c r="H84" t="n">
        <v>1.21</v>
      </c>
      <c r="I84" t="n">
        <v>13</v>
      </c>
      <c r="J84" t="n">
        <v>316.53</v>
      </c>
      <c r="K84" t="n">
        <v>60.56</v>
      </c>
      <c r="L84" t="n">
        <v>21.5</v>
      </c>
      <c r="M84" t="n">
        <v>11</v>
      </c>
      <c r="N84" t="n">
        <v>94.47</v>
      </c>
      <c r="O84" t="n">
        <v>39272.42</v>
      </c>
      <c r="P84" t="n">
        <v>359.36</v>
      </c>
      <c r="Q84" t="n">
        <v>1397.17</v>
      </c>
      <c r="R84" t="n">
        <v>83.83</v>
      </c>
      <c r="S84" t="n">
        <v>66.97</v>
      </c>
      <c r="T84" t="n">
        <v>5850.76</v>
      </c>
      <c r="U84" t="n">
        <v>0.8</v>
      </c>
      <c r="V84" t="n">
        <v>0.86</v>
      </c>
      <c r="W84" t="n">
        <v>5.31</v>
      </c>
      <c r="X84" t="n">
        <v>0.34</v>
      </c>
      <c r="Y84" t="n">
        <v>1</v>
      </c>
      <c r="Z84" t="n">
        <v>10</v>
      </c>
      <c r="AA84" t="n">
        <v>504.8149686944883</v>
      </c>
      <c r="AB84" t="n">
        <v>690.7101110324198</v>
      </c>
      <c r="AC84" t="n">
        <v>624.7897074532143</v>
      </c>
      <c r="AD84" t="n">
        <v>504814.9686944883</v>
      </c>
      <c r="AE84" t="n">
        <v>690710.1110324198</v>
      </c>
      <c r="AF84" t="n">
        <v>3.133267067665472e-06</v>
      </c>
      <c r="AG84" t="n">
        <v>8.127893518518519</v>
      </c>
      <c r="AH84" t="n">
        <v>624789.7074532143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3.5597</v>
      </c>
      <c r="E85" t="n">
        <v>28.09</v>
      </c>
      <c r="F85" t="n">
        <v>24.51</v>
      </c>
      <c r="G85" t="n">
        <v>113.13</v>
      </c>
      <c r="H85" t="n">
        <v>1.22</v>
      </c>
      <c r="I85" t="n">
        <v>13</v>
      </c>
      <c r="J85" t="n">
        <v>317.08</v>
      </c>
      <c r="K85" t="n">
        <v>60.56</v>
      </c>
      <c r="L85" t="n">
        <v>21.75</v>
      </c>
      <c r="M85" t="n">
        <v>11</v>
      </c>
      <c r="N85" t="n">
        <v>94.78</v>
      </c>
      <c r="O85" t="n">
        <v>39341.24</v>
      </c>
      <c r="P85" t="n">
        <v>360.52</v>
      </c>
      <c r="Q85" t="n">
        <v>1397.17</v>
      </c>
      <c r="R85" t="n">
        <v>83.98999999999999</v>
      </c>
      <c r="S85" t="n">
        <v>66.97</v>
      </c>
      <c r="T85" t="n">
        <v>5932.99</v>
      </c>
      <c r="U85" t="n">
        <v>0.8</v>
      </c>
      <c r="V85" t="n">
        <v>0.86</v>
      </c>
      <c r="W85" t="n">
        <v>5.31</v>
      </c>
      <c r="X85" t="n">
        <v>0.35</v>
      </c>
      <c r="Y85" t="n">
        <v>1</v>
      </c>
      <c r="Z85" t="n">
        <v>10</v>
      </c>
      <c r="AA85" t="n">
        <v>505.6595399309925</v>
      </c>
      <c r="AB85" t="n">
        <v>691.8656906580582</v>
      </c>
      <c r="AC85" t="n">
        <v>625.8350001812479</v>
      </c>
      <c r="AD85" t="n">
        <v>505659.5399309925</v>
      </c>
      <c r="AE85" t="n">
        <v>691865.6906580582</v>
      </c>
      <c r="AF85" t="n">
        <v>3.132739033443469e-06</v>
      </c>
      <c r="AG85" t="n">
        <v>8.127893518518519</v>
      </c>
      <c r="AH85" t="n">
        <v>625835.0001812479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3.5585</v>
      </c>
      <c r="E86" t="n">
        <v>28.1</v>
      </c>
      <c r="F86" t="n">
        <v>24.52</v>
      </c>
      <c r="G86" t="n">
        <v>113.18</v>
      </c>
      <c r="H86" t="n">
        <v>1.23</v>
      </c>
      <c r="I86" t="n">
        <v>13</v>
      </c>
      <c r="J86" t="n">
        <v>317.64</v>
      </c>
      <c r="K86" t="n">
        <v>60.56</v>
      </c>
      <c r="L86" t="n">
        <v>22</v>
      </c>
      <c r="M86" t="n">
        <v>11</v>
      </c>
      <c r="N86" t="n">
        <v>95.09</v>
      </c>
      <c r="O86" t="n">
        <v>39410.2</v>
      </c>
      <c r="P86" t="n">
        <v>360.13</v>
      </c>
      <c r="Q86" t="n">
        <v>1397.17</v>
      </c>
      <c r="R86" t="n">
        <v>84.23</v>
      </c>
      <c r="S86" t="n">
        <v>66.97</v>
      </c>
      <c r="T86" t="n">
        <v>6052.08</v>
      </c>
      <c r="U86" t="n">
        <v>0.8</v>
      </c>
      <c r="V86" t="n">
        <v>0.86</v>
      </c>
      <c r="W86" t="n">
        <v>5.32</v>
      </c>
      <c r="X86" t="n">
        <v>0.36</v>
      </c>
      <c r="Y86" t="n">
        <v>1</v>
      </c>
      <c r="Z86" t="n">
        <v>10</v>
      </c>
      <c r="AA86" t="n">
        <v>505.5445492918226</v>
      </c>
      <c r="AB86" t="n">
        <v>691.708355392517</v>
      </c>
      <c r="AC86" t="n">
        <v>625.6926807726284</v>
      </c>
      <c r="AD86" t="n">
        <v>505544.5492918226</v>
      </c>
      <c r="AE86" t="n">
        <v>691708.3553925169</v>
      </c>
      <c r="AF86" t="n">
        <v>3.131682964999462e-06</v>
      </c>
      <c r="AG86" t="n">
        <v>8.130787037037038</v>
      </c>
      <c r="AH86" t="n">
        <v>625692.6807726284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3.5588</v>
      </c>
      <c r="E87" t="n">
        <v>28.1</v>
      </c>
      <c r="F87" t="n">
        <v>24.52</v>
      </c>
      <c r="G87" t="n">
        <v>113.17</v>
      </c>
      <c r="H87" t="n">
        <v>1.25</v>
      </c>
      <c r="I87" t="n">
        <v>13</v>
      </c>
      <c r="J87" t="n">
        <v>318.2</v>
      </c>
      <c r="K87" t="n">
        <v>60.56</v>
      </c>
      <c r="L87" t="n">
        <v>22.25</v>
      </c>
      <c r="M87" t="n">
        <v>11</v>
      </c>
      <c r="N87" t="n">
        <v>95.40000000000001</v>
      </c>
      <c r="O87" t="n">
        <v>39479.3</v>
      </c>
      <c r="P87" t="n">
        <v>360.27</v>
      </c>
      <c r="Q87" t="n">
        <v>1397.2</v>
      </c>
      <c r="R87" t="n">
        <v>84.09999999999999</v>
      </c>
      <c r="S87" t="n">
        <v>66.97</v>
      </c>
      <c r="T87" t="n">
        <v>5987.3</v>
      </c>
      <c r="U87" t="n">
        <v>0.8</v>
      </c>
      <c r="V87" t="n">
        <v>0.86</v>
      </c>
      <c r="W87" t="n">
        <v>5.32</v>
      </c>
      <c r="X87" t="n">
        <v>0.35</v>
      </c>
      <c r="Y87" t="n">
        <v>1</v>
      </c>
      <c r="Z87" t="n">
        <v>10</v>
      </c>
      <c r="AA87" t="n">
        <v>505.6114251353529</v>
      </c>
      <c r="AB87" t="n">
        <v>691.7998578719889</v>
      </c>
      <c r="AC87" t="n">
        <v>625.7754503838843</v>
      </c>
      <c r="AD87" t="n">
        <v>505611.4251353529</v>
      </c>
      <c r="AE87" t="n">
        <v>691799.8578719889</v>
      </c>
      <c r="AF87" t="n">
        <v>3.131946982110464e-06</v>
      </c>
      <c r="AG87" t="n">
        <v>8.130787037037038</v>
      </c>
      <c r="AH87" t="n">
        <v>625775.4503838843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3.5604</v>
      </c>
      <c r="E88" t="n">
        <v>28.09</v>
      </c>
      <c r="F88" t="n">
        <v>24.51</v>
      </c>
      <c r="G88" t="n">
        <v>113.11</v>
      </c>
      <c r="H88" t="n">
        <v>1.26</v>
      </c>
      <c r="I88" t="n">
        <v>13</v>
      </c>
      <c r="J88" t="n">
        <v>318.76</v>
      </c>
      <c r="K88" t="n">
        <v>60.56</v>
      </c>
      <c r="L88" t="n">
        <v>22.5</v>
      </c>
      <c r="M88" t="n">
        <v>11</v>
      </c>
      <c r="N88" t="n">
        <v>95.70999999999999</v>
      </c>
      <c r="O88" t="n">
        <v>39548.54</v>
      </c>
      <c r="P88" t="n">
        <v>357.54</v>
      </c>
      <c r="Q88" t="n">
        <v>1397.18</v>
      </c>
      <c r="R88" t="n">
        <v>83.65000000000001</v>
      </c>
      <c r="S88" t="n">
        <v>66.97</v>
      </c>
      <c r="T88" t="n">
        <v>5760.3</v>
      </c>
      <c r="U88" t="n">
        <v>0.8</v>
      </c>
      <c r="V88" t="n">
        <v>0.86</v>
      </c>
      <c r="W88" t="n">
        <v>5.32</v>
      </c>
      <c r="X88" t="n">
        <v>0.34</v>
      </c>
      <c r="Y88" t="n">
        <v>1</v>
      </c>
      <c r="Z88" t="n">
        <v>10</v>
      </c>
      <c r="AA88" t="n">
        <v>503.569208519137</v>
      </c>
      <c r="AB88" t="n">
        <v>689.005607001444</v>
      </c>
      <c r="AC88" t="n">
        <v>623.2478788946684</v>
      </c>
      <c r="AD88" t="n">
        <v>503569.208519137</v>
      </c>
      <c r="AE88" t="n">
        <v>689005.607001444</v>
      </c>
      <c r="AF88" t="n">
        <v>3.13335507336914e-06</v>
      </c>
      <c r="AG88" t="n">
        <v>8.127893518518519</v>
      </c>
      <c r="AH88" t="n">
        <v>623247.8788946683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3.5597</v>
      </c>
      <c r="E89" t="n">
        <v>28.09</v>
      </c>
      <c r="F89" t="n">
        <v>24.51</v>
      </c>
      <c r="G89" t="n">
        <v>113.13</v>
      </c>
      <c r="H89" t="n">
        <v>1.27</v>
      </c>
      <c r="I89" t="n">
        <v>13</v>
      </c>
      <c r="J89" t="n">
        <v>319.33</v>
      </c>
      <c r="K89" t="n">
        <v>60.56</v>
      </c>
      <c r="L89" t="n">
        <v>22.75</v>
      </c>
      <c r="M89" t="n">
        <v>11</v>
      </c>
      <c r="N89" t="n">
        <v>96.02</v>
      </c>
      <c r="O89" t="n">
        <v>39617.93</v>
      </c>
      <c r="P89" t="n">
        <v>356.47</v>
      </c>
      <c r="Q89" t="n">
        <v>1397.24</v>
      </c>
      <c r="R89" t="n">
        <v>83.87</v>
      </c>
      <c r="S89" t="n">
        <v>66.97</v>
      </c>
      <c r="T89" t="n">
        <v>5869.7</v>
      </c>
      <c r="U89" t="n">
        <v>0.8</v>
      </c>
      <c r="V89" t="n">
        <v>0.86</v>
      </c>
      <c r="W89" t="n">
        <v>5.31</v>
      </c>
      <c r="X89" t="n">
        <v>0.35</v>
      </c>
      <c r="Y89" t="n">
        <v>1</v>
      </c>
      <c r="Z89" t="n">
        <v>10</v>
      </c>
      <c r="AA89" t="n">
        <v>502.9077559546671</v>
      </c>
      <c r="AB89" t="n">
        <v>688.1005784215088</v>
      </c>
      <c r="AC89" t="n">
        <v>622.4292249721865</v>
      </c>
      <c r="AD89" t="n">
        <v>502907.7559546671</v>
      </c>
      <c r="AE89" t="n">
        <v>688100.5784215088</v>
      </c>
      <c r="AF89" t="n">
        <v>3.132739033443469e-06</v>
      </c>
      <c r="AG89" t="n">
        <v>8.127893518518519</v>
      </c>
      <c r="AH89" t="n">
        <v>622429.2249721865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3.5706</v>
      </c>
      <c r="E90" t="n">
        <v>28.01</v>
      </c>
      <c r="F90" t="n">
        <v>24.48</v>
      </c>
      <c r="G90" t="n">
        <v>122.39</v>
      </c>
      <c r="H90" t="n">
        <v>1.28</v>
      </c>
      <c r="I90" t="n">
        <v>12</v>
      </c>
      <c r="J90" t="n">
        <v>319.89</v>
      </c>
      <c r="K90" t="n">
        <v>60.56</v>
      </c>
      <c r="L90" t="n">
        <v>23</v>
      </c>
      <c r="M90" t="n">
        <v>10</v>
      </c>
      <c r="N90" t="n">
        <v>96.34</v>
      </c>
      <c r="O90" t="n">
        <v>39687.46</v>
      </c>
      <c r="P90" t="n">
        <v>353.39</v>
      </c>
      <c r="Q90" t="n">
        <v>1397.21</v>
      </c>
      <c r="R90" t="n">
        <v>82.81999999999999</v>
      </c>
      <c r="S90" t="n">
        <v>66.97</v>
      </c>
      <c r="T90" t="n">
        <v>5351.65</v>
      </c>
      <c r="U90" t="n">
        <v>0.8100000000000001</v>
      </c>
      <c r="V90" t="n">
        <v>0.86</v>
      </c>
      <c r="W90" t="n">
        <v>5.31</v>
      </c>
      <c r="X90" t="n">
        <v>0.31</v>
      </c>
      <c r="Y90" t="n">
        <v>1</v>
      </c>
      <c r="Z90" t="n">
        <v>10</v>
      </c>
      <c r="AA90" t="n">
        <v>499.6951958145551</v>
      </c>
      <c r="AB90" t="n">
        <v>683.7050119096566</v>
      </c>
      <c r="AC90" t="n">
        <v>618.4531651590092</v>
      </c>
      <c r="AD90" t="n">
        <v>499695.195814555</v>
      </c>
      <c r="AE90" t="n">
        <v>683705.0119096566</v>
      </c>
      <c r="AF90" t="n">
        <v>3.142331655143201e-06</v>
      </c>
      <c r="AG90" t="n">
        <v>8.104745370370372</v>
      </c>
      <c r="AH90" t="n">
        <v>618453.1651590093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3.5706</v>
      </c>
      <c r="E91" t="n">
        <v>28.01</v>
      </c>
      <c r="F91" t="n">
        <v>24.48</v>
      </c>
      <c r="G91" t="n">
        <v>122.39</v>
      </c>
      <c r="H91" t="n">
        <v>1.29</v>
      </c>
      <c r="I91" t="n">
        <v>12</v>
      </c>
      <c r="J91" t="n">
        <v>320.46</v>
      </c>
      <c r="K91" t="n">
        <v>60.56</v>
      </c>
      <c r="L91" t="n">
        <v>23.25</v>
      </c>
      <c r="M91" t="n">
        <v>10</v>
      </c>
      <c r="N91" t="n">
        <v>96.65000000000001</v>
      </c>
      <c r="O91" t="n">
        <v>39757.13</v>
      </c>
      <c r="P91" t="n">
        <v>353.33</v>
      </c>
      <c r="Q91" t="n">
        <v>1397.2</v>
      </c>
      <c r="R91" t="n">
        <v>82.65000000000001</v>
      </c>
      <c r="S91" t="n">
        <v>66.97</v>
      </c>
      <c r="T91" t="n">
        <v>5267.5</v>
      </c>
      <c r="U91" t="n">
        <v>0.8100000000000001</v>
      </c>
      <c r="V91" t="n">
        <v>0.86</v>
      </c>
      <c r="W91" t="n">
        <v>5.32</v>
      </c>
      <c r="X91" t="n">
        <v>0.31</v>
      </c>
      <c r="Y91" t="n">
        <v>1</v>
      </c>
      <c r="Z91" t="n">
        <v>10</v>
      </c>
      <c r="AA91" t="n">
        <v>499.6545530948107</v>
      </c>
      <c r="AB91" t="n">
        <v>683.6494027474723</v>
      </c>
      <c r="AC91" t="n">
        <v>618.4028632572157</v>
      </c>
      <c r="AD91" t="n">
        <v>499654.5530948107</v>
      </c>
      <c r="AE91" t="n">
        <v>683649.4027474723</v>
      </c>
      <c r="AF91" t="n">
        <v>3.142331655143201e-06</v>
      </c>
      <c r="AG91" t="n">
        <v>8.104745370370372</v>
      </c>
      <c r="AH91" t="n">
        <v>618402.8632572157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3.57</v>
      </c>
      <c r="E92" t="n">
        <v>28.01</v>
      </c>
      <c r="F92" t="n">
        <v>24.48</v>
      </c>
      <c r="G92" t="n">
        <v>122.42</v>
      </c>
      <c r="H92" t="n">
        <v>1.3</v>
      </c>
      <c r="I92" t="n">
        <v>12</v>
      </c>
      <c r="J92" t="n">
        <v>321.02</v>
      </c>
      <c r="K92" t="n">
        <v>60.56</v>
      </c>
      <c r="L92" t="n">
        <v>23.5</v>
      </c>
      <c r="M92" t="n">
        <v>10</v>
      </c>
      <c r="N92" t="n">
        <v>96.97</v>
      </c>
      <c r="O92" t="n">
        <v>39826.95</v>
      </c>
      <c r="P92" t="n">
        <v>353.42</v>
      </c>
      <c r="Q92" t="n">
        <v>1397.17</v>
      </c>
      <c r="R92" t="n">
        <v>82.94</v>
      </c>
      <c r="S92" t="n">
        <v>66.97</v>
      </c>
      <c r="T92" t="n">
        <v>5409.34</v>
      </c>
      <c r="U92" t="n">
        <v>0.8100000000000001</v>
      </c>
      <c r="V92" t="n">
        <v>0.86</v>
      </c>
      <c r="W92" t="n">
        <v>5.31</v>
      </c>
      <c r="X92" t="n">
        <v>0.32</v>
      </c>
      <c r="Y92" t="n">
        <v>1</v>
      </c>
      <c r="Z92" t="n">
        <v>10</v>
      </c>
      <c r="AA92" t="n">
        <v>499.7709033333552</v>
      </c>
      <c r="AB92" t="n">
        <v>683.8085982768591</v>
      </c>
      <c r="AC92" t="n">
        <v>618.5468653887103</v>
      </c>
      <c r="AD92" t="n">
        <v>499770.9033333552</v>
      </c>
      <c r="AE92" t="n">
        <v>683808.5982768591</v>
      </c>
      <c r="AF92" t="n">
        <v>3.141803620921197e-06</v>
      </c>
      <c r="AG92" t="n">
        <v>8.104745370370372</v>
      </c>
      <c r="AH92" t="n">
        <v>618546.8653887103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3.5722</v>
      </c>
      <c r="E93" t="n">
        <v>27.99</v>
      </c>
      <c r="F93" t="n">
        <v>24.47</v>
      </c>
      <c r="G93" t="n">
        <v>122.33</v>
      </c>
      <c r="H93" t="n">
        <v>1.32</v>
      </c>
      <c r="I93" t="n">
        <v>12</v>
      </c>
      <c r="J93" t="n">
        <v>321.59</v>
      </c>
      <c r="K93" t="n">
        <v>60.56</v>
      </c>
      <c r="L93" t="n">
        <v>23.75</v>
      </c>
      <c r="M93" t="n">
        <v>9</v>
      </c>
      <c r="N93" t="n">
        <v>97.28</v>
      </c>
      <c r="O93" t="n">
        <v>39896.91</v>
      </c>
      <c r="P93" t="n">
        <v>353.11</v>
      </c>
      <c r="Q93" t="n">
        <v>1397.17</v>
      </c>
      <c r="R93" t="n">
        <v>82.45</v>
      </c>
      <c r="S93" t="n">
        <v>66.97</v>
      </c>
      <c r="T93" t="n">
        <v>5165.98</v>
      </c>
      <c r="U93" t="n">
        <v>0.8100000000000001</v>
      </c>
      <c r="V93" t="n">
        <v>0.86</v>
      </c>
      <c r="W93" t="n">
        <v>5.31</v>
      </c>
      <c r="X93" t="n">
        <v>0.3</v>
      </c>
      <c r="Y93" t="n">
        <v>1</v>
      </c>
      <c r="Z93" t="n">
        <v>10</v>
      </c>
      <c r="AA93" t="n">
        <v>499.3212095158857</v>
      </c>
      <c r="AB93" t="n">
        <v>683.1933073567062</v>
      </c>
      <c r="AC93" t="n">
        <v>617.9902969704106</v>
      </c>
      <c r="AD93" t="n">
        <v>499321.2095158857</v>
      </c>
      <c r="AE93" t="n">
        <v>683193.3073567062</v>
      </c>
      <c r="AF93" t="n">
        <v>3.143739746401877e-06</v>
      </c>
      <c r="AG93" t="n">
        <v>8.098958333333334</v>
      </c>
      <c r="AH93" t="n">
        <v>617990.2969704105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3.571</v>
      </c>
      <c r="E94" t="n">
        <v>28</v>
      </c>
      <c r="F94" t="n">
        <v>24.48</v>
      </c>
      <c r="G94" t="n">
        <v>122.38</v>
      </c>
      <c r="H94" t="n">
        <v>1.33</v>
      </c>
      <c r="I94" t="n">
        <v>12</v>
      </c>
      <c r="J94" t="n">
        <v>322.16</v>
      </c>
      <c r="K94" t="n">
        <v>60.56</v>
      </c>
      <c r="L94" t="n">
        <v>24</v>
      </c>
      <c r="M94" t="n">
        <v>7</v>
      </c>
      <c r="N94" t="n">
        <v>97.59999999999999</v>
      </c>
      <c r="O94" t="n">
        <v>39967.02</v>
      </c>
      <c r="P94" t="n">
        <v>353.11</v>
      </c>
      <c r="Q94" t="n">
        <v>1397.24</v>
      </c>
      <c r="R94" t="n">
        <v>82.43000000000001</v>
      </c>
      <c r="S94" t="n">
        <v>66.97</v>
      </c>
      <c r="T94" t="n">
        <v>5154.36</v>
      </c>
      <c r="U94" t="n">
        <v>0.8100000000000001</v>
      </c>
      <c r="V94" t="n">
        <v>0.86</v>
      </c>
      <c r="W94" t="n">
        <v>5.32</v>
      </c>
      <c r="X94" t="n">
        <v>0.31</v>
      </c>
      <c r="Y94" t="n">
        <v>1</v>
      </c>
      <c r="Z94" t="n">
        <v>10</v>
      </c>
      <c r="AA94" t="n">
        <v>499.4686395445299</v>
      </c>
      <c r="AB94" t="n">
        <v>683.395027626051</v>
      </c>
      <c r="AC94" t="n">
        <v>618.1727653403655</v>
      </c>
      <c r="AD94" t="n">
        <v>499468.63954453</v>
      </c>
      <c r="AE94" t="n">
        <v>683395.0276260511</v>
      </c>
      <c r="AF94" t="n">
        <v>3.14268367795787e-06</v>
      </c>
      <c r="AG94" t="n">
        <v>8.101851851851853</v>
      </c>
      <c r="AH94" t="n">
        <v>618172.7653403655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3.5704</v>
      </c>
      <c r="E95" t="n">
        <v>28.01</v>
      </c>
      <c r="F95" t="n">
        <v>24.48</v>
      </c>
      <c r="G95" t="n">
        <v>122.4</v>
      </c>
      <c r="H95" t="n">
        <v>1.34</v>
      </c>
      <c r="I95" t="n">
        <v>12</v>
      </c>
      <c r="J95" t="n">
        <v>322.73</v>
      </c>
      <c r="K95" t="n">
        <v>60.56</v>
      </c>
      <c r="L95" t="n">
        <v>24.25</v>
      </c>
      <c r="M95" t="n">
        <v>7</v>
      </c>
      <c r="N95" t="n">
        <v>97.92</v>
      </c>
      <c r="O95" t="n">
        <v>40037.28</v>
      </c>
      <c r="P95" t="n">
        <v>353.55</v>
      </c>
      <c r="Q95" t="n">
        <v>1397.17</v>
      </c>
      <c r="R95" t="n">
        <v>82.72</v>
      </c>
      <c r="S95" t="n">
        <v>66.97</v>
      </c>
      <c r="T95" t="n">
        <v>5304.2</v>
      </c>
      <c r="U95" t="n">
        <v>0.8100000000000001</v>
      </c>
      <c r="V95" t="n">
        <v>0.86</v>
      </c>
      <c r="W95" t="n">
        <v>5.32</v>
      </c>
      <c r="X95" t="n">
        <v>0.31</v>
      </c>
      <c r="Y95" t="n">
        <v>1</v>
      </c>
      <c r="Z95" t="n">
        <v>10</v>
      </c>
      <c r="AA95" t="n">
        <v>499.8220413179076</v>
      </c>
      <c r="AB95" t="n">
        <v>683.8785675233722</v>
      </c>
      <c r="AC95" t="n">
        <v>618.6101568685386</v>
      </c>
      <c r="AD95" t="n">
        <v>499822.0413179076</v>
      </c>
      <c r="AE95" t="n">
        <v>683878.5675233722</v>
      </c>
      <c r="AF95" t="n">
        <v>3.142155643735866e-06</v>
      </c>
      <c r="AG95" t="n">
        <v>8.104745370370372</v>
      </c>
      <c r="AH95" t="n">
        <v>618610.1568685386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3.5696</v>
      </c>
      <c r="E96" t="n">
        <v>28.01</v>
      </c>
      <c r="F96" t="n">
        <v>24.49</v>
      </c>
      <c r="G96" t="n">
        <v>122.43</v>
      </c>
      <c r="H96" t="n">
        <v>1.35</v>
      </c>
      <c r="I96" t="n">
        <v>12</v>
      </c>
      <c r="J96" t="n">
        <v>323.3</v>
      </c>
      <c r="K96" t="n">
        <v>60.56</v>
      </c>
      <c r="L96" t="n">
        <v>24.5</v>
      </c>
      <c r="M96" t="n">
        <v>7</v>
      </c>
      <c r="N96" t="n">
        <v>98.23999999999999</v>
      </c>
      <c r="O96" t="n">
        <v>40107.81</v>
      </c>
      <c r="P96" t="n">
        <v>353.64</v>
      </c>
      <c r="Q96" t="n">
        <v>1397.17</v>
      </c>
      <c r="R96" t="n">
        <v>82.86</v>
      </c>
      <c r="S96" t="n">
        <v>66.97</v>
      </c>
      <c r="T96" t="n">
        <v>5370.58</v>
      </c>
      <c r="U96" t="n">
        <v>0.8100000000000001</v>
      </c>
      <c r="V96" t="n">
        <v>0.86</v>
      </c>
      <c r="W96" t="n">
        <v>5.32</v>
      </c>
      <c r="X96" t="n">
        <v>0.32</v>
      </c>
      <c r="Y96" t="n">
        <v>1</v>
      </c>
      <c r="Z96" t="n">
        <v>10</v>
      </c>
      <c r="AA96" t="n">
        <v>499.9937385123335</v>
      </c>
      <c r="AB96" t="n">
        <v>684.1134911995315</v>
      </c>
      <c r="AC96" t="n">
        <v>618.8226597587627</v>
      </c>
      <c r="AD96" t="n">
        <v>499993.7385123335</v>
      </c>
      <c r="AE96" t="n">
        <v>684113.4911995315</v>
      </c>
      <c r="AF96" t="n">
        <v>3.141451598106528e-06</v>
      </c>
      <c r="AG96" t="n">
        <v>8.104745370370372</v>
      </c>
      <c r="AH96" t="n">
        <v>618822.6597587627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3.5697</v>
      </c>
      <c r="E97" t="n">
        <v>28.01</v>
      </c>
      <c r="F97" t="n">
        <v>24.49</v>
      </c>
      <c r="G97" t="n">
        <v>122.43</v>
      </c>
      <c r="H97" t="n">
        <v>1.36</v>
      </c>
      <c r="I97" t="n">
        <v>12</v>
      </c>
      <c r="J97" t="n">
        <v>323.87</v>
      </c>
      <c r="K97" t="n">
        <v>60.56</v>
      </c>
      <c r="L97" t="n">
        <v>24.75</v>
      </c>
      <c r="M97" t="n">
        <v>7</v>
      </c>
      <c r="N97" t="n">
        <v>98.56999999999999</v>
      </c>
      <c r="O97" t="n">
        <v>40178.37</v>
      </c>
      <c r="P97" t="n">
        <v>351.86</v>
      </c>
      <c r="Q97" t="n">
        <v>1397.18</v>
      </c>
      <c r="R97" t="n">
        <v>82.86</v>
      </c>
      <c r="S97" t="n">
        <v>66.97</v>
      </c>
      <c r="T97" t="n">
        <v>5373.28</v>
      </c>
      <c r="U97" t="n">
        <v>0.8100000000000001</v>
      </c>
      <c r="V97" t="n">
        <v>0.86</v>
      </c>
      <c r="W97" t="n">
        <v>5.32</v>
      </c>
      <c r="X97" t="n">
        <v>0.32</v>
      </c>
      <c r="Y97" t="n">
        <v>1</v>
      </c>
      <c r="Z97" t="n">
        <v>10</v>
      </c>
      <c r="AA97" t="n">
        <v>498.7784609049091</v>
      </c>
      <c r="AB97" t="n">
        <v>682.4506947627893</v>
      </c>
      <c r="AC97" t="n">
        <v>617.3185582801937</v>
      </c>
      <c r="AD97" t="n">
        <v>498778.4609049091</v>
      </c>
      <c r="AE97" t="n">
        <v>682450.6947627893</v>
      </c>
      <c r="AF97" t="n">
        <v>3.141539603810195e-06</v>
      </c>
      <c r="AG97" t="n">
        <v>8.104745370370372</v>
      </c>
      <c r="AH97" t="n">
        <v>617318.5582801937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3.5701</v>
      </c>
      <c r="E98" t="n">
        <v>28.01</v>
      </c>
      <c r="F98" t="n">
        <v>24.48</v>
      </c>
      <c r="G98" t="n">
        <v>122.41</v>
      </c>
      <c r="H98" t="n">
        <v>1.37</v>
      </c>
      <c r="I98" t="n">
        <v>12</v>
      </c>
      <c r="J98" t="n">
        <v>324.44</v>
      </c>
      <c r="K98" t="n">
        <v>60.56</v>
      </c>
      <c r="L98" t="n">
        <v>25</v>
      </c>
      <c r="M98" t="n">
        <v>4</v>
      </c>
      <c r="N98" t="n">
        <v>98.89</v>
      </c>
      <c r="O98" t="n">
        <v>40249.08</v>
      </c>
      <c r="P98" t="n">
        <v>349.41</v>
      </c>
      <c r="Q98" t="n">
        <v>1397.23</v>
      </c>
      <c r="R98" t="n">
        <v>82.76000000000001</v>
      </c>
      <c r="S98" t="n">
        <v>66.97</v>
      </c>
      <c r="T98" t="n">
        <v>5323.44</v>
      </c>
      <c r="U98" t="n">
        <v>0.8100000000000001</v>
      </c>
      <c r="V98" t="n">
        <v>0.86</v>
      </c>
      <c r="W98" t="n">
        <v>5.32</v>
      </c>
      <c r="X98" t="n">
        <v>0.32</v>
      </c>
      <c r="Y98" t="n">
        <v>1</v>
      </c>
      <c r="Z98" t="n">
        <v>10</v>
      </c>
      <c r="AA98" t="n">
        <v>497.0450021559024</v>
      </c>
      <c r="AB98" t="n">
        <v>680.0789000275955</v>
      </c>
      <c r="AC98" t="n">
        <v>615.1731243056921</v>
      </c>
      <c r="AD98" t="n">
        <v>497045.0021559023</v>
      </c>
      <c r="AE98" t="n">
        <v>680078.9000275956</v>
      </c>
      <c r="AF98" t="n">
        <v>3.141891626624865e-06</v>
      </c>
      <c r="AG98" t="n">
        <v>8.104745370370372</v>
      </c>
      <c r="AH98" t="n">
        <v>615173.1243056922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3.5688</v>
      </c>
      <c r="E99" t="n">
        <v>28.02</v>
      </c>
      <c r="F99" t="n">
        <v>24.49</v>
      </c>
      <c r="G99" t="n">
        <v>122.46</v>
      </c>
      <c r="H99" t="n">
        <v>1.38</v>
      </c>
      <c r="I99" t="n">
        <v>12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348.75</v>
      </c>
      <c r="Q99" t="n">
        <v>1397.17</v>
      </c>
      <c r="R99" t="n">
        <v>82.78</v>
      </c>
      <c r="S99" t="n">
        <v>66.97</v>
      </c>
      <c r="T99" t="n">
        <v>5333.87</v>
      </c>
      <c r="U99" t="n">
        <v>0.8100000000000001</v>
      </c>
      <c r="V99" t="n">
        <v>0.86</v>
      </c>
      <c r="W99" t="n">
        <v>5.33</v>
      </c>
      <c r="X99" t="n">
        <v>0.33</v>
      </c>
      <c r="Y99" t="n">
        <v>1</v>
      </c>
      <c r="Z99" t="n">
        <v>10</v>
      </c>
      <c r="AA99" t="n">
        <v>496.7536215938673</v>
      </c>
      <c r="AB99" t="n">
        <v>679.680220287816</v>
      </c>
      <c r="AC99" t="n">
        <v>614.8124940007266</v>
      </c>
      <c r="AD99" t="n">
        <v>496753.6215938673</v>
      </c>
      <c r="AE99" t="n">
        <v>679680.220287816</v>
      </c>
      <c r="AF99" t="n">
        <v>3.14074755247719e-06</v>
      </c>
      <c r="AG99" t="n">
        <v>8.107638888888889</v>
      </c>
      <c r="AH99" t="n">
        <v>614812.4940007266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3.5692</v>
      </c>
      <c r="E100" t="n">
        <v>28.02</v>
      </c>
      <c r="F100" t="n">
        <v>24.49</v>
      </c>
      <c r="G100" t="n">
        <v>122.45</v>
      </c>
      <c r="H100" t="n">
        <v>1.4</v>
      </c>
      <c r="I100" t="n">
        <v>12</v>
      </c>
      <c r="J100" t="n">
        <v>325.59</v>
      </c>
      <c r="K100" t="n">
        <v>60.56</v>
      </c>
      <c r="L100" t="n">
        <v>25.5</v>
      </c>
      <c r="M100" t="n">
        <v>2</v>
      </c>
      <c r="N100" t="n">
        <v>99.54000000000001</v>
      </c>
      <c r="O100" t="n">
        <v>40390.96</v>
      </c>
      <c r="P100" t="n">
        <v>348.42</v>
      </c>
      <c r="Q100" t="n">
        <v>1397.17</v>
      </c>
      <c r="R100" t="n">
        <v>82.91</v>
      </c>
      <c r="S100" t="n">
        <v>66.97</v>
      </c>
      <c r="T100" t="n">
        <v>5397.36</v>
      </c>
      <c r="U100" t="n">
        <v>0.8100000000000001</v>
      </c>
      <c r="V100" t="n">
        <v>0.86</v>
      </c>
      <c r="W100" t="n">
        <v>5.32</v>
      </c>
      <c r="X100" t="n">
        <v>0.32</v>
      </c>
      <c r="Y100" t="n">
        <v>1</v>
      </c>
      <c r="Z100" t="n">
        <v>10</v>
      </c>
      <c r="AA100" t="n">
        <v>496.4933985121767</v>
      </c>
      <c r="AB100" t="n">
        <v>679.3241715872147</v>
      </c>
      <c r="AC100" t="n">
        <v>614.4904260883932</v>
      </c>
      <c r="AD100" t="n">
        <v>496493.3985121767</v>
      </c>
      <c r="AE100" t="n">
        <v>679324.1715872147</v>
      </c>
      <c r="AF100" t="n">
        <v>3.141099575291858e-06</v>
      </c>
      <c r="AG100" t="n">
        <v>8.107638888888889</v>
      </c>
      <c r="AH100" t="n">
        <v>614490.4260883932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3.5687</v>
      </c>
      <c r="E101" t="n">
        <v>28.02</v>
      </c>
      <c r="F101" t="n">
        <v>24.49</v>
      </c>
      <c r="G101" t="n">
        <v>122.47</v>
      </c>
      <c r="H101" t="n">
        <v>1.41</v>
      </c>
      <c r="I101" t="n">
        <v>12</v>
      </c>
      <c r="J101" t="n">
        <v>326.17</v>
      </c>
      <c r="K101" t="n">
        <v>60.56</v>
      </c>
      <c r="L101" t="n">
        <v>25.75</v>
      </c>
      <c r="M101" t="n">
        <v>2</v>
      </c>
      <c r="N101" t="n">
        <v>99.87</v>
      </c>
      <c r="O101" t="n">
        <v>40462.13</v>
      </c>
      <c r="P101" t="n">
        <v>348.49</v>
      </c>
      <c r="Q101" t="n">
        <v>1397.2</v>
      </c>
      <c r="R101" t="n">
        <v>82.88</v>
      </c>
      <c r="S101" t="n">
        <v>66.97</v>
      </c>
      <c r="T101" t="n">
        <v>5380.03</v>
      </c>
      <c r="U101" t="n">
        <v>0.8100000000000001</v>
      </c>
      <c r="V101" t="n">
        <v>0.86</v>
      </c>
      <c r="W101" t="n">
        <v>5.33</v>
      </c>
      <c r="X101" t="n">
        <v>0.33</v>
      </c>
      <c r="Y101" t="n">
        <v>1</v>
      </c>
      <c r="Z101" t="n">
        <v>10</v>
      </c>
      <c r="AA101" t="n">
        <v>496.5865607676531</v>
      </c>
      <c r="AB101" t="n">
        <v>679.4516402951862</v>
      </c>
      <c r="AC101" t="n">
        <v>614.6057293617793</v>
      </c>
      <c r="AD101" t="n">
        <v>496586.560767653</v>
      </c>
      <c r="AE101" t="n">
        <v>679451.6402951862</v>
      </c>
      <c r="AF101" t="n">
        <v>3.140659546773523e-06</v>
      </c>
      <c r="AG101" t="n">
        <v>8.107638888888889</v>
      </c>
      <c r="AH101" t="n">
        <v>614605.7293617793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3.5803</v>
      </c>
      <c r="E102" t="n">
        <v>27.93</v>
      </c>
      <c r="F102" t="n">
        <v>24.45</v>
      </c>
      <c r="G102" t="n">
        <v>133.39</v>
      </c>
      <c r="H102" t="n">
        <v>1.42</v>
      </c>
      <c r="I102" t="n">
        <v>11</v>
      </c>
      <c r="J102" t="n">
        <v>326.75</v>
      </c>
      <c r="K102" t="n">
        <v>60.56</v>
      </c>
      <c r="L102" t="n">
        <v>26</v>
      </c>
      <c r="M102" t="n">
        <v>0</v>
      </c>
      <c r="N102" t="n">
        <v>100.2</v>
      </c>
      <c r="O102" t="n">
        <v>40533.46</v>
      </c>
      <c r="P102" t="n">
        <v>348.46</v>
      </c>
      <c r="Q102" t="n">
        <v>1397.17</v>
      </c>
      <c r="R102" t="n">
        <v>81.69</v>
      </c>
      <c r="S102" t="n">
        <v>66.97</v>
      </c>
      <c r="T102" t="n">
        <v>4791.71</v>
      </c>
      <c r="U102" t="n">
        <v>0.82</v>
      </c>
      <c r="V102" t="n">
        <v>0.86</v>
      </c>
      <c r="W102" t="n">
        <v>5.32</v>
      </c>
      <c r="X102" t="n">
        <v>0.29</v>
      </c>
      <c r="Y102" t="n">
        <v>1</v>
      </c>
      <c r="Z102" t="n">
        <v>10</v>
      </c>
      <c r="AA102" t="n">
        <v>495.3618112356627</v>
      </c>
      <c r="AB102" t="n">
        <v>677.7758839533811</v>
      </c>
      <c r="AC102" t="n">
        <v>613.0899048532972</v>
      </c>
      <c r="AD102" t="n">
        <v>495361.8112356627</v>
      </c>
      <c r="AE102" t="n">
        <v>677775.8839533811</v>
      </c>
      <c r="AF102" t="n">
        <v>3.150868208398925e-06</v>
      </c>
      <c r="AG102" t="n">
        <v>8.081597222222223</v>
      </c>
      <c r="AH102" t="n">
        <v>613089.9048532972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2.9083</v>
      </c>
      <c r="E2" t="n">
        <v>34.38</v>
      </c>
      <c r="F2" t="n">
        <v>29.2</v>
      </c>
      <c r="G2" t="n">
        <v>10.18</v>
      </c>
      <c r="H2" t="n">
        <v>0.2</v>
      </c>
      <c r="I2" t="n">
        <v>172</v>
      </c>
      <c r="J2" t="n">
        <v>89.87</v>
      </c>
      <c r="K2" t="n">
        <v>37.55</v>
      </c>
      <c r="L2" t="n">
        <v>1</v>
      </c>
      <c r="M2" t="n">
        <v>170</v>
      </c>
      <c r="N2" t="n">
        <v>11.32</v>
      </c>
      <c r="O2" t="n">
        <v>11317.98</v>
      </c>
      <c r="P2" t="n">
        <v>237.82</v>
      </c>
      <c r="Q2" t="n">
        <v>1397.57</v>
      </c>
      <c r="R2" t="n">
        <v>235.89</v>
      </c>
      <c r="S2" t="n">
        <v>66.97</v>
      </c>
      <c r="T2" t="n">
        <v>81088.57000000001</v>
      </c>
      <c r="U2" t="n">
        <v>0.28</v>
      </c>
      <c r="V2" t="n">
        <v>0.72</v>
      </c>
      <c r="W2" t="n">
        <v>5.59</v>
      </c>
      <c r="X2" t="n">
        <v>5.02</v>
      </c>
      <c r="Y2" t="n">
        <v>1</v>
      </c>
      <c r="Z2" t="n">
        <v>10</v>
      </c>
      <c r="AA2" t="n">
        <v>449.8944254430826</v>
      </c>
      <c r="AB2" t="n">
        <v>615.5654008324796</v>
      </c>
      <c r="AC2" t="n">
        <v>556.8167029284932</v>
      </c>
      <c r="AD2" t="n">
        <v>449894.4254430826</v>
      </c>
      <c r="AE2" t="n">
        <v>615565.4008324796</v>
      </c>
      <c r="AF2" t="n">
        <v>3.629766261741516e-06</v>
      </c>
      <c r="AG2" t="n">
        <v>9.947916666666668</v>
      </c>
      <c r="AH2" t="n">
        <v>556816.7029284933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3.0932</v>
      </c>
      <c r="E3" t="n">
        <v>32.33</v>
      </c>
      <c r="F3" t="n">
        <v>27.93</v>
      </c>
      <c r="G3" t="n">
        <v>12.89</v>
      </c>
      <c r="H3" t="n">
        <v>0.24</v>
      </c>
      <c r="I3" t="n">
        <v>130</v>
      </c>
      <c r="J3" t="n">
        <v>90.18000000000001</v>
      </c>
      <c r="K3" t="n">
        <v>37.55</v>
      </c>
      <c r="L3" t="n">
        <v>1.25</v>
      </c>
      <c r="M3" t="n">
        <v>128</v>
      </c>
      <c r="N3" t="n">
        <v>11.37</v>
      </c>
      <c r="O3" t="n">
        <v>11355.7</v>
      </c>
      <c r="P3" t="n">
        <v>224.14</v>
      </c>
      <c r="Q3" t="n">
        <v>1397.46</v>
      </c>
      <c r="R3" t="n">
        <v>195.18</v>
      </c>
      <c r="S3" t="n">
        <v>66.97</v>
      </c>
      <c r="T3" t="n">
        <v>60943.14</v>
      </c>
      <c r="U3" t="n">
        <v>0.34</v>
      </c>
      <c r="V3" t="n">
        <v>0.75</v>
      </c>
      <c r="W3" t="n">
        <v>5.51</v>
      </c>
      <c r="X3" t="n">
        <v>3.76</v>
      </c>
      <c r="Y3" t="n">
        <v>1</v>
      </c>
      <c r="Z3" t="n">
        <v>10</v>
      </c>
      <c r="AA3" t="n">
        <v>408.7119206214717</v>
      </c>
      <c r="AB3" t="n">
        <v>559.2176808916654</v>
      </c>
      <c r="AC3" t="n">
        <v>505.8467302943086</v>
      </c>
      <c r="AD3" t="n">
        <v>408711.9206214717</v>
      </c>
      <c r="AE3" t="n">
        <v>559217.6808916654</v>
      </c>
      <c r="AF3" t="n">
        <v>3.860534676896763e-06</v>
      </c>
      <c r="AG3" t="n">
        <v>9.35474537037037</v>
      </c>
      <c r="AH3" t="n">
        <v>505846.7302943086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3.2207</v>
      </c>
      <c r="E4" t="n">
        <v>31.05</v>
      </c>
      <c r="F4" t="n">
        <v>27.14</v>
      </c>
      <c r="G4" t="n">
        <v>15.66</v>
      </c>
      <c r="H4" t="n">
        <v>0.29</v>
      </c>
      <c r="I4" t="n">
        <v>104</v>
      </c>
      <c r="J4" t="n">
        <v>90.48</v>
      </c>
      <c r="K4" t="n">
        <v>37.55</v>
      </c>
      <c r="L4" t="n">
        <v>1.5</v>
      </c>
      <c r="M4" t="n">
        <v>102</v>
      </c>
      <c r="N4" t="n">
        <v>11.43</v>
      </c>
      <c r="O4" t="n">
        <v>11393.43</v>
      </c>
      <c r="P4" t="n">
        <v>214.16</v>
      </c>
      <c r="Q4" t="n">
        <v>1397.65</v>
      </c>
      <c r="R4" t="n">
        <v>169.34</v>
      </c>
      <c r="S4" t="n">
        <v>66.97</v>
      </c>
      <c r="T4" t="n">
        <v>48152.8</v>
      </c>
      <c r="U4" t="n">
        <v>0.4</v>
      </c>
      <c r="V4" t="n">
        <v>0.78</v>
      </c>
      <c r="W4" t="n">
        <v>5.47</v>
      </c>
      <c r="X4" t="n">
        <v>2.97</v>
      </c>
      <c r="Y4" t="n">
        <v>1</v>
      </c>
      <c r="Z4" t="n">
        <v>10</v>
      </c>
      <c r="AA4" t="n">
        <v>378.8524541704891</v>
      </c>
      <c r="AB4" t="n">
        <v>518.3626415867419</v>
      </c>
      <c r="AC4" t="n">
        <v>468.8908386002394</v>
      </c>
      <c r="AD4" t="n">
        <v>378852.4541704891</v>
      </c>
      <c r="AE4" t="n">
        <v>518362.641586742</v>
      </c>
      <c r="AF4" t="n">
        <v>4.01966378956466e-06</v>
      </c>
      <c r="AG4" t="n">
        <v>8.984375</v>
      </c>
      <c r="AH4" t="n">
        <v>468890.8386002394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3.3131</v>
      </c>
      <c r="E5" t="n">
        <v>30.18</v>
      </c>
      <c r="F5" t="n">
        <v>26.62</v>
      </c>
      <c r="G5" t="n">
        <v>18.57</v>
      </c>
      <c r="H5" t="n">
        <v>0.34</v>
      </c>
      <c r="I5" t="n">
        <v>86</v>
      </c>
      <c r="J5" t="n">
        <v>90.79000000000001</v>
      </c>
      <c r="K5" t="n">
        <v>37.55</v>
      </c>
      <c r="L5" t="n">
        <v>1.75</v>
      </c>
      <c r="M5" t="n">
        <v>84</v>
      </c>
      <c r="N5" t="n">
        <v>11.49</v>
      </c>
      <c r="O5" t="n">
        <v>11431.19</v>
      </c>
      <c r="P5" t="n">
        <v>206.69</v>
      </c>
      <c r="Q5" t="n">
        <v>1397.43</v>
      </c>
      <c r="R5" t="n">
        <v>152.36</v>
      </c>
      <c r="S5" t="n">
        <v>66.97</v>
      </c>
      <c r="T5" t="n">
        <v>39751.82</v>
      </c>
      <c r="U5" t="n">
        <v>0.44</v>
      </c>
      <c r="V5" t="n">
        <v>0.79</v>
      </c>
      <c r="W5" t="n">
        <v>5.43</v>
      </c>
      <c r="X5" t="n">
        <v>2.45</v>
      </c>
      <c r="Y5" t="n">
        <v>1</v>
      </c>
      <c r="Z5" t="n">
        <v>10</v>
      </c>
      <c r="AA5" t="n">
        <v>365.8043703951293</v>
      </c>
      <c r="AB5" t="n">
        <v>500.5096777244654</v>
      </c>
      <c r="AC5" t="n">
        <v>452.7417365521862</v>
      </c>
      <c r="AD5" t="n">
        <v>365804.3703951293</v>
      </c>
      <c r="AE5" t="n">
        <v>500509.6777244654</v>
      </c>
      <c r="AF5" t="n">
        <v>4.134985593568688e-06</v>
      </c>
      <c r="AG5" t="n">
        <v>8.732638888888889</v>
      </c>
      <c r="AH5" t="n">
        <v>452741.7365521862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3.3835</v>
      </c>
      <c r="E6" t="n">
        <v>29.56</v>
      </c>
      <c r="F6" t="n">
        <v>26.24</v>
      </c>
      <c r="G6" t="n">
        <v>21.56</v>
      </c>
      <c r="H6" t="n">
        <v>0.39</v>
      </c>
      <c r="I6" t="n">
        <v>73</v>
      </c>
      <c r="J6" t="n">
        <v>91.09999999999999</v>
      </c>
      <c r="K6" t="n">
        <v>37.55</v>
      </c>
      <c r="L6" t="n">
        <v>2</v>
      </c>
      <c r="M6" t="n">
        <v>71</v>
      </c>
      <c r="N6" t="n">
        <v>11.54</v>
      </c>
      <c r="O6" t="n">
        <v>11468.97</v>
      </c>
      <c r="P6" t="n">
        <v>200.24</v>
      </c>
      <c r="Q6" t="n">
        <v>1397.35</v>
      </c>
      <c r="R6" t="n">
        <v>139.89</v>
      </c>
      <c r="S6" t="n">
        <v>66.97</v>
      </c>
      <c r="T6" t="n">
        <v>33581.71</v>
      </c>
      <c r="U6" t="n">
        <v>0.48</v>
      </c>
      <c r="V6" t="n">
        <v>0.8</v>
      </c>
      <c r="W6" t="n">
        <v>5.41</v>
      </c>
      <c r="X6" t="n">
        <v>2.07</v>
      </c>
      <c r="Y6" t="n">
        <v>1</v>
      </c>
      <c r="Z6" t="n">
        <v>10</v>
      </c>
      <c r="AA6" t="n">
        <v>345.3624500939574</v>
      </c>
      <c r="AB6" t="n">
        <v>472.5401405345265</v>
      </c>
      <c r="AC6" t="n">
        <v>427.4415727361633</v>
      </c>
      <c r="AD6" t="n">
        <v>345362.4500939574</v>
      </c>
      <c r="AE6" t="n">
        <v>472540.1405345265</v>
      </c>
      <c r="AF6" t="n">
        <v>4.222849825190805e-06</v>
      </c>
      <c r="AG6" t="n">
        <v>8.55324074074074</v>
      </c>
      <c r="AH6" t="n">
        <v>427441.5727361633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3.4387</v>
      </c>
      <c r="E7" t="n">
        <v>29.08</v>
      </c>
      <c r="F7" t="n">
        <v>25.95</v>
      </c>
      <c r="G7" t="n">
        <v>24.72</v>
      </c>
      <c r="H7" t="n">
        <v>0.43</v>
      </c>
      <c r="I7" t="n">
        <v>63</v>
      </c>
      <c r="J7" t="n">
        <v>91.40000000000001</v>
      </c>
      <c r="K7" t="n">
        <v>37.55</v>
      </c>
      <c r="L7" t="n">
        <v>2.25</v>
      </c>
      <c r="M7" t="n">
        <v>61</v>
      </c>
      <c r="N7" t="n">
        <v>11.6</v>
      </c>
      <c r="O7" t="n">
        <v>11506.78</v>
      </c>
      <c r="P7" t="n">
        <v>194.15</v>
      </c>
      <c r="Q7" t="n">
        <v>1397.23</v>
      </c>
      <c r="R7" t="n">
        <v>130.64</v>
      </c>
      <c r="S7" t="n">
        <v>66.97</v>
      </c>
      <c r="T7" t="n">
        <v>29008.12</v>
      </c>
      <c r="U7" t="n">
        <v>0.51</v>
      </c>
      <c r="V7" t="n">
        <v>0.8100000000000001</v>
      </c>
      <c r="W7" t="n">
        <v>5.4</v>
      </c>
      <c r="X7" t="n">
        <v>1.78</v>
      </c>
      <c r="Y7" t="n">
        <v>1</v>
      </c>
      <c r="Z7" t="n">
        <v>10</v>
      </c>
      <c r="AA7" t="n">
        <v>336.9540547930966</v>
      </c>
      <c r="AB7" t="n">
        <v>461.0354031316685</v>
      </c>
      <c r="AC7" t="n">
        <v>417.0348313240337</v>
      </c>
      <c r="AD7" t="n">
        <v>336954.0547930966</v>
      </c>
      <c r="AE7" t="n">
        <v>461035.4031316685</v>
      </c>
      <c r="AF7" t="n">
        <v>4.291743370439964e-06</v>
      </c>
      <c r="AG7" t="n">
        <v>8.414351851851851</v>
      </c>
      <c r="AH7" t="n">
        <v>417034.8313240337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3.4772</v>
      </c>
      <c r="E8" t="n">
        <v>28.76</v>
      </c>
      <c r="F8" t="n">
        <v>25.76</v>
      </c>
      <c r="G8" t="n">
        <v>27.6</v>
      </c>
      <c r="H8" t="n">
        <v>0.48</v>
      </c>
      <c r="I8" t="n">
        <v>56</v>
      </c>
      <c r="J8" t="n">
        <v>91.70999999999999</v>
      </c>
      <c r="K8" t="n">
        <v>37.55</v>
      </c>
      <c r="L8" t="n">
        <v>2.5</v>
      </c>
      <c r="M8" t="n">
        <v>54</v>
      </c>
      <c r="N8" t="n">
        <v>11.66</v>
      </c>
      <c r="O8" t="n">
        <v>11544.61</v>
      </c>
      <c r="P8" t="n">
        <v>189.13</v>
      </c>
      <c r="Q8" t="n">
        <v>1397.32</v>
      </c>
      <c r="R8" t="n">
        <v>124.31</v>
      </c>
      <c r="S8" t="n">
        <v>66.97</v>
      </c>
      <c r="T8" t="n">
        <v>25876.19</v>
      </c>
      <c r="U8" t="n">
        <v>0.54</v>
      </c>
      <c r="V8" t="n">
        <v>0.82</v>
      </c>
      <c r="W8" t="n">
        <v>5.39</v>
      </c>
      <c r="X8" t="n">
        <v>1.59</v>
      </c>
      <c r="Y8" t="n">
        <v>1</v>
      </c>
      <c r="Z8" t="n">
        <v>10</v>
      </c>
      <c r="AA8" t="n">
        <v>330.8539985811798</v>
      </c>
      <c r="AB8" t="n">
        <v>452.6890371070372</v>
      </c>
      <c r="AC8" t="n">
        <v>409.4850307585947</v>
      </c>
      <c r="AD8" t="n">
        <v>330853.9985811798</v>
      </c>
      <c r="AE8" t="n">
        <v>452689.0371070371</v>
      </c>
      <c r="AF8" t="n">
        <v>4.339794122108309e-06</v>
      </c>
      <c r="AG8" t="n">
        <v>8.32175925925926</v>
      </c>
      <c r="AH8" t="n">
        <v>409485.0307585947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3.5202</v>
      </c>
      <c r="E9" t="n">
        <v>28.41</v>
      </c>
      <c r="F9" t="n">
        <v>25.54</v>
      </c>
      <c r="G9" t="n">
        <v>31.28</v>
      </c>
      <c r="H9" t="n">
        <v>0.52</v>
      </c>
      <c r="I9" t="n">
        <v>49</v>
      </c>
      <c r="J9" t="n">
        <v>92.02</v>
      </c>
      <c r="K9" t="n">
        <v>37.55</v>
      </c>
      <c r="L9" t="n">
        <v>2.75</v>
      </c>
      <c r="M9" t="n">
        <v>47</v>
      </c>
      <c r="N9" t="n">
        <v>11.71</v>
      </c>
      <c r="O9" t="n">
        <v>11582.46</v>
      </c>
      <c r="P9" t="n">
        <v>183.86</v>
      </c>
      <c r="Q9" t="n">
        <v>1397.32</v>
      </c>
      <c r="R9" t="n">
        <v>117.37</v>
      </c>
      <c r="S9" t="n">
        <v>66.97</v>
      </c>
      <c r="T9" t="n">
        <v>22442.85</v>
      </c>
      <c r="U9" t="n">
        <v>0.57</v>
      </c>
      <c r="V9" t="n">
        <v>0.82</v>
      </c>
      <c r="W9" t="n">
        <v>5.37</v>
      </c>
      <c r="X9" t="n">
        <v>1.38</v>
      </c>
      <c r="Y9" t="n">
        <v>1</v>
      </c>
      <c r="Z9" t="n">
        <v>10</v>
      </c>
      <c r="AA9" t="n">
        <v>324.4125006562843</v>
      </c>
      <c r="AB9" t="n">
        <v>443.8754954673631</v>
      </c>
      <c r="AC9" t="n">
        <v>401.5126411631277</v>
      </c>
      <c r="AD9" t="n">
        <v>324412.5006562843</v>
      </c>
      <c r="AE9" t="n">
        <v>443875.495467363</v>
      </c>
      <c r="AF9" t="n">
        <v>4.393461195400228e-06</v>
      </c>
      <c r="AG9" t="n">
        <v>8.220486111111112</v>
      </c>
      <c r="AH9" t="n">
        <v>401512.6411631277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3.5502</v>
      </c>
      <c r="E10" t="n">
        <v>28.17</v>
      </c>
      <c r="F10" t="n">
        <v>25.4</v>
      </c>
      <c r="G10" t="n">
        <v>34.63</v>
      </c>
      <c r="H10" t="n">
        <v>0.57</v>
      </c>
      <c r="I10" t="n">
        <v>44</v>
      </c>
      <c r="J10" t="n">
        <v>92.31999999999999</v>
      </c>
      <c r="K10" t="n">
        <v>37.55</v>
      </c>
      <c r="L10" t="n">
        <v>3</v>
      </c>
      <c r="M10" t="n">
        <v>41</v>
      </c>
      <c r="N10" t="n">
        <v>11.77</v>
      </c>
      <c r="O10" t="n">
        <v>11620.34</v>
      </c>
      <c r="P10" t="n">
        <v>178.51</v>
      </c>
      <c r="Q10" t="n">
        <v>1397.29</v>
      </c>
      <c r="R10" t="n">
        <v>112.93</v>
      </c>
      <c r="S10" t="n">
        <v>66.97</v>
      </c>
      <c r="T10" t="n">
        <v>20244.71</v>
      </c>
      <c r="U10" t="n">
        <v>0.59</v>
      </c>
      <c r="V10" t="n">
        <v>0.83</v>
      </c>
      <c r="W10" t="n">
        <v>5.36</v>
      </c>
      <c r="X10" t="n">
        <v>1.23</v>
      </c>
      <c r="Y10" t="n">
        <v>1</v>
      </c>
      <c r="Z10" t="n">
        <v>10</v>
      </c>
      <c r="AA10" t="n">
        <v>318.9010391752273</v>
      </c>
      <c r="AB10" t="n">
        <v>436.3344707204609</v>
      </c>
      <c r="AC10" t="n">
        <v>394.6913212341752</v>
      </c>
      <c r="AD10" t="n">
        <v>318901.0391752273</v>
      </c>
      <c r="AE10" t="n">
        <v>436334.4707204609</v>
      </c>
      <c r="AF10" t="n">
        <v>4.43090333955738e-06</v>
      </c>
      <c r="AG10" t="n">
        <v>8.151041666666668</v>
      </c>
      <c r="AH10" t="n">
        <v>394691.3212341752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3.5739</v>
      </c>
      <c r="E11" t="n">
        <v>27.98</v>
      </c>
      <c r="F11" t="n">
        <v>25.29</v>
      </c>
      <c r="G11" t="n">
        <v>37.93</v>
      </c>
      <c r="H11" t="n">
        <v>0.62</v>
      </c>
      <c r="I11" t="n">
        <v>40</v>
      </c>
      <c r="J11" t="n">
        <v>92.63</v>
      </c>
      <c r="K11" t="n">
        <v>37.55</v>
      </c>
      <c r="L11" t="n">
        <v>3.25</v>
      </c>
      <c r="M11" t="n">
        <v>33</v>
      </c>
      <c r="N11" t="n">
        <v>11.83</v>
      </c>
      <c r="O11" t="n">
        <v>11658.24</v>
      </c>
      <c r="P11" t="n">
        <v>173.95</v>
      </c>
      <c r="Q11" t="n">
        <v>1397.22</v>
      </c>
      <c r="R11" t="n">
        <v>108.81</v>
      </c>
      <c r="S11" t="n">
        <v>66.97</v>
      </c>
      <c r="T11" t="n">
        <v>18205.49</v>
      </c>
      <c r="U11" t="n">
        <v>0.62</v>
      </c>
      <c r="V11" t="n">
        <v>0.83</v>
      </c>
      <c r="W11" t="n">
        <v>5.37</v>
      </c>
      <c r="X11" t="n">
        <v>1.12</v>
      </c>
      <c r="Y11" t="n">
        <v>1</v>
      </c>
      <c r="Z11" t="n">
        <v>10</v>
      </c>
      <c r="AA11" t="n">
        <v>314.3880415012251</v>
      </c>
      <c r="AB11" t="n">
        <v>430.1595882034854</v>
      </c>
      <c r="AC11" t="n">
        <v>389.1057608381178</v>
      </c>
      <c r="AD11" t="n">
        <v>314388.0415012251</v>
      </c>
      <c r="AE11" t="n">
        <v>430159.5882034854</v>
      </c>
      <c r="AF11" t="n">
        <v>4.460482633441531e-06</v>
      </c>
      <c r="AG11" t="n">
        <v>8.096064814814815</v>
      </c>
      <c r="AH11" t="n">
        <v>389105.7608381178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3.5911</v>
      </c>
      <c r="E12" t="n">
        <v>27.85</v>
      </c>
      <c r="F12" t="n">
        <v>25.21</v>
      </c>
      <c r="G12" t="n">
        <v>40.88</v>
      </c>
      <c r="H12" t="n">
        <v>0.66</v>
      </c>
      <c r="I12" t="n">
        <v>37</v>
      </c>
      <c r="J12" t="n">
        <v>92.94</v>
      </c>
      <c r="K12" t="n">
        <v>37.55</v>
      </c>
      <c r="L12" t="n">
        <v>3.5</v>
      </c>
      <c r="M12" t="n">
        <v>14</v>
      </c>
      <c r="N12" t="n">
        <v>11.88</v>
      </c>
      <c r="O12" t="n">
        <v>11696.16</v>
      </c>
      <c r="P12" t="n">
        <v>169.65</v>
      </c>
      <c r="Q12" t="n">
        <v>1397.54</v>
      </c>
      <c r="R12" t="n">
        <v>105.57</v>
      </c>
      <c r="S12" t="n">
        <v>66.97</v>
      </c>
      <c r="T12" t="n">
        <v>16600.59</v>
      </c>
      <c r="U12" t="n">
        <v>0.63</v>
      </c>
      <c r="V12" t="n">
        <v>0.83</v>
      </c>
      <c r="W12" t="n">
        <v>5.38</v>
      </c>
      <c r="X12" t="n">
        <v>1.04</v>
      </c>
      <c r="Y12" t="n">
        <v>1</v>
      </c>
      <c r="Z12" t="n">
        <v>10</v>
      </c>
      <c r="AA12" t="n">
        <v>310.4825127756071</v>
      </c>
      <c r="AB12" t="n">
        <v>424.8158715013277</v>
      </c>
      <c r="AC12" t="n">
        <v>384.2720409580606</v>
      </c>
      <c r="AD12" t="n">
        <v>310482.5127756071</v>
      </c>
      <c r="AE12" t="n">
        <v>424815.8715013277</v>
      </c>
      <c r="AF12" t="n">
        <v>4.481949462758297e-06</v>
      </c>
      <c r="AG12" t="n">
        <v>8.058449074074074</v>
      </c>
      <c r="AH12" t="n">
        <v>384272.0409580606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3.5877</v>
      </c>
      <c r="E13" t="n">
        <v>27.87</v>
      </c>
      <c r="F13" t="n">
        <v>25.23</v>
      </c>
      <c r="G13" t="n">
        <v>40.92</v>
      </c>
      <c r="H13" t="n">
        <v>0.71</v>
      </c>
      <c r="I13" t="n">
        <v>37</v>
      </c>
      <c r="J13" t="n">
        <v>93.23999999999999</v>
      </c>
      <c r="K13" t="n">
        <v>37.55</v>
      </c>
      <c r="L13" t="n">
        <v>3.75</v>
      </c>
      <c r="M13" t="n">
        <v>3</v>
      </c>
      <c r="N13" t="n">
        <v>11.94</v>
      </c>
      <c r="O13" t="n">
        <v>11734.1</v>
      </c>
      <c r="P13" t="n">
        <v>170.56</v>
      </c>
      <c r="Q13" t="n">
        <v>1397.32</v>
      </c>
      <c r="R13" t="n">
        <v>105.83</v>
      </c>
      <c r="S13" t="n">
        <v>66.97</v>
      </c>
      <c r="T13" t="n">
        <v>16733.87</v>
      </c>
      <c r="U13" t="n">
        <v>0.63</v>
      </c>
      <c r="V13" t="n">
        <v>0.83</v>
      </c>
      <c r="W13" t="n">
        <v>5.4</v>
      </c>
      <c r="X13" t="n">
        <v>1.07</v>
      </c>
      <c r="Y13" t="n">
        <v>1</v>
      </c>
      <c r="Z13" t="n">
        <v>10</v>
      </c>
      <c r="AA13" t="n">
        <v>311.301271186309</v>
      </c>
      <c r="AB13" t="n">
        <v>425.9361328799218</v>
      </c>
      <c r="AC13" t="n">
        <v>385.2853861629783</v>
      </c>
      <c r="AD13" t="n">
        <v>311301.2711863089</v>
      </c>
      <c r="AE13" t="n">
        <v>425936.1328799218</v>
      </c>
      <c r="AF13" t="n">
        <v>4.47770601975382e-06</v>
      </c>
      <c r="AG13" t="n">
        <v>8.064236111111112</v>
      </c>
      <c r="AH13" t="n">
        <v>385285.3861629784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3.5954</v>
      </c>
      <c r="E14" t="n">
        <v>27.81</v>
      </c>
      <c r="F14" t="n">
        <v>25.19</v>
      </c>
      <c r="G14" t="n">
        <v>41.99</v>
      </c>
      <c r="H14" t="n">
        <v>0.75</v>
      </c>
      <c r="I14" t="n">
        <v>36</v>
      </c>
      <c r="J14" t="n">
        <v>93.55</v>
      </c>
      <c r="K14" t="n">
        <v>37.55</v>
      </c>
      <c r="L14" t="n">
        <v>4</v>
      </c>
      <c r="M14" t="n">
        <v>1</v>
      </c>
      <c r="N14" t="n">
        <v>12</v>
      </c>
      <c r="O14" t="n">
        <v>11772.07</v>
      </c>
      <c r="P14" t="n">
        <v>170.17</v>
      </c>
      <c r="Q14" t="n">
        <v>1397.27</v>
      </c>
      <c r="R14" t="n">
        <v>104.68</v>
      </c>
      <c r="S14" t="n">
        <v>66.97</v>
      </c>
      <c r="T14" t="n">
        <v>16162.41</v>
      </c>
      <c r="U14" t="n">
        <v>0.64</v>
      </c>
      <c r="V14" t="n">
        <v>0.84</v>
      </c>
      <c r="W14" t="n">
        <v>5.39</v>
      </c>
      <c r="X14" t="n">
        <v>1.03</v>
      </c>
      <c r="Y14" t="n">
        <v>1</v>
      </c>
      <c r="Z14" t="n">
        <v>10</v>
      </c>
      <c r="AA14" t="n">
        <v>310.5849357838368</v>
      </c>
      <c r="AB14" t="n">
        <v>424.9560111797717</v>
      </c>
      <c r="AC14" t="n">
        <v>384.3988059022813</v>
      </c>
      <c r="AD14" t="n">
        <v>310584.9357838368</v>
      </c>
      <c r="AE14" t="n">
        <v>424956.0111797717</v>
      </c>
      <c r="AF14" t="n">
        <v>4.487316170087489e-06</v>
      </c>
      <c r="AG14" t="n">
        <v>8.046875</v>
      </c>
      <c r="AH14" t="n">
        <v>384398.8059022813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3.596</v>
      </c>
      <c r="E15" t="n">
        <v>27.81</v>
      </c>
      <c r="F15" t="n">
        <v>25.19</v>
      </c>
      <c r="G15" t="n">
        <v>41.98</v>
      </c>
      <c r="H15" t="n">
        <v>0.8</v>
      </c>
      <c r="I15" t="n">
        <v>36</v>
      </c>
      <c r="J15" t="n">
        <v>93.86</v>
      </c>
      <c r="K15" t="n">
        <v>37.55</v>
      </c>
      <c r="L15" t="n">
        <v>4.25</v>
      </c>
      <c r="M15" t="n">
        <v>0</v>
      </c>
      <c r="N15" t="n">
        <v>12.06</v>
      </c>
      <c r="O15" t="n">
        <v>11810.06</v>
      </c>
      <c r="P15" t="n">
        <v>170.55</v>
      </c>
      <c r="Q15" t="n">
        <v>1397.26</v>
      </c>
      <c r="R15" t="n">
        <v>104.43</v>
      </c>
      <c r="S15" t="n">
        <v>66.97</v>
      </c>
      <c r="T15" t="n">
        <v>16037.12</v>
      </c>
      <c r="U15" t="n">
        <v>0.64</v>
      </c>
      <c r="V15" t="n">
        <v>0.84</v>
      </c>
      <c r="W15" t="n">
        <v>5.4</v>
      </c>
      <c r="X15" t="n">
        <v>1.02</v>
      </c>
      <c r="Y15" t="n">
        <v>1</v>
      </c>
      <c r="Z15" t="n">
        <v>10</v>
      </c>
      <c r="AA15" t="n">
        <v>310.8121477891116</v>
      </c>
      <c r="AB15" t="n">
        <v>425.2668926692751</v>
      </c>
      <c r="AC15" t="n">
        <v>384.6800172987512</v>
      </c>
      <c r="AD15" t="n">
        <v>310812.1477891116</v>
      </c>
      <c r="AE15" t="n">
        <v>425266.8926692751</v>
      </c>
      <c r="AF15" t="n">
        <v>4.488065012970632e-06</v>
      </c>
      <c r="AG15" t="n">
        <v>8.046875</v>
      </c>
      <c r="AH15" t="n">
        <v>384680.0172987512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1.6499</v>
      </c>
      <c r="E2" t="n">
        <v>60.61</v>
      </c>
      <c r="F2" t="n">
        <v>37.31</v>
      </c>
      <c r="G2" t="n">
        <v>5.15</v>
      </c>
      <c r="H2" t="n">
        <v>0.07000000000000001</v>
      </c>
      <c r="I2" t="n">
        <v>435</v>
      </c>
      <c r="J2" t="n">
        <v>242.64</v>
      </c>
      <c r="K2" t="n">
        <v>58.47</v>
      </c>
      <c r="L2" t="n">
        <v>1</v>
      </c>
      <c r="M2" t="n">
        <v>433</v>
      </c>
      <c r="N2" t="n">
        <v>58.17</v>
      </c>
      <c r="O2" t="n">
        <v>30160.1</v>
      </c>
      <c r="P2" t="n">
        <v>599.09</v>
      </c>
      <c r="Q2" t="n">
        <v>1398.14</v>
      </c>
      <c r="R2" t="n">
        <v>501.66</v>
      </c>
      <c r="S2" t="n">
        <v>66.97</v>
      </c>
      <c r="T2" t="n">
        <v>212654.92</v>
      </c>
      <c r="U2" t="n">
        <v>0.13</v>
      </c>
      <c r="V2" t="n">
        <v>0.5600000000000001</v>
      </c>
      <c r="W2" t="n">
        <v>6.03</v>
      </c>
      <c r="X2" t="n">
        <v>13.13</v>
      </c>
      <c r="Y2" t="n">
        <v>1</v>
      </c>
      <c r="Z2" t="n">
        <v>10</v>
      </c>
      <c r="AA2" t="n">
        <v>1507.31864020641</v>
      </c>
      <c r="AB2" t="n">
        <v>2062.379861735608</v>
      </c>
      <c r="AC2" t="n">
        <v>1865.549222299877</v>
      </c>
      <c r="AD2" t="n">
        <v>1507318.64020641</v>
      </c>
      <c r="AE2" t="n">
        <v>2062379.861735608</v>
      </c>
      <c r="AF2" t="n">
        <v>1.501890509183409e-06</v>
      </c>
      <c r="AG2" t="n">
        <v>17.53761574074074</v>
      </c>
      <c r="AH2" t="n">
        <v>1865549.222299877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1.9695</v>
      </c>
      <c r="E3" t="n">
        <v>50.77</v>
      </c>
      <c r="F3" t="n">
        <v>33.38</v>
      </c>
      <c r="G3" t="n">
        <v>6.46</v>
      </c>
      <c r="H3" t="n">
        <v>0.09</v>
      </c>
      <c r="I3" t="n">
        <v>310</v>
      </c>
      <c r="J3" t="n">
        <v>243.08</v>
      </c>
      <c r="K3" t="n">
        <v>58.47</v>
      </c>
      <c r="L3" t="n">
        <v>1.25</v>
      </c>
      <c r="M3" t="n">
        <v>308</v>
      </c>
      <c r="N3" t="n">
        <v>58.36</v>
      </c>
      <c r="O3" t="n">
        <v>30214.33</v>
      </c>
      <c r="P3" t="n">
        <v>534.9299999999999</v>
      </c>
      <c r="Q3" t="n">
        <v>1397.97</v>
      </c>
      <c r="R3" t="n">
        <v>372.63</v>
      </c>
      <c r="S3" t="n">
        <v>66.97</v>
      </c>
      <c r="T3" t="n">
        <v>148768.12</v>
      </c>
      <c r="U3" t="n">
        <v>0.18</v>
      </c>
      <c r="V3" t="n">
        <v>0.63</v>
      </c>
      <c r="W3" t="n">
        <v>5.81</v>
      </c>
      <c r="X3" t="n">
        <v>9.199999999999999</v>
      </c>
      <c r="Y3" t="n">
        <v>1</v>
      </c>
      <c r="Z3" t="n">
        <v>10</v>
      </c>
      <c r="AA3" t="n">
        <v>1163.838987318021</v>
      </c>
      <c r="AB3" t="n">
        <v>1592.415847400892</v>
      </c>
      <c r="AC3" t="n">
        <v>1440.437913894629</v>
      </c>
      <c r="AD3" t="n">
        <v>1163838.987318021</v>
      </c>
      <c r="AE3" t="n">
        <v>1592415.847400892</v>
      </c>
      <c r="AF3" t="n">
        <v>1.792819781705997e-06</v>
      </c>
      <c r="AG3" t="n">
        <v>14.69039351851852</v>
      </c>
      <c r="AH3" t="n">
        <v>1440437.913894629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2.2026</v>
      </c>
      <c r="E4" t="n">
        <v>45.4</v>
      </c>
      <c r="F4" t="n">
        <v>31.26</v>
      </c>
      <c r="G4" t="n">
        <v>7.78</v>
      </c>
      <c r="H4" t="n">
        <v>0.11</v>
      </c>
      <c r="I4" t="n">
        <v>241</v>
      </c>
      <c r="J4" t="n">
        <v>243.52</v>
      </c>
      <c r="K4" t="n">
        <v>58.47</v>
      </c>
      <c r="L4" t="n">
        <v>1.5</v>
      </c>
      <c r="M4" t="n">
        <v>239</v>
      </c>
      <c r="N4" t="n">
        <v>58.55</v>
      </c>
      <c r="O4" t="n">
        <v>30268.64</v>
      </c>
      <c r="P4" t="n">
        <v>499.92</v>
      </c>
      <c r="Q4" t="n">
        <v>1397.94</v>
      </c>
      <c r="R4" t="n">
        <v>303.5</v>
      </c>
      <c r="S4" t="n">
        <v>66.97</v>
      </c>
      <c r="T4" t="n">
        <v>114544.47</v>
      </c>
      <c r="U4" t="n">
        <v>0.22</v>
      </c>
      <c r="V4" t="n">
        <v>0.67</v>
      </c>
      <c r="W4" t="n">
        <v>5.7</v>
      </c>
      <c r="X4" t="n">
        <v>7.09</v>
      </c>
      <c r="Y4" t="n">
        <v>1</v>
      </c>
      <c r="Z4" t="n">
        <v>10</v>
      </c>
      <c r="AA4" t="n">
        <v>983.2481870788463</v>
      </c>
      <c r="AB4" t="n">
        <v>1345.323547409837</v>
      </c>
      <c r="AC4" t="n">
        <v>1216.927756218499</v>
      </c>
      <c r="AD4" t="n">
        <v>983248.1870788463</v>
      </c>
      <c r="AE4" t="n">
        <v>1345323.547409837</v>
      </c>
      <c r="AF4" t="n">
        <v>2.005008809944468e-06</v>
      </c>
      <c r="AG4" t="n">
        <v>13.13657407407407</v>
      </c>
      <c r="AH4" t="n">
        <v>1216927.756218499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2.3795</v>
      </c>
      <c r="E5" t="n">
        <v>42.03</v>
      </c>
      <c r="F5" t="n">
        <v>29.92</v>
      </c>
      <c r="G5" t="n">
        <v>9.07</v>
      </c>
      <c r="H5" t="n">
        <v>0.13</v>
      </c>
      <c r="I5" t="n">
        <v>198</v>
      </c>
      <c r="J5" t="n">
        <v>243.96</v>
      </c>
      <c r="K5" t="n">
        <v>58.47</v>
      </c>
      <c r="L5" t="n">
        <v>1.75</v>
      </c>
      <c r="M5" t="n">
        <v>196</v>
      </c>
      <c r="N5" t="n">
        <v>58.74</v>
      </c>
      <c r="O5" t="n">
        <v>30323.01</v>
      </c>
      <c r="P5" t="n">
        <v>477.5</v>
      </c>
      <c r="Q5" t="n">
        <v>1397.5</v>
      </c>
      <c r="R5" t="n">
        <v>260.69</v>
      </c>
      <c r="S5" t="n">
        <v>66.97</v>
      </c>
      <c r="T5" t="n">
        <v>93354.2</v>
      </c>
      <c r="U5" t="n">
        <v>0.26</v>
      </c>
      <c r="V5" t="n">
        <v>0.7</v>
      </c>
      <c r="W5" t="n">
        <v>5.6</v>
      </c>
      <c r="X5" t="n">
        <v>5.75</v>
      </c>
      <c r="Y5" t="n">
        <v>1</v>
      </c>
      <c r="Z5" t="n">
        <v>10</v>
      </c>
      <c r="AA5" t="n">
        <v>886.4820971842867</v>
      </c>
      <c r="AB5" t="n">
        <v>1212.923914197507</v>
      </c>
      <c r="AC5" t="n">
        <v>1097.164158175901</v>
      </c>
      <c r="AD5" t="n">
        <v>886482.0971842867</v>
      </c>
      <c r="AE5" t="n">
        <v>1212923.914197507</v>
      </c>
      <c r="AF5" t="n">
        <v>2.166039436694298e-06</v>
      </c>
      <c r="AG5" t="n">
        <v>12.16145833333333</v>
      </c>
      <c r="AH5" t="n">
        <v>1097164.158175901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2.5155</v>
      </c>
      <c r="E6" t="n">
        <v>39.75</v>
      </c>
      <c r="F6" t="n">
        <v>29.06</v>
      </c>
      <c r="G6" t="n">
        <v>10.38</v>
      </c>
      <c r="H6" t="n">
        <v>0.15</v>
      </c>
      <c r="I6" t="n">
        <v>168</v>
      </c>
      <c r="J6" t="n">
        <v>244.41</v>
      </c>
      <c r="K6" t="n">
        <v>58.47</v>
      </c>
      <c r="L6" t="n">
        <v>2</v>
      </c>
      <c r="M6" t="n">
        <v>166</v>
      </c>
      <c r="N6" t="n">
        <v>58.93</v>
      </c>
      <c r="O6" t="n">
        <v>30377.45</v>
      </c>
      <c r="P6" t="n">
        <v>462.69</v>
      </c>
      <c r="Q6" t="n">
        <v>1397.68</v>
      </c>
      <c r="R6" t="n">
        <v>232.01</v>
      </c>
      <c r="S6" t="n">
        <v>66.97</v>
      </c>
      <c r="T6" t="n">
        <v>79164.28999999999</v>
      </c>
      <c r="U6" t="n">
        <v>0.29</v>
      </c>
      <c r="V6" t="n">
        <v>0.72</v>
      </c>
      <c r="W6" t="n">
        <v>5.57</v>
      </c>
      <c r="X6" t="n">
        <v>4.89</v>
      </c>
      <c r="Y6" t="n">
        <v>1</v>
      </c>
      <c r="Z6" t="n">
        <v>10</v>
      </c>
      <c r="AA6" t="n">
        <v>820.4997274183156</v>
      </c>
      <c r="AB6" t="n">
        <v>1122.643924946995</v>
      </c>
      <c r="AC6" t="n">
        <v>1015.500364390697</v>
      </c>
      <c r="AD6" t="n">
        <v>820499.7274183156</v>
      </c>
      <c r="AE6" t="n">
        <v>1122643.924946995</v>
      </c>
      <c r="AF6" t="n">
        <v>2.289839127129442e-06</v>
      </c>
      <c r="AG6" t="n">
        <v>11.50173611111111</v>
      </c>
      <c r="AH6" t="n">
        <v>1015500.364390697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2.6339</v>
      </c>
      <c r="E7" t="n">
        <v>37.97</v>
      </c>
      <c r="F7" t="n">
        <v>28.36</v>
      </c>
      <c r="G7" t="n">
        <v>11.74</v>
      </c>
      <c r="H7" t="n">
        <v>0.16</v>
      </c>
      <c r="I7" t="n">
        <v>145</v>
      </c>
      <c r="J7" t="n">
        <v>244.85</v>
      </c>
      <c r="K7" t="n">
        <v>58.47</v>
      </c>
      <c r="L7" t="n">
        <v>2.25</v>
      </c>
      <c r="M7" t="n">
        <v>143</v>
      </c>
      <c r="N7" t="n">
        <v>59.12</v>
      </c>
      <c r="O7" t="n">
        <v>30431.96</v>
      </c>
      <c r="P7" t="n">
        <v>450.64</v>
      </c>
      <c r="Q7" t="n">
        <v>1397.37</v>
      </c>
      <c r="R7" t="n">
        <v>208.91</v>
      </c>
      <c r="S7" t="n">
        <v>66.97</v>
      </c>
      <c r="T7" t="n">
        <v>67729.25</v>
      </c>
      <c r="U7" t="n">
        <v>0.32</v>
      </c>
      <c r="V7" t="n">
        <v>0.74</v>
      </c>
      <c r="W7" t="n">
        <v>5.54</v>
      </c>
      <c r="X7" t="n">
        <v>4.19</v>
      </c>
      <c r="Y7" t="n">
        <v>1</v>
      </c>
      <c r="Z7" t="n">
        <v>10</v>
      </c>
      <c r="AA7" t="n">
        <v>766.7360874429376</v>
      </c>
      <c r="AB7" t="n">
        <v>1049.082140848286</v>
      </c>
      <c r="AC7" t="n">
        <v>948.9592137217568</v>
      </c>
      <c r="AD7" t="n">
        <v>766736.0874429375</v>
      </c>
      <c r="AE7" t="n">
        <v>1049082.140848286</v>
      </c>
      <c r="AF7" t="n">
        <v>2.397617681155332e-06</v>
      </c>
      <c r="AG7" t="n">
        <v>10.98668981481481</v>
      </c>
      <c r="AH7" t="n">
        <v>948959.2137217568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2.7262</v>
      </c>
      <c r="E8" t="n">
        <v>36.68</v>
      </c>
      <c r="F8" t="n">
        <v>27.88</v>
      </c>
      <c r="G8" t="n">
        <v>13.07</v>
      </c>
      <c r="H8" t="n">
        <v>0.18</v>
      </c>
      <c r="I8" t="n">
        <v>128</v>
      </c>
      <c r="J8" t="n">
        <v>245.29</v>
      </c>
      <c r="K8" t="n">
        <v>58.47</v>
      </c>
      <c r="L8" t="n">
        <v>2.5</v>
      </c>
      <c r="M8" t="n">
        <v>126</v>
      </c>
      <c r="N8" t="n">
        <v>59.32</v>
      </c>
      <c r="O8" t="n">
        <v>30486.54</v>
      </c>
      <c r="P8" t="n">
        <v>442.02</v>
      </c>
      <c r="Q8" t="n">
        <v>1397.72</v>
      </c>
      <c r="R8" t="n">
        <v>192.77</v>
      </c>
      <c r="S8" t="n">
        <v>66.97</v>
      </c>
      <c r="T8" t="n">
        <v>59745.65</v>
      </c>
      <c r="U8" t="n">
        <v>0.35</v>
      </c>
      <c r="V8" t="n">
        <v>0.76</v>
      </c>
      <c r="W8" t="n">
        <v>5.52</v>
      </c>
      <c r="X8" t="n">
        <v>3.71</v>
      </c>
      <c r="Y8" t="n">
        <v>1</v>
      </c>
      <c r="Z8" t="n">
        <v>10</v>
      </c>
      <c r="AA8" t="n">
        <v>738.2874221302332</v>
      </c>
      <c r="AB8" t="n">
        <v>1010.157421900909</v>
      </c>
      <c r="AC8" t="n">
        <v>913.7494153195311</v>
      </c>
      <c r="AD8" t="n">
        <v>738287.4221302331</v>
      </c>
      <c r="AE8" t="n">
        <v>1010157.421900908</v>
      </c>
      <c r="AF8" t="n">
        <v>2.481637618119771e-06</v>
      </c>
      <c r="AG8" t="n">
        <v>10.61342592592593</v>
      </c>
      <c r="AH8" t="n">
        <v>913749.4153195311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2.8031</v>
      </c>
      <c r="E9" t="n">
        <v>35.68</v>
      </c>
      <c r="F9" t="n">
        <v>27.49</v>
      </c>
      <c r="G9" t="n">
        <v>14.34</v>
      </c>
      <c r="H9" t="n">
        <v>0.2</v>
      </c>
      <c r="I9" t="n">
        <v>115</v>
      </c>
      <c r="J9" t="n">
        <v>245.73</v>
      </c>
      <c r="K9" t="n">
        <v>58.47</v>
      </c>
      <c r="L9" t="n">
        <v>2.75</v>
      </c>
      <c r="M9" t="n">
        <v>113</v>
      </c>
      <c r="N9" t="n">
        <v>59.51</v>
      </c>
      <c r="O9" t="n">
        <v>30541.19</v>
      </c>
      <c r="P9" t="n">
        <v>434.92</v>
      </c>
      <c r="Q9" t="n">
        <v>1397.4</v>
      </c>
      <c r="R9" t="n">
        <v>180.39</v>
      </c>
      <c r="S9" t="n">
        <v>66.97</v>
      </c>
      <c r="T9" t="n">
        <v>53620.98</v>
      </c>
      <c r="U9" t="n">
        <v>0.37</v>
      </c>
      <c r="V9" t="n">
        <v>0.77</v>
      </c>
      <c r="W9" t="n">
        <v>5.49</v>
      </c>
      <c r="X9" t="n">
        <v>3.32</v>
      </c>
      <c r="Y9" t="n">
        <v>1</v>
      </c>
      <c r="Z9" t="n">
        <v>10</v>
      </c>
      <c r="AA9" t="n">
        <v>703.4629452735885</v>
      </c>
      <c r="AB9" t="n">
        <v>962.5090363181582</v>
      </c>
      <c r="AC9" t="n">
        <v>870.6485247818694</v>
      </c>
      <c r="AD9" t="n">
        <v>703462.9452735885</v>
      </c>
      <c r="AE9" t="n">
        <v>962509.0363181583</v>
      </c>
      <c r="AF9" t="n">
        <v>2.551639060726114e-06</v>
      </c>
      <c r="AG9" t="n">
        <v>10.32407407407407</v>
      </c>
      <c r="AH9" t="n">
        <v>870648.5247818694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2.8736</v>
      </c>
      <c r="E10" t="n">
        <v>34.8</v>
      </c>
      <c r="F10" t="n">
        <v>27.13</v>
      </c>
      <c r="G10" t="n">
        <v>15.65</v>
      </c>
      <c r="H10" t="n">
        <v>0.22</v>
      </c>
      <c r="I10" t="n">
        <v>104</v>
      </c>
      <c r="J10" t="n">
        <v>246.18</v>
      </c>
      <c r="K10" t="n">
        <v>58.47</v>
      </c>
      <c r="L10" t="n">
        <v>3</v>
      </c>
      <c r="M10" t="n">
        <v>102</v>
      </c>
      <c r="N10" t="n">
        <v>59.7</v>
      </c>
      <c r="O10" t="n">
        <v>30595.91</v>
      </c>
      <c r="P10" t="n">
        <v>428.08</v>
      </c>
      <c r="Q10" t="n">
        <v>1397.34</v>
      </c>
      <c r="R10" t="n">
        <v>168.99</v>
      </c>
      <c r="S10" t="n">
        <v>66.97</v>
      </c>
      <c r="T10" t="n">
        <v>47978.21</v>
      </c>
      <c r="U10" t="n">
        <v>0.4</v>
      </c>
      <c r="V10" t="n">
        <v>0.78</v>
      </c>
      <c r="W10" t="n">
        <v>5.47</v>
      </c>
      <c r="X10" t="n">
        <v>2.96</v>
      </c>
      <c r="Y10" t="n">
        <v>1</v>
      </c>
      <c r="Z10" t="n">
        <v>10</v>
      </c>
      <c r="AA10" t="n">
        <v>683.9031750895026</v>
      </c>
      <c r="AB10" t="n">
        <v>935.7464958361329</v>
      </c>
      <c r="AC10" t="n">
        <v>846.4401636019871</v>
      </c>
      <c r="AD10" t="n">
        <v>683903.1750895026</v>
      </c>
      <c r="AE10" t="n">
        <v>935746.4958361329</v>
      </c>
      <c r="AF10" t="n">
        <v>2.615814635547273e-06</v>
      </c>
      <c r="AG10" t="n">
        <v>10.06944444444444</v>
      </c>
      <c r="AH10" t="n">
        <v>846440.1636019872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2.9296</v>
      </c>
      <c r="E11" t="n">
        <v>34.13</v>
      </c>
      <c r="F11" t="n">
        <v>26.89</v>
      </c>
      <c r="G11" t="n">
        <v>16.98</v>
      </c>
      <c r="H11" t="n">
        <v>0.23</v>
      </c>
      <c r="I11" t="n">
        <v>95</v>
      </c>
      <c r="J11" t="n">
        <v>246.62</v>
      </c>
      <c r="K11" t="n">
        <v>58.47</v>
      </c>
      <c r="L11" t="n">
        <v>3.25</v>
      </c>
      <c r="M11" t="n">
        <v>93</v>
      </c>
      <c r="N11" t="n">
        <v>59.9</v>
      </c>
      <c r="O11" t="n">
        <v>30650.7</v>
      </c>
      <c r="P11" t="n">
        <v>423.43</v>
      </c>
      <c r="Q11" t="n">
        <v>1397.59</v>
      </c>
      <c r="R11" t="n">
        <v>160.98</v>
      </c>
      <c r="S11" t="n">
        <v>66.97</v>
      </c>
      <c r="T11" t="n">
        <v>44018.13</v>
      </c>
      <c r="U11" t="n">
        <v>0.42</v>
      </c>
      <c r="V11" t="n">
        <v>0.78</v>
      </c>
      <c r="W11" t="n">
        <v>5.46</v>
      </c>
      <c r="X11" t="n">
        <v>2.72</v>
      </c>
      <c r="Y11" t="n">
        <v>1</v>
      </c>
      <c r="Z11" t="n">
        <v>10</v>
      </c>
      <c r="AA11" t="n">
        <v>657.2127876476836</v>
      </c>
      <c r="AB11" t="n">
        <v>899.2275302414457</v>
      </c>
      <c r="AC11" t="n">
        <v>813.4065168289667</v>
      </c>
      <c r="AD11" t="n">
        <v>657212.7876476836</v>
      </c>
      <c r="AE11" t="n">
        <v>899227.5302414458</v>
      </c>
      <c r="AF11" t="n">
        <v>2.666790978667626e-06</v>
      </c>
      <c r="AG11" t="n">
        <v>9.875578703703704</v>
      </c>
      <c r="AH11" t="n">
        <v>813406.5168289667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2.9842</v>
      </c>
      <c r="E12" t="n">
        <v>33.51</v>
      </c>
      <c r="F12" t="n">
        <v>26.64</v>
      </c>
      <c r="G12" t="n">
        <v>18.38</v>
      </c>
      <c r="H12" t="n">
        <v>0.25</v>
      </c>
      <c r="I12" t="n">
        <v>87</v>
      </c>
      <c r="J12" t="n">
        <v>247.07</v>
      </c>
      <c r="K12" t="n">
        <v>58.47</v>
      </c>
      <c r="L12" t="n">
        <v>3.5</v>
      </c>
      <c r="M12" t="n">
        <v>85</v>
      </c>
      <c r="N12" t="n">
        <v>60.09</v>
      </c>
      <c r="O12" t="n">
        <v>30705.56</v>
      </c>
      <c r="P12" t="n">
        <v>418.51</v>
      </c>
      <c r="Q12" t="n">
        <v>1397.3</v>
      </c>
      <c r="R12" t="n">
        <v>153.42</v>
      </c>
      <c r="S12" t="n">
        <v>66.97</v>
      </c>
      <c r="T12" t="n">
        <v>40278.52</v>
      </c>
      <c r="U12" t="n">
        <v>0.44</v>
      </c>
      <c r="V12" t="n">
        <v>0.79</v>
      </c>
      <c r="W12" t="n">
        <v>5.43</v>
      </c>
      <c r="X12" t="n">
        <v>2.48</v>
      </c>
      <c r="Y12" t="n">
        <v>1</v>
      </c>
      <c r="Z12" t="n">
        <v>10</v>
      </c>
      <c r="AA12" t="n">
        <v>643.6673370869516</v>
      </c>
      <c r="AB12" t="n">
        <v>880.6940472011487</v>
      </c>
      <c r="AC12" t="n">
        <v>796.641843398129</v>
      </c>
      <c r="AD12" t="n">
        <v>643667.3370869516</v>
      </c>
      <c r="AE12" t="n">
        <v>880694.0472011487</v>
      </c>
      <c r="AF12" t="n">
        <v>2.71649291320997e-06</v>
      </c>
      <c r="AG12" t="n">
        <v>9.696180555555555</v>
      </c>
      <c r="AH12" t="n">
        <v>796641.843398129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3.0248</v>
      </c>
      <c r="E13" t="n">
        <v>33.06</v>
      </c>
      <c r="F13" t="n">
        <v>26.48</v>
      </c>
      <c r="G13" t="n">
        <v>19.61</v>
      </c>
      <c r="H13" t="n">
        <v>0.27</v>
      </c>
      <c r="I13" t="n">
        <v>81</v>
      </c>
      <c r="J13" t="n">
        <v>247.51</v>
      </c>
      <c r="K13" t="n">
        <v>58.47</v>
      </c>
      <c r="L13" t="n">
        <v>3.75</v>
      </c>
      <c r="M13" t="n">
        <v>79</v>
      </c>
      <c r="N13" t="n">
        <v>60.29</v>
      </c>
      <c r="O13" t="n">
        <v>30760.49</v>
      </c>
      <c r="P13" t="n">
        <v>415.11</v>
      </c>
      <c r="Q13" t="n">
        <v>1397.35</v>
      </c>
      <c r="R13" t="n">
        <v>147.97</v>
      </c>
      <c r="S13" t="n">
        <v>66.97</v>
      </c>
      <c r="T13" t="n">
        <v>37581.81</v>
      </c>
      <c r="U13" t="n">
        <v>0.45</v>
      </c>
      <c r="V13" t="n">
        <v>0.79</v>
      </c>
      <c r="W13" t="n">
        <v>5.42</v>
      </c>
      <c r="X13" t="n">
        <v>2.31</v>
      </c>
      <c r="Y13" t="n">
        <v>1</v>
      </c>
      <c r="Z13" t="n">
        <v>10</v>
      </c>
      <c r="AA13" t="n">
        <v>634.22629838079</v>
      </c>
      <c r="AB13" t="n">
        <v>867.7764015341465</v>
      </c>
      <c r="AC13" t="n">
        <v>784.9570397035558</v>
      </c>
      <c r="AD13" t="n">
        <v>634226.29838079</v>
      </c>
      <c r="AE13" t="n">
        <v>867776.4015341465</v>
      </c>
      <c r="AF13" t="n">
        <v>2.753450761972226e-06</v>
      </c>
      <c r="AG13" t="n">
        <v>9.565972222222223</v>
      </c>
      <c r="AH13" t="n">
        <v>784957.0397035558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3.0673</v>
      </c>
      <c r="E14" t="n">
        <v>32.6</v>
      </c>
      <c r="F14" t="n">
        <v>26.3</v>
      </c>
      <c r="G14" t="n">
        <v>21.04</v>
      </c>
      <c r="H14" t="n">
        <v>0.29</v>
      </c>
      <c r="I14" t="n">
        <v>75</v>
      </c>
      <c r="J14" t="n">
        <v>247.96</v>
      </c>
      <c r="K14" t="n">
        <v>58.47</v>
      </c>
      <c r="L14" t="n">
        <v>4</v>
      </c>
      <c r="M14" t="n">
        <v>73</v>
      </c>
      <c r="N14" t="n">
        <v>60.48</v>
      </c>
      <c r="O14" t="n">
        <v>30815.5</v>
      </c>
      <c r="P14" t="n">
        <v>411.11</v>
      </c>
      <c r="Q14" t="n">
        <v>1397.34</v>
      </c>
      <c r="R14" t="n">
        <v>142.17</v>
      </c>
      <c r="S14" t="n">
        <v>66.97</v>
      </c>
      <c r="T14" t="n">
        <v>34711.98</v>
      </c>
      <c r="U14" t="n">
        <v>0.47</v>
      </c>
      <c r="V14" t="n">
        <v>0.8</v>
      </c>
      <c r="W14" t="n">
        <v>5.42</v>
      </c>
      <c r="X14" t="n">
        <v>2.14</v>
      </c>
      <c r="Y14" t="n">
        <v>1</v>
      </c>
      <c r="Z14" t="n">
        <v>10</v>
      </c>
      <c r="AA14" t="n">
        <v>624.0417023456135</v>
      </c>
      <c r="AB14" t="n">
        <v>853.841387926152</v>
      </c>
      <c r="AC14" t="n">
        <v>772.3519642363938</v>
      </c>
      <c r="AD14" t="n">
        <v>624041.7023456135</v>
      </c>
      <c r="AE14" t="n">
        <v>853841.3879261521</v>
      </c>
      <c r="AF14" t="n">
        <v>2.792138165233209e-06</v>
      </c>
      <c r="AG14" t="n">
        <v>9.432870370370372</v>
      </c>
      <c r="AH14" t="n">
        <v>772351.9642363938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3.104</v>
      </c>
      <c r="E15" t="n">
        <v>32.22</v>
      </c>
      <c r="F15" t="n">
        <v>26.15</v>
      </c>
      <c r="G15" t="n">
        <v>22.42</v>
      </c>
      <c r="H15" t="n">
        <v>0.3</v>
      </c>
      <c r="I15" t="n">
        <v>70</v>
      </c>
      <c r="J15" t="n">
        <v>248.4</v>
      </c>
      <c r="K15" t="n">
        <v>58.47</v>
      </c>
      <c r="L15" t="n">
        <v>4.25</v>
      </c>
      <c r="M15" t="n">
        <v>68</v>
      </c>
      <c r="N15" t="n">
        <v>60.68</v>
      </c>
      <c r="O15" t="n">
        <v>30870.57</v>
      </c>
      <c r="P15" t="n">
        <v>407.96</v>
      </c>
      <c r="Q15" t="n">
        <v>1397.35</v>
      </c>
      <c r="R15" t="n">
        <v>137.47</v>
      </c>
      <c r="S15" t="n">
        <v>66.97</v>
      </c>
      <c r="T15" t="n">
        <v>32384.64</v>
      </c>
      <c r="U15" t="n">
        <v>0.49</v>
      </c>
      <c r="V15" t="n">
        <v>0.8</v>
      </c>
      <c r="W15" t="n">
        <v>5.4</v>
      </c>
      <c r="X15" t="n">
        <v>1.99</v>
      </c>
      <c r="Y15" t="n">
        <v>1</v>
      </c>
      <c r="Z15" t="n">
        <v>10</v>
      </c>
      <c r="AA15" t="n">
        <v>615.8739228218132</v>
      </c>
      <c r="AB15" t="n">
        <v>842.6658716446869</v>
      </c>
      <c r="AC15" t="n">
        <v>762.2430235438961</v>
      </c>
      <c r="AD15" t="n">
        <v>615873.9228218131</v>
      </c>
      <c r="AE15" t="n">
        <v>842665.8716446869</v>
      </c>
      <c r="AF15" t="n">
        <v>2.825545875813869e-06</v>
      </c>
      <c r="AG15" t="n">
        <v>9.322916666666666</v>
      </c>
      <c r="AH15" t="n">
        <v>762243.0235438962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3.1338</v>
      </c>
      <c r="E16" t="n">
        <v>31.91</v>
      </c>
      <c r="F16" t="n">
        <v>26.04</v>
      </c>
      <c r="G16" t="n">
        <v>23.67</v>
      </c>
      <c r="H16" t="n">
        <v>0.32</v>
      </c>
      <c r="I16" t="n">
        <v>66</v>
      </c>
      <c r="J16" t="n">
        <v>248.85</v>
      </c>
      <c r="K16" t="n">
        <v>58.47</v>
      </c>
      <c r="L16" t="n">
        <v>4.5</v>
      </c>
      <c r="M16" t="n">
        <v>64</v>
      </c>
      <c r="N16" t="n">
        <v>60.88</v>
      </c>
      <c r="O16" t="n">
        <v>30925.72</v>
      </c>
      <c r="P16" t="n">
        <v>405.24</v>
      </c>
      <c r="Q16" t="n">
        <v>1397.21</v>
      </c>
      <c r="R16" t="n">
        <v>133.64</v>
      </c>
      <c r="S16" t="n">
        <v>66.97</v>
      </c>
      <c r="T16" t="n">
        <v>30491.38</v>
      </c>
      <c r="U16" t="n">
        <v>0.5</v>
      </c>
      <c r="V16" t="n">
        <v>0.8100000000000001</v>
      </c>
      <c r="W16" t="n">
        <v>5.4</v>
      </c>
      <c r="X16" t="n">
        <v>1.87</v>
      </c>
      <c r="Y16" t="n">
        <v>1</v>
      </c>
      <c r="Z16" t="n">
        <v>10</v>
      </c>
      <c r="AA16" t="n">
        <v>596.8071065505105</v>
      </c>
      <c r="AB16" t="n">
        <v>816.5778124537235</v>
      </c>
      <c r="AC16" t="n">
        <v>738.6447721072972</v>
      </c>
      <c r="AD16" t="n">
        <v>596807.1065505105</v>
      </c>
      <c r="AE16" t="n">
        <v>816577.8124537235</v>
      </c>
      <c r="AF16" t="n">
        <v>2.852672572688628e-06</v>
      </c>
      <c r="AG16" t="n">
        <v>9.233217592592593</v>
      </c>
      <c r="AH16" t="n">
        <v>738644.7721072972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3.1628</v>
      </c>
      <c r="E17" t="n">
        <v>31.62</v>
      </c>
      <c r="F17" t="n">
        <v>25.93</v>
      </c>
      <c r="G17" t="n">
        <v>25.1</v>
      </c>
      <c r="H17" t="n">
        <v>0.34</v>
      </c>
      <c r="I17" t="n">
        <v>62</v>
      </c>
      <c r="J17" t="n">
        <v>249.3</v>
      </c>
      <c r="K17" t="n">
        <v>58.47</v>
      </c>
      <c r="L17" t="n">
        <v>4.75</v>
      </c>
      <c r="M17" t="n">
        <v>60</v>
      </c>
      <c r="N17" t="n">
        <v>61.07</v>
      </c>
      <c r="O17" t="n">
        <v>30980.93</v>
      </c>
      <c r="P17" t="n">
        <v>402.66</v>
      </c>
      <c r="Q17" t="n">
        <v>1397.63</v>
      </c>
      <c r="R17" t="n">
        <v>129.93</v>
      </c>
      <c r="S17" t="n">
        <v>66.97</v>
      </c>
      <c r="T17" t="n">
        <v>28657.61</v>
      </c>
      <c r="U17" t="n">
        <v>0.52</v>
      </c>
      <c r="V17" t="n">
        <v>0.8100000000000001</v>
      </c>
      <c r="W17" t="n">
        <v>5.4</v>
      </c>
      <c r="X17" t="n">
        <v>1.76</v>
      </c>
      <c r="Y17" t="n">
        <v>1</v>
      </c>
      <c r="Z17" t="n">
        <v>10</v>
      </c>
      <c r="AA17" t="n">
        <v>590.5724776615642</v>
      </c>
      <c r="AB17" t="n">
        <v>808.0473181554528</v>
      </c>
      <c r="AC17" t="n">
        <v>730.9284162122296</v>
      </c>
      <c r="AD17" t="n">
        <v>590572.4776615642</v>
      </c>
      <c r="AE17" t="n">
        <v>808047.3181554528</v>
      </c>
      <c r="AF17" t="n">
        <v>2.87907103609024e-06</v>
      </c>
      <c r="AG17" t="n">
        <v>9.149305555555555</v>
      </c>
      <c r="AH17" t="n">
        <v>730928.4162122296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3.1858</v>
      </c>
      <c r="E18" t="n">
        <v>31.39</v>
      </c>
      <c r="F18" t="n">
        <v>25.85</v>
      </c>
      <c r="G18" t="n">
        <v>26.28</v>
      </c>
      <c r="H18" t="n">
        <v>0.36</v>
      </c>
      <c r="I18" t="n">
        <v>59</v>
      </c>
      <c r="J18" t="n">
        <v>249.75</v>
      </c>
      <c r="K18" t="n">
        <v>58.47</v>
      </c>
      <c r="L18" t="n">
        <v>5</v>
      </c>
      <c r="M18" t="n">
        <v>57</v>
      </c>
      <c r="N18" t="n">
        <v>61.27</v>
      </c>
      <c r="O18" t="n">
        <v>31036.22</v>
      </c>
      <c r="P18" t="n">
        <v>400.14</v>
      </c>
      <c r="Q18" t="n">
        <v>1397.31</v>
      </c>
      <c r="R18" t="n">
        <v>127.21</v>
      </c>
      <c r="S18" t="n">
        <v>66.97</v>
      </c>
      <c r="T18" t="n">
        <v>27312.15</v>
      </c>
      <c r="U18" t="n">
        <v>0.53</v>
      </c>
      <c r="V18" t="n">
        <v>0.8100000000000001</v>
      </c>
      <c r="W18" t="n">
        <v>5.39</v>
      </c>
      <c r="X18" t="n">
        <v>1.68</v>
      </c>
      <c r="Y18" t="n">
        <v>1</v>
      </c>
      <c r="Z18" t="n">
        <v>10</v>
      </c>
      <c r="AA18" t="n">
        <v>585.3773316314296</v>
      </c>
      <c r="AB18" t="n">
        <v>800.9390901633556</v>
      </c>
      <c r="AC18" t="n">
        <v>724.4985875232375</v>
      </c>
      <c r="AD18" t="n">
        <v>585377.3316314296</v>
      </c>
      <c r="AE18" t="n">
        <v>800939.0901633556</v>
      </c>
      <c r="AF18" t="n">
        <v>2.900007748443242e-06</v>
      </c>
      <c r="AG18" t="n">
        <v>9.08275462962963</v>
      </c>
      <c r="AH18" t="n">
        <v>724498.5875232375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3.209</v>
      </c>
      <c r="E19" t="n">
        <v>31.16</v>
      </c>
      <c r="F19" t="n">
        <v>25.76</v>
      </c>
      <c r="G19" t="n">
        <v>27.6</v>
      </c>
      <c r="H19" t="n">
        <v>0.37</v>
      </c>
      <c r="I19" t="n">
        <v>56</v>
      </c>
      <c r="J19" t="n">
        <v>250.2</v>
      </c>
      <c r="K19" t="n">
        <v>58.47</v>
      </c>
      <c r="L19" t="n">
        <v>5.25</v>
      </c>
      <c r="M19" t="n">
        <v>54</v>
      </c>
      <c r="N19" t="n">
        <v>61.47</v>
      </c>
      <c r="O19" t="n">
        <v>31091.59</v>
      </c>
      <c r="P19" t="n">
        <v>398.17</v>
      </c>
      <c r="Q19" t="n">
        <v>1397.27</v>
      </c>
      <c r="R19" t="n">
        <v>124.12</v>
      </c>
      <c r="S19" t="n">
        <v>66.97</v>
      </c>
      <c r="T19" t="n">
        <v>25781.89</v>
      </c>
      <c r="U19" t="n">
        <v>0.54</v>
      </c>
      <c r="V19" t="n">
        <v>0.82</v>
      </c>
      <c r="W19" t="n">
        <v>5.4</v>
      </c>
      <c r="X19" t="n">
        <v>1.59</v>
      </c>
      <c r="Y19" t="n">
        <v>1</v>
      </c>
      <c r="Z19" t="n">
        <v>10</v>
      </c>
      <c r="AA19" t="n">
        <v>580.6070897110932</v>
      </c>
      <c r="AB19" t="n">
        <v>794.4122347197305</v>
      </c>
      <c r="AC19" t="n">
        <v>718.5946460026527</v>
      </c>
      <c r="AD19" t="n">
        <v>580607.0897110932</v>
      </c>
      <c r="AE19" t="n">
        <v>794412.2347197304</v>
      </c>
      <c r="AF19" t="n">
        <v>2.921126519164532e-06</v>
      </c>
      <c r="AG19" t="n">
        <v>9.016203703703704</v>
      </c>
      <c r="AH19" t="n">
        <v>718594.6460026527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3.2355</v>
      </c>
      <c r="E20" t="n">
        <v>30.91</v>
      </c>
      <c r="F20" t="n">
        <v>25.65</v>
      </c>
      <c r="G20" t="n">
        <v>29.03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395.19</v>
      </c>
      <c r="Q20" t="n">
        <v>1397.35</v>
      </c>
      <c r="R20" t="n">
        <v>120.67</v>
      </c>
      <c r="S20" t="n">
        <v>66.97</v>
      </c>
      <c r="T20" t="n">
        <v>24071.91</v>
      </c>
      <c r="U20" t="n">
        <v>0.5600000000000001</v>
      </c>
      <c r="V20" t="n">
        <v>0.82</v>
      </c>
      <c r="W20" t="n">
        <v>5.38</v>
      </c>
      <c r="X20" t="n">
        <v>1.48</v>
      </c>
      <c r="Y20" t="n">
        <v>1</v>
      </c>
      <c r="Z20" t="n">
        <v>10</v>
      </c>
      <c r="AA20" t="n">
        <v>574.4979421189802</v>
      </c>
      <c r="AB20" t="n">
        <v>786.0534294676313</v>
      </c>
      <c r="AC20" t="n">
        <v>711.0335933921569</v>
      </c>
      <c r="AD20" t="n">
        <v>574497.9421189802</v>
      </c>
      <c r="AE20" t="n">
        <v>786053.4294676313</v>
      </c>
      <c r="AF20" t="n">
        <v>2.945249252962556e-06</v>
      </c>
      <c r="AG20" t="n">
        <v>8.94386574074074</v>
      </c>
      <c r="AH20" t="n">
        <v>711033.593392157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3.2567</v>
      </c>
      <c r="E21" t="n">
        <v>30.71</v>
      </c>
      <c r="F21" t="n">
        <v>25.59</v>
      </c>
      <c r="G21" t="n">
        <v>30.71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393.16</v>
      </c>
      <c r="Q21" t="n">
        <v>1397.35</v>
      </c>
      <c r="R21" t="n">
        <v>118.76</v>
      </c>
      <c r="S21" t="n">
        <v>66.97</v>
      </c>
      <c r="T21" t="n">
        <v>23132.01</v>
      </c>
      <c r="U21" t="n">
        <v>0.5600000000000001</v>
      </c>
      <c r="V21" t="n">
        <v>0.82</v>
      </c>
      <c r="W21" t="n">
        <v>5.38</v>
      </c>
      <c r="X21" t="n">
        <v>1.42</v>
      </c>
      <c r="Y21" t="n">
        <v>1</v>
      </c>
      <c r="Z21" t="n">
        <v>10</v>
      </c>
      <c r="AA21" t="n">
        <v>570.1875846979406</v>
      </c>
      <c r="AB21" t="n">
        <v>780.1558082846162</v>
      </c>
      <c r="AC21" t="n">
        <v>705.6988328974857</v>
      </c>
      <c r="AD21" t="n">
        <v>570187.5846979406</v>
      </c>
      <c r="AE21" t="n">
        <v>780155.8082846162</v>
      </c>
      <c r="AF21" t="n">
        <v>2.964547440000975e-06</v>
      </c>
      <c r="AG21" t="n">
        <v>8.885995370370372</v>
      </c>
      <c r="AH21" t="n">
        <v>705698.8328974857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3.2747</v>
      </c>
      <c r="E22" t="n">
        <v>30.54</v>
      </c>
      <c r="F22" t="n">
        <v>25.51</v>
      </c>
      <c r="G22" t="n">
        <v>31.89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391.55</v>
      </c>
      <c r="Q22" t="n">
        <v>1397.31</v>
      </c>
      <c r="R22" t="n">
        <v>116.5</v>
      </c>
      <c r="S22" t="n">
        <v>66.97</v>
      </c>
      <c r="T22" t="n">
        <v>22012.82</v>
      </c>
      <c r="U22" t="n">
        <v>0.57</v>
      </c>
      <c r="V22" t="n">
        <v>0.82</v>
      </c>
      <c r="W22" t="n">
        <v>5.37</v>
      </c>
      <c r="X22" t="n">
        <v>1.35</v>
      </c>
      <c r="Y22" t="n">
        <v>1</v>
      </c>
      <c r="Z22" t="n">
        <v>10</v>
      </c>
      <c r="AA22" t="n">
        <v>566.5440913172564</v>
      </c>
      <c r="AB22" t="n">
        <v>775.1706199015806</v>
      </c>
      <c r="AC22" t="n">
        <v>701.1894238969711</v>
      </c>
      <c r="AD22" t="n">
        <v>566544.0913172564</v>
      </c>
      <c r="AE22" t="n">
        <v>775170.6199015806</v>
      </c>
      <c r="AF22" t="n">
        <v>2.980932693146803e-06</v>
      </c>
      <c r="AG22" t="n">
        <v>8.836805555555555</v>
      </c>
      <c r="AH22" t="n">
        <v>701189.4238969712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3.2897</v>
      </c>
      <c r="E23" t="n">
        <v>30.4</v>
      </c>
      <c r="F23" t="n">
        <v>25.47</v>
      </c>
      <c r="G23" t="n">
        <v>33.22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389.59</v>
      </c>
      <c r="Q23" t="n">
        <v>1397.33</v>
      </c>
      <c r="R23" t="n">
        <v>114.77</v>
      </c>
      <c r="S23" t="n">
        <v>66.97</v>
      </c>
      <c r="T23" t="n">
        <v>21158.52</v>
      </c>
      <c r="U23" t="n">
        <v>0.58</v>
      </c>
      <c r="V23" t="n">
        <v>0.83</v>
      </c>
      <c r="W23" t="n">
        <v>5.37</v>
      </c>
      <c r="X23" t="n">
        <v>1.3</v>
      </c>
      <c r="Y23" t="n">
        <v>1</v>
      </c>
      <c r="Z23" t="n">
        <v>10</v>
      </c>
      <c r="AA23" t="n">
        <v>563.1855176589108</v>
      </c>
      <c r="AB23" t="n">
        <v>770.5752712524197</v>
      </c>
      <c r="AC23" t="n">
        <v>697.0326488732737</v>
      </c>
      <c r="AD23" t="n">
        <v>563185.5176589108</v>
      </c>
      <c r="AE23" t="n">
        <v>770575.2712524197</v>
      </c>
      <c r="AF23" t="n">
        <v>2.994587070768326e-06</v>
      </c>
      <c r="AG23" t="n">
        <v>8.796296296296296</v>
      </c>
      <c r="AH23" t="n">
        <v>697032.6488732737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3.3046</v>
      </c>
      <c r="E24" t="n">
        <v>30.26</v>
      </c>
      <c r="F24" t="n">
        <v>25.43</v>
      </c>
      <c r="G24" t="n">
        <v>34.67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387.93</v>
      </c>
      <c r="Q24" t="n">
        <v>1397.25</v>
      </c>
      <c r="R24" t="n">
        <v>113.25</v>
      </c>
      <c r="S24" t="n">
        <v>66.97</v>
      </c>
      <c r="T24" t="n">
        <v>20409.09</v>
      </c>
      <c r="U24" t="n">
        <v>0.59</v>
      </c>
      <c r="V24" t="n">
        <v>0.83</v>
      </c>
      <c r="W24" t="n">
        <v>5.38</v>
      </c>
      <c r="X24" t="n">
        <v>1.26</v>
      </c>
      <c r="Y24" t="n">
        <v>1</v>
      </c>
      <c r="Z24" t="n">
        <v>10</v>
      </c>
      <c r="AA24" t="n">
        <v>560.088514119103</v>
      </c>
      <c r="AB24" t="n">
        <v>766.3378143791011</v>
      </c>
      <c r="AC24" t="n">
        <v>693.1996089366368</v>
      </c>
      <c r="AD24" t="n">
        <v>560088.514119103</v>
      </c>
      <c r="AE24" t="n">
        <v>766337.8143791012</v>
      </c>
      <c r="AF24" t="n">
        <v>3.008150419205706e-06</v>
      </c>
      <c r="AG24" t="n">
        <v>8.755787037037038</v>
      </c>
      <c r="AH24" t="n">
        <v>693199.6089366367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3.3248</v>
      </c>
      <c r="E25" t="n">
        <v>30.08</v>
      </c>
      <c r="F25" t="n">
        <v>25.34</v>
      </c>
      <c r="G25" t="n">
        <v>36.2</v>
      </c>
      <c r="H25" t="n">
        <v>0.47</v>
      </c>
      <c r="I25" t="n">
        <v>42</v>
      </c>
      <c r="J25" t="n">
        <v>252.9</v>
      </c>
      <c r="K25" t="n">
        <v>58.47</v>
      </c>
      <c r="L25" t="n">
        <v>6.75</v>
      </c>
      <c r="M25" t="n">
        <v>40</v>
      </c>
      <c r="N25" t="n">
        <v>62.68</v>
      </c>
      <c r="O25" t="n">
        <v>31425.3</v>
      </c>
      <c r="P25" t="n">
        <v>385.69</v>
      </c>
      <c r="Q25" t="n">
        <v>1397.3</v>
      </c>
      <c r="R25" t="n">
        <v>110.35</v>
      </c>
      <c r="S25" t="n">
        <v>66.97</v>
      </c>
      <c r="T25" t="n">
        <v>18967.52</v>
      </c>
      <c r="U25" t="n">
        <v>0.61</v>
      </c>
      <c r="V25" t="n">
        <v>0.83</v>
      </c>
      <c r="W25" t="n">
        <v>5.37</v>
      </c>
      <c r="X25" t="n">
        <v>1.17</v>
      </c>
      <c r="Y25" t="n">
        <v>1</v>
      </c>
      <c r="Z25" t="n">
        <v>10</v>
      </c>
      <c r="AA25" t="n">
        <v>555.8066848476986</v>
      </c>
      <c r="AB25" t="n">
        <v>760.4792266689903</v>
      </c>
      <c r="AC25" t="n">
        <v>687.9001566149994</v>
      </c>
      <c r="AD25" t="n">
        <v>555806.6848476987</v>
      </c>
      <c r="AE25" t="n">
        <v>760479.2266689903</v>
      </c>
      <c r="AF25" t="n">
        <v>3.02653831440269e-06</v>
      </c>
      <c r="AG25" t="n">
        <v>8.703703703703704</v>
      </c>
      <c r="AH25" t="n">
        <v>687900.1566149994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3.3304</v>
      </c>
      <c r="E26" t="n">
        <v>30.03</v>
      </c>
      <c r="F26" t="n">
        <v>25.33</v>
      </c>
      <c r="G26" t="n">
        <v>37.07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384.64</v>
      </c>
      <c r="Q26" t="n">
        <v>1397.32</v>
      </c>
      <c r="R26" t="n">
        <v>110.06</v>
      </c>
      <c r="S26" t="n">
        <v>66.97</v>
      </c>
      <c r="T26" t="n">
        <v>18826.23</v>
      </c>
      <c r="U26" t="n">
        <v>0.61</v>
      </c>
      <c r="V26" t="n">
        <v>0.83</v>
      </c>
      <c r="W26" t="n">
        <v>5.38</v>
      </c>
      <c r="X26" t="n">
        <v>1.17</v>
      </c>
      <c r="Y26" t="n">
        <v>1</v>
      </c>
      <c r="Z26" t="n">
        <v>10</v>
      </c>
      <c r="AA26" t="n">
        <v>554.3736664765381</v>
      </c>
      <c r="AB26" t="n">
        <v>758.5185077132599</v>
      </c>
      <c r="AC26" t="n">
        <v>686.1265659245173</v>
      </c>
      <c r="AD26" t="n">
        <v>554373.6664765382</v>
      </c>
      <c r="AE26" t="n">
        <v>758518.5077132599</v>
      </c>
      <c r="AF26" t="n">
        <v>3.031635948714726e-06</v>
      </c>
      <c r="AG26" t="n">
        <v>8.689236111111112</v>
      </c>
      <c r="AH26" t="n">
        <v>686126.5659245173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3.3475</v>
      </c>
      <c r="E27" t="n">
        <v>29.87</v>
      </c>
      <c r="F27" t="n">
        <v>25.27</v>
      </c>
      <c r="G27" t="n">
        <v>38.88</v>
      </c>
      <c r="H27" t="n">
        <v>0.51</v>
      </c>
      <c r="I27" t="n">
        <v>39</v>
      </c>
      <c r="J27" t="n">
        <v>253.81</v>
      </c>
      <c r="K27" t="n">
        <v>58.47</v>
      </c>
      <c r="L27" t="n">
        <v>7.25</v>
      </c>
      <c r="M27" t="n">
        <v>37</v>
      </c>
      <c r="N27" t="n">
        <v>63.08</v>
      </c>
      <c r="O27" t="n">
        <v>31537.13</v>
      </c>
      <c r="P27" t="n">
        <v>382.79</v>
      </c>
      <c r="Q27" t="n">
        <v>1397.23</v>
      </c>
      <c r="R27" t="n">
        <v>108.47</v>
      </c>
      <c r="S27" t="n">
        <v>66.97</v>
      </c>
      <c r="T27" t="n">
        <v>18041.47</v>
      </c>
      <c r="U27" t="n">
        <v>0.62</v>
      </c>
      <c r="V27" t="n">
        <v>0.83</v>
      </c>
      <c r="W27" t="n">
        <v>5.36</v>
      </c>
      <c r="X27" t="n">
        <v>1.11</v>
      </c>
      <c r="Y27" t="n">
        <v>1</v>
      </c>
      <c r="Z27" t="n">
        <v>10</v>
      </c>
      <c r="AA27" t="n">
        <v>550.8968754209421</v>
      </c>
      <c r="AB27" t="n">
        <v>753.7614088057973</v>
      </c>
      <c r="AC27" t="n">
        <v>681.8234778601529</v>
      </c>
      <c r="AD27" t="n">
        <v>550896.8754209421</v>
      </c>
      <c r="AE27" t="n">
        <v>753761.4088057972</v>
      </c>
      <c r="AF27" t="n">
        <v>3.047201939203263e-06</v>
      </c>
      <c r="AG27" t="n">
        <v>8.642939814814815</v>
      </c>
      <c r="AH27" t="n">
        <v>681823.477860153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3.3572</v>
      </c>
      <c r="E28" t="n">
        <v>29.79</v>
      </c>
      <c r="F28" t="n">
        <v>25.24</v>
      </c>
      <c r="G28" t="n">
        <v>39.85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380.4</v>
      </c>
      <c r="Q28" t="n">
        <v>1397.4</v>
      </c>
      <c r="R28" t="n">
        <v>107.16</v>
      </c>
      <c r="S28" t="n">
        <v>66.97</v>
      </c>
      <c r="T28" t="n">
        <v>17390.15</v>
      </c>
      <c r="U28" t="n">
        <v>0.63</v>
      </c>
      <c r="V28" t="n">
        <v>0.83</v>
      </c>
      <c r="W28" t="n">
        <v>5.36</v>
      </c>
      <c r="X28" t="n">
        <v>1.07</v>
      </c>
      <c r="Y28" t="n">
        <v>1</v>
      </c>
      <c r="Z28" t="n">
        <v>10</v>
      </c>
      <c r="AA28" t="n">
        <v>547.9896964466853</v>
      </c>
      <c r="AB28" t="n">
        <v>749.7836782775348</v>
      </c>
      <c r="AC28" t="n">
        <v>678.2253763507279</v>
      </c>
      <c r="AD28" t="n">
        <v>547989.6964466854</v>
      </c>
      <c r="AE28" t="n">
        <v>749783.6782775348</v>
      </c>
      <c r="AF28" t="n">
        <v>3.056031770065181e-06</v>
      </c>
      <c r="AG28" t="n">
        <v>8.619791666666666</v>
      </c>
      <c r="AH28" t="n">
        <v>678225.3763507279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3.3754</v>
      </c>
      <c r="E29" t="n">
        <v>29.63</v>
      </c>
      <c r="F29" t="n">
        <v>25.17</v>
      </c>
      <c r="G29" t="n">
        <v>41.95</v>
      </c>
      <c r="H29" t="n">
        <v>0.54</v>
      </c>
      <c r="I29" t="n">
        <v>36</v>
      </c>
      <c r="J29" t="n">
        <v>254.72</v>
      </c>
      <c r="K29" t="n">
        <v>58.47</v>
      </c>
      <c r="L29" t="n">
        <v>7.75</v>
      </c>
      <c r="M29" t="n">
        <v>34</v>
      </c>
      <c r="N29" t="n">
        <v>63.49</v>
      </c>
      <c r="O29" t="n">
        <v>31649.26</v>
      </c>
      <c r="P29" t="n">
        <v>378.86</v>
      </c>
      <c r="Q29" t="n">
        <v>1397.31</v>
      </c>
      <c r="R29" t="n">
        <v>105.15</v>
      </c>
      <c r="S29" t="n">
        <v>66.97</v>
      </c>
      <c r="T29" t="n">
        <v>16398.16</v>
      </c>
      <c r="U29" t="n">
        <v>0.64</v>
      </c>
      <c r="V29" t="n">
        <v>0.84</v>
      </c>
      <c r="W29" t="n">
        <v>5.35</v>
      </c>
      <c r="X29" t="n">
        <v>1</v>
      </c>
      <c r="Y29" t="n">
        <v>1</v>
      </c>
      <c r="Z29" t="n">
        <v>10</v>
      </c>
      <c r="AA29" t="n">
        <v>532.1413304690035</v>
      </c>
      <c r="AB29" t="n">
        <v>728.0992447663093</v>
      </c>
      <c r="AC29" t="n">
        <v>658.6104747395202</v>
      </c>
      <c r="AD29" t="n">
        <v>532141.3304690035</v>
      </c>
      <c r="AE29" t="n">
        <v>728099.2447663093</v>
      </c>
      <c r="AF29" t="n">
        <v>3.072599081579296e-06</v>
      </c>
      <c r="AG29" t="n">
        <v>8.57349537037037</v>
      </c>
      <c r="AH29" t="n">
        <v>658610.4747395202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3.3842</v>
      </c>
      <c r="E30" t="n">
        <v>29.55</v>
      </c>
      <c r="F30" t="n">
        <v>25.14</v>
      </c>
      <c r="G30" t="n">
        <v>43.1</v>
      </c>
      <c r="H30" t="n">
        <v>0.5600000000000001</v>
      </c>
      <c r="I30" t="n">
        <v>35</v>
      </c>
      <c r="J30" t="n">
        <v>255.17</v>
      </c>
      <c r="K30" t="n">
        <v>58.47</v>
      </c>
      <c r="L30" t="n">
        <v>8</v>
      </c>
      <c r="M30" t="n">
        <v>33</v>
      </c>
      <c r="N30" t="n">
        <v>63.7</v>
      </c>
      <c r="O30" t="n">
        <v>31705.44</v>
      </c>
      <c r="P30" t="n">
        <v>377.24</v>
      </c>
      <c r="Q30" t="n">
        <v>1397.25</v>
      </c>
      <c r="R30" t="n">
        <v>104.34</v>
      </c>
      <c r="S30" t="n">
        <v>66.97</v>
      </c>
      <c r="T30" t="n">
        <v>15994.47</v>
      </c>
      <c r="U30" t="n">
        <v>0.64</v>
      </c>
      <c r="V30" t="n">
        <v>0.84</v>
      </c>
      <c r="W30" t="n">
        <v>5.35</v>
      </c>
      <c r="X30" t="n">
        <v>0.97</v>
      </c>
      <c r="Y30" t="n">
        <v>1</v>
      </c>
      <c r="Z30" t="n">
        <v>10</v>
      </c>
      <c r="AA30" t="n">
        <v>529.9226992202731</v>
      </c>
      <c r="AB30" t="n">
        <v>725.0636156126936</v>
      </c>
      <c r="AC30" t="n">
        <v>655.8645617717932</v>
      </c>
      <c r="AD30" t="n">
        <v>529922.6992202731</v>
      </c>
      <c r="AE30" t="n">
        <v>725063.6156126936</v>
      </c>
      <c r="AF30" t="n">
        <v>3.080609649783922e-06</v>
      </c>
      <c r="AG30" t="n">
        <v>8.550347222222223</v>
      </c>
      <c r="AH30" t="n">
        <v>655864.5617717932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3.3944</v>
      </c>
      <c r="E31" t="n">
        <v>29.46</v>
      </c>
      <c r="F31" t="n">
        <v>25.1</v>
      </c>
      <c r="G31" t="n">
        <v>44.29</v>
      </c>
      <c r="H31" t="n">
        <v>0.57</v>
      </c>
      <c r="I31" t="n">
        <v>34</v>
      </c>
      <c r="J31" t="n">
        <v>255.63</v>
      </c>
      <c r="K31" t="n">
        <v>58.47</v>
      </c>
      <c r="L31" t="n">
        <v>8.25</v>
      </c>
      <c r="M31" t="n">
        <v>32</v>
      </c>
      <c r="N31" t="n">
        <v>63.91</v>
      </c>
      <c r="O31" t="n">
        <v>31761.69</v>
      </c>
      <c r="P31" t="n">
        <v>375.98</v>
      </c>
      <c r="Q31" t="n">
        <v>1397.25</v>
      </c>
      <c r="R31" t="n">
        <v>102.8</v>
      </c>
      <c r="S31" t="n">
        <v>66.97</v>
      </c>
      <c r="T31" t="n">
        <v>15231.44</v>
      </c>
      <c r="U31" t="n">
        <v>0.65</v>
      </c>
      <c r="V31" t="n">
        <v>0.84</v>
      </c>
      <c r="W31" t="n">
        <v>5.35</v>
      </c>
      <c r="X31" t="n">
        <v>0.93</v>
      </c>
      <c r="Y31" t="n">
        <v>1</v>
      </c>
      <c r="Z31" t="n">
        <v>10</v>
      </c>
      <c r="AA31" t="n">
        <v>527.7863100911227</v>
      </c>
      <c r="AB31" t="n">
        <v>722.1405137553536</v>
      </c>
      <c r="AC31" t="n">
        <v>653.2204366531184</v>
      </c>
      <c r="AD31" t="n">
        <v>527786.3100911226</v>
      </c>
      <c r="AE31" t="n">
        <v>722140.5137553536</v>
      </c>
      <c r="AF31" t="n">
        <v>3.089894626566558e-06</v>
      </c>
      <c r="AG31" t="n">
        <v>8.524305555555555</v>
      </c>
      <c r="AH31" t="n">
        <v>653220.4366531185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3.4045</v>
      </c>
      <c r="E32" t="n">
        <v>29.37</v>
      </c>
      <c r="F32" t="n">
        <v>25.06</v>
      </c>
      <c r="G32" t="n">
        <v>45.56</v>
      </c>
      <c r="H32" t="n">
        <v>0.59</v>
      </c>
      <c r="I32" t="n">
        <v>33</v>
      </c>
      <c r="J32" t="n">
        <v>256.09</v>
      </c>
      <c r="K32" t="n">
        <v>58.47</v>
      </c>
      <c r="L32" t="n">
        <v>8.5</v>
      </c>
      <c r="M32" t="n">
        <v>31</v>
      </c>
      <c r="N32" t="n">
        <v>64.11</v>
      </c>
      <c r="O32" t="n">
        <v>31818.02</v>
      </c>
      <c r="P32" t="n">
        <v>374.74</v>
      </c>
      <c r="Q32" t="n">
        <v>1397.22</v>
      </c>
      <c r="R32" t="n">
        <v>101.52</v>
      </c>
      <c r="S32" t="n">
        <v>66.97</v>
      </c>
      <c r="T32" t="n">
        <v>14595.28</v>
      </c>
      <c r="U32" t="n">
        <v>0.66</v>
      </c>
      <c r="V32" t="n">
        <v>0.84</v>
      </c>
      <c r="W32" t="n">
        <v>5.35</v>
      </c>
      <c r="X32" t="n">
        <v>0.89</v>
      </c>
      <c r="Y32" t="n">
        <v>1</v>
      </c>
      <c r="Z32" t="n">
        <v>10</v>
      </c>
      <c r="AA32" t="n">
        <v>525.5168732694685</v>
      </c>
      <c r="AB32" t="n">
        <v>719.0353701754798</v>
      </c>
      <c r="AC32" t="n">
        <v>650.4116436184116</v>
      </c>
      <c r="AD32" t="n">
        <v>525516.8732694685</v>
      </c>
      <c r="AE32" t="n">
        <v>719035.3701754798</v>
      </c>
      <c r="AF32" t="n">
        <v>3.099088574165051e-06</v>
      </c>
      <c r="AG32" t="n">
        <v>8.498263888888889</v>
      </c>
      <c r="AH32" t="n">
        <v>650411.6436184116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3.4109</v>
      </c>
      <c r="E33" t="n">
        <v>29.32</v>
      </c>
      <c r="F33" t="n">
        <v>25.05</v>
      </c>
      <c r="G33" t="n">
        <v>46.97</v>
      </c>
      <c r="H33" t="n">
        <v>0.61</v>
      </c>
      <c r="I33" t="n">
        <v>32</v>
      </c>
      <c r="J33" t="n">
        <v>256.54</v>
      </c>
      <c r="K33" t="n">
        <v>58.47</v>
      </c>
      <c r="L33" t="n">
        <v>8.75</v>
      </c>
      <c r="M33" t="n">
        <v>30</v>
      </c>
      <c r="N33" t="n">
        <v>64.31999999999999</v>
      </c>
      <c r="O33" t="n">
        <v>31874.43</v>
      </c>
      <c r="P33" t="n">
        <v>372.94</v>
      </c>
      <c r="Q33" t="n">
        <v>1397.21</v>
      </c>
      <c r="R33" t="n">
        <v>101.48</v>
      </c>
      <c r="S33" t="n">
        <v>66.97</v>
      </c>
      <c r="T33" t="n">
        <v>14581.24</v>
      </c>
      <c r="U33" t="n">
        <v>0.66</v>
      </c>
      <c r="V33" t="n">
        <v>0.84</v>
      </c>
      <c r="W33" t="n">
        <v>5.34</v>
      </c>
      <c r="X33" t="n">
        <v>0.88</v>
      </c>
      <c r="Y33" t="n">
        <v>1</v>
      </c>
      <c r="Z33" t="n">
        <v>10</v>
      </c>
      <c r="AA33" t="n">
        <v>523.5306588720366</v>
      </c>
      <c r="AB33" t="n">
        <v>716.3177440113185</v>
      </c>
      <c r="AC33" t="n">
        <v>647.9533838811456</v>
      </c>
      <c r="AD33" t="n">
        <v>523530.6588720366</v>
      </c>
      <c r="AE33" t="n">
        <v>716317.7440113185</v>
      </c>
      <c r="AF33" t="n">
        <v>3.104914441950233e-06</v>
      </c>
      <c r="AG33" t="n">
        <v>8.483796296296296</v>
      </c>
      <c r="AH33" t="n">
        <v>647953.3838811455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3.4172</v>
      </c>
      <c r="E34" t="n">
        <v>29.26</v>
      </c>
      <c r="F34" t="n">
        <v>25.04</v>
      </c>
      <c r="G34" t="n">
        <v>48.47</v>
      </c>
      <c r="H34" t="n">
        <v>0.62</v>
      </c>
      <c r="I34" t="n">
        <v>31</v>
      </c>
      <c r="J34" t="n">
        <v>257</v>
      </c>
      <c r="K34" t="n">
        <v>58.47</v>
      </c>
      <c r="L34" t="n">
        <v>9</v>
      </c>
      <c r="M34" t="n">
        <v>29</v>
      </c>
      <c r="N34" t="n">
        <v>64.53</v>
      </c>
      <c r="O34" t="n">
        <v>31931.04</v>
      </c>
      <c r="P34" t="n">
        <v>373.18</v>
      </c>
      <c r="Q34" t="n">
        <v>1397.18</v>
      </c>
      <c r="R34" t="n">
        <v>101.18</v>
      </c>
      <c r="S34" t="n">
        <v>66.97</v>
      </c>
      <c r="T34" t="n">
        <v>14437.4</v>
      </c>
      <c r="U34" t="n">
        <v>0.66</v>
      </c>
      <c r="V34" t="n">
        <v>0.84</v>
      </c>
      <c r="W34" t="n">
        <v>5.34</v>
      </c>
      <c r="X34" t="n">
        <v>0.88</v>
      </c>
      <c r="Y34" t="n">
        <v>1</v>
      </c>
      <c r="Z34" t="n">
        <v>10</v>
      </c>
      <c r="AA34" t="n">
        <v>523.0061492224721</v>
      </c>
      <c r="AB34" t="n">
        <v>715.6000867690518</v>
      </c>
      <c r="AC34" t="n">
        <v>647.3042188388425</v>
      </c>
      <c r="AD34" t="n">
        <v>523006.1492224722</v>
      </c>
      <c r="AE34" t="n">
        <v>715600.0867690518</v>
      </c>
      <c r="AF34" t="n">
        <v>3.110649280551274e-06</v>
      </c>
      <c r="AG34" t="n">
        <v>8.466435185185185</v>
      </c>
      <c r="AH34" t="n">
        <v>647304.2188388426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3.4266</v>
      </c>
      <c r="E35" t="n">
        <v>29.18</v>
      </c>
      <c r="F35" t="n">
        <v>25.01</v>
      </c>
      <c r="G35" t="n">
        <v>50.02</v>
      </c>
      <c r="H35" t="n">
        <v>0.64</v>
      </c>
      <c r="I35" t="n">
        <v>30</v>
      </c>
      <c r="J35" t="n">
        <v>257.46</v>
      </c>
      <c r="K35" t="n">
        <v>58.47</v>
      </c>
      <c r="L35" t="n">
        <v>9.25</v>
      </c>
      <c r="M35" t="n">
        <v>28</v>
      </c>
      <c r="N35" t="n">
        <v>64.73999999999999</v>
      </c>
      <c r="O35" t="n">
        <v>31987.61</v>
      </c>
      <c r="P35" t="n">
        <v>371.31</v>
      </c>
      <c r="Q35" t="n">
        <v>1397.21</v>
      </c>
      <c r="R35" t="n">
        <v>99.88</v>
      </c>
      <c r="S35" t="n">
        <v>66.97</v>
      </c>
      <c r="T35" t="n">
        <v>13793.82</v>
      </c>
      <c r="U35" t="n">
        <v>0.67</v>
      </c>
      <c r="V35" t="n">
        <v>0.84</v>
      </c>
      <c r="W35" t="n">
        <v>5.35</v>
      </c>
      <c r="X35" t="n">
        <v>0.84</v>
      </c>
      <c r="Y35" t="n">
        <v>1</v>
      </c>
      <c r="Z35" t="n">
        <v>10</v>
      </c>
      <c r="AA35" t="n">
        <v>520.5991651885333</v>
      </c>
      <c r="AB35" t="n">
        <v>712.3067450251756</v>
      </c>
      <c r="AC35" t="n">
        <v>644.3251890087677</v>
      </c>
      <c r="AD35" t="n">
        <v>520599.1651885333</v>
      </c>
      <c r="AE35" t="n">
        <v>712306.7450251756</v>
      </c>
      <c r="AF35" t="n">
        <v>3.119206023860762e-06</v>
      </c>
      <c r="AG35" t="n">
        <v>8.443287037037036</v>
      </c>
      <c r="AH35" t="n">
        <v>644325.1890087677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3.4381</v>
      </c>
      <c r="E36" t="n">
        <v>29.09</v>
      </c>
      <c r="F36" t="n">
        <v>24.96</v>
      </c>
      <c r="G36" t="n">
        <v>51.64</v>
      </c>
      <c r="H36" t="n">
        <v>0.66</v>
      </c>
      <c r="I36" t="n">
        <v>29</v>
      </c>
      <c r="J36" t="n">
        <v>257.92</v>
      </c>
      <c r="K36" t="n">
        <v>58.47</v>
      </c>
      <c r="L36" t="n">
        <v>9.5</v>
      </c>
      <c r="M36" t="n">
        <v>27</v>
      </c>
      <c r="N36" t="n">
        <v>64.95</v>
      </c>
      <c r="O36" t="n">
        <v>32044.25</v>
      </c>
      <c r="P36" t="n">
        <v>368.97</v>
      </c>
      <c r="Q36" t="n">
        <v>1397.33</v>
      </c>
      <c r="R36" t="n">
        <v>98.48999999999999</v>
      </c>
      <c r="S36" t="n">
        <v>66.97</v>
      </c>
      <c r="T36" t="n">
        <v>13101.52</v>
      </c>
      <c r="U36" t="n">
        <v>0.68</v>
      </c>
      <c r="V36" t="n">
        <v>0.84</v>
      </c>
      <c r="W36" t="n">
        <v>5.34</v>
      </c>
      <c r="X36" t="n">
        <v>0.79</v>
      </c>
      <c r="Y36" t="n">
        <v>1</v>
      </c>
      <c r="Z36" t="n">
        <v>10</v>
      </c>
      <c r="AA36" t="n">
        <v>517.5870209802591</v>
      </c>
      <c r="AB36" t="n">
        <v>708.185396432991</v>
      </c>
      <c r="AC36" t="n">
        <v>640.5971761418721</v>
      </c>
      <c r="AD36" t="n">
        <v>517587.0209802591</v>
      </c>
      <c r="AE36" t="n">
        <v>708185.3964329909</v>
      </c>
      <c r="AF36" t="n">
        <v>3.129674380037263e-06</v>
      </c>
      <c r="AG36" t="n">
        <v>8.41724537037037</v>
      </c>
      <c r="AH36" t="n">
        <v>640597.1761418721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3.445</v>
      </c>
      <c r="E37" t="n">
        <v>29.03</v>
      </c>
      <c r="F37" t="n">
        <v>24.95</v>
      </c>
      <c r="G37" t="n">
        <v>53.46</v>
      </c>
      <c r="H37" t="n">
        <v>0.67</v>
      </c>
      <c r="I37" t="n">
        <v>28</v>
      </c>
      <c r="J37" t="n">
        <v>258.38</v>
      </c>
      <c r="K37" t="n">
        <v>58.47</v>
      </c>
      <c r="L37" t="n">
        <v>9.75</v>
      </c>
      <c r="M37" t="n">
        <v>26</v>
      </c>
      <c r="N37" t="n">
        <v>65.16</v>
      </c>
      <c r="O37" t="n">
        <v>32100.97</v>
      </c>
      <c r="P37" t="n">
        <v>367.64</v>
      </c>
      <c r="Q37" t="n">
        <v>1397.21</v>
      </c>
      <c r="R37" t="n">
        <v>98.04000000000001</v>
      </c>
      <c r="S37" t="n">
        <v>66.97</v>
      </c>
      <c r="T37" t="n">
        <v>12879.73</v>
      </c>
      <c r="U37" t="n">
        <v>0.68</v>
      </c>
      <c r="V37" t="n">
        <v>0.84</v>
      </c>
      <c r="W37" t="n">
        <v>5.34</v>
      </c>
      <c r="X37" t="n">
        <v>0.78</v>
      </c>
      <c r="Y37" t="n">
        <v>1</v>
      </c>
      <c r="Z37" t="n">
        <v>10</v>
      </c>
      <c r="AA37" t="n">
        <v>515.9142657774177</v>
      </c>
      <c r="AB37" t="n">
        <v>705.8966589677121</v>
      </c>
      <c r="AC37" t="n">
        <v>638.5268725680163</v>
      </c>
      <c r="AD37" t="n">
        <v>515914.2657774177</v>
      </c>
      <c r="AE37" t="n">
        <v>705896.6589677122</v>
      </c>
      <c r="AF37" t="n">
        <v>3.135955393743163e-06</v>
      </c>
      <c r="AG37" t="n">
        <v>8.39988425925926</v>
      </c>
      <c r="AH37" t="n">
        <v>638526.8725680163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3.449</v>
      </c>
      <c r="E38" t="n">
        <v>28.99</v>
      </c>
      <c r="F38" t="n">
        <v>24.91</v>
      </c>
      <c r="G38" t="n">
        <v>53.39</v>
      </c>
      <c r="H38" t="n">
        <v>0.6899999999999999</v>
      </c>
      <c r="I38" t="n">
        <v>28</v>
      </c>
      <c r="J38" t="n">
        <v>258.84</v>
      </c>
      <c r="K38" t="n">
        <v>58.47</v>
      </c>
      <c r="L38" t="n">
        <v>10</v>
      </c>
      <c r="M38" t="n">
        <v>26</v>
      </c>
      <c r="N38" t="n">
        <v>65.37</v>
      </c>
      <c r="O38" t="n">
        <v>32157.77</v>
      </c>
      <c r="P38" t="n">
        <v>366.46</v>
      </c>
      <c r="Q38" t="n">
        <v>1397.28</v>
      </c>
      <c r="R38" t="n">
        <v>97.09</v>
      </c>
      <c r="S38" t="n">
        <v>66.97</v>
      </c>
      <c r="T38" t="n">
        <v>12407.45</v>
      </c>
      <c r="U38" t="n">
        <v>0.6899999999999999</v>
      </c>
      <c r="V38" t="n">
        <v>0.84</v>
      </c>
      <c r="W38" t="n">
        <v>5.33</v>
      </c>
      <c r="X38" t="n">
        <v>0.75</v>
      </c>
      <c r="Y38" t="n">
        <v>1</v>
      </c>
      <c r="Z38" t="n">
        <v>10</v>
      </c>
      <c r="AA38" t="n">
        <v>514.5362442088746</v>
      </c>
      <c r="AB38" t="n">
        <v>704.0111890636105</v>
      </c>
      <c r="AC38" t="n">
        <v>636.8213492652885</v>
      </c>
      <c r="AD38" t="n">
        <v>514536.2442088746</v>
      </c>
      <c r="AE38" t="n">
        <v>704011.1890636105</v>
      </c>
      <c r="AF38" t="n">
        <v>3.139596561108903e-06</v>
      </c>
      <c r="AG38" t="n">
        <v>8.388310185185185</v>
      </c>
      <c r="AH38" t="n">
        <v>636821.3492652886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3.4572</v>
      </c>
      <c r="E39" t="n">
        <v>28.92</v>
      </c>
      <c r="F39" t="n">
        <v>24.89</v>
      </c>
      <c r="G39" t="n">
        <v>55.32</v>
      </c>
      <c r="H39" t="n">
        <v>0.7</v>
      </c>
      <c r="I39" t="n">
        <v>27</v>
      </c>
      <c r="J39" t="n">
        <v>259.3</v>
      </c>
      <c r="K39" t="n">
        <v>58.47</v>
      </c>
      <c r="L39" t="n">
        <v>10.25</v>
      </c>
      <c r="M39" t="n">
        <v>25</v>
      </c>
      <c r="N39" t="n">
        <v>65.58</v>
      </c>
      <c r="O39" t="n">
        <v>32214.64</v>
      </c>
      <c r="P39" t="n">
        <v>365.33</v>
      </c>
      <c r="Q39" t="n">
        <v>1397.18</v>
      </c>
      <c r="R39" t="n">
        <v>96.18000000000001</v>
      </c>
      <c r="S39" t="n">
        <v>66.97</v>
      </c>
      <c r="T39" t="n">
        <v>11955.19</v>
      </c>
      <c r="U39" t="n">
        <v>0.7</v>
      </c>
      <c r="V39" t="n">
        <v>0.85</v>
      </c>
      <c r="W39" t="n">
        <v>5.34</v>
      </c>
      <c r="X39" t="n">
        <v>0.73</v>
      </c>
      <c r="Y39" t="n">
        <v>1</v>
      </c>
      <c r="Z39" t="n">
        <v>10</v>
      </c>
      <c r="AA39" t="n">
        <v>512.8483194421809</v>
      </c>
      <c r="AB39" t="n">
        <v>701.701695931835</v>
      </c>
      <c r="AC39" t="n">
        <v>634.7322709166156</v>
      </c>
      <c r="AD39" t="n">
        <v>512848.3194421809</v>
      </c>
      <c r="AE39" t="n">
        <v>701701.6959318351</v>
      </c>
      <c r="AF39" t="n">
        <v>3.147060954208669e-06</v>
      </c>
      <c r="AG39" t="n">
        <v>8.368055555555555</v>
      </c>
      <c r="AH39" t="n">
        <v>634732.2709166156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3.4647</v>
      </c>
      <c r="E40" t="n">
        <v>28.86</v>
      </c>
      <c r="F40" t="n">
        <v>24.88</v>
      </c>
      <c r="G40" t="n">
        <v>57.41</v>
      </c>
      <c r="H40" t="n">
        <v>0.72</v>
      </c>
      <c r="I40" t="n">
        <v>26</v>
      </c>
      <c r="J40" t="n">
        <v>259.76</v>
      </c>
      <c r="K40" t="n">
        <v>58.47</v>
      </c>
      <c r="L40" t="n">
        <v>10.5</v>
      </c>
      <c r="M40" t="n">
        <v>24</v>
      </c>
      <c r="N40" t="n">
        <v>65.79000000000001</v>
      </c>
      <c r="O40" t="n">
        <v>32271.6</v>
      </c>
      <c r="P40" t="n">
        <v>363.38</v>
      </c>
      <c r="Q40" t="n">
        <v>1397.23</v>
      </c>
      <c r="R40" t="n">
        <v>95.70999999999999</v>
      </c>
      <c r="S40" t="n">
        <v>66.97</v>
      </c>
      <c r="T40" t="n">
        <v>11724.87</v>
      </c>
      <c r="U40" t="n">
        <v>0.7</v>
      </c>
      <c r="V40" t="n">
        <v>0.85</v>
      </c>
      <c r="W40" t="n">
        <v>5.34</v>
      </c>
      <c r="X40" t="n">
        <v>0.71</v>
      </c>
      <c r="Y40" t="n">
        <v>1</v>
      </c>
      <c r="Z40" t="n">
        <v>10</v>
      </c>
      <c r="AA40" t="n">
        <v>510.7017792537416</v>
      </c>
      <c r="AB40" t="n">
        <v>698.7647049473426</v>
      </c>
      <c r="AC40" t="n">
        <v>632.0755822295905</v>
      </c>
      <c r="AD40" t="n">
        <v>510701.7792537416</v>
      </c>
      <c r="AE40" t="n">
        <v>698764.7049473426</v>
      </c>
      <c r="AF40" t="n">
        <v>3.153888143019431e-06</v>
      </c>
      <c r="AG40" t="n">
        <v>8.350694444444445</v>
      </c>
      <c r="AH40" t="n">
        <v>632075.5822295905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3.4637</v>
      </c>
      <c r="E41" t="n">
        <v>28.87</v>
      </c>
      <c r="F41" t="n">
        <v>24.89</v>
      </c>
      <c r="G41" t="n">
        <v>57.43</v>
      </c>
      <c r="H41" t="n">
        <v>0.74</v>
      </c>
      <c r="I41" t="n">
        <v>26</v>
      </c>
      <c r="J41" t="n">
        <v>260.23</v>
      </c>
      <c r="K41" t="n">
        <v>58.47</v>
      </c>
      <c r="L41" t="n">
        <v>10.75</v>
      </c>
      <c r="M41" t="n">
        <v>24</v>
      </c>
      <c r="N41" t="n">
        <v>66</v>
      </c>
      <c r="O41" t="n">
        <v>32328.64</v>
      </c>
      <c r="P41" t="n">
        <v>362.85</v>
      </c>
      <c r="Q41" t="n">
        <v>1397.21</v>
      </c>
      <c r="R41" t="n">
        <v>96.01000000000001</v>
      </c>
      <c r="S41" t="n">
        <v>66.97</v>
      </c>
      <c r="T41" t="n">
        <v>11875.11</v>
      </c>
      <c r="U41" t="n">
        <v>0.7</v>
      </c>
      <c r="V41" t="n">
        <v>0.85</v>
      </c>
      <c r="W41" t="n">
        <v>5.34</v>
      </c>
      <c r="X41" t="n">
        <v>0.72</v>
      </c>
      <c r="Y41" t="n">
        <v>1</v>
      </c>
      <c r="Z41" t="n">
        <v>10</v>
      </c>
      <c r="AA41" t="n">
        <v>510.4672329024606</v>
      </c>
      <c r="AB41" t="n">
        <v>698.4437882820654</v>
      </c>
      <c r="AC41" t="n">
        <v>631.7852934004379</v>
      </c>
      <c r="AD41" t="n">
        <v>510467.2329024606</v>
      </c>
      <c r="AE41" t="n">
        <v>698443.7882820654</v>
      </c>
      <c r="AF41" t="n">
        <v>3.152977851177995e-06</v>
      </c>
      <c r="AG41" t="n">
        <v>8.353587962962964</v>
      </c>
      <c r="AH41" t="n">
        <v>631785.2934004379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3.4732</v>
      </c>
      <c r="E42" t="n">
        <v>28.79</v>
      </c>
      <c r="F42" t="n">
        <v>24.85</v>
      </c>
      <c r="G42" t="n">
        <v>59.65</v>
      </c>
      <c r="H42" t="n">
        <v>0.75</v>
      </c>
      <c r="I42" t="n">
        <v>25</v>
      </c>
      <c r="J42" t="n">
        <v>260.69</v>
      </c>
      <c r="K42" t="n">
        <v>58.47</v>
      </c>
      <c r="L42" t="n">
        <v>11</v>
      </c>
      <c r="M42" t="n">
        <v>23</v>
      </c>
      <c r="N42" t="n">
        <v>66.20999999999999</v>
      </c>
      <c r="O42" t="n">
        <v>32385.75</v>
      </c>
      <c r="P42" t="n">
        <v>361.71</v>
      </c>
      <c r="Q42" t="n">
        <v>1397.2</v>
      </c>
      <c r="R42" t="n">
        <v>94.88</v>
      </c>
      <c r="S42" t="n">
        <v>66.97</v>
      </c>
      <c r="T42" t="n">
        <v>11317.71</v>
      </c>
      <c r="U42" t="n">
        <v>0.71</v>
      </c>
      <c r="V42" t="n">
        <v>0.85</v>
      </c>
      <c r="W42" t="n">
        <v>5.34</v>
      </c>
      <c r="X42" t="n">
        <v>0.6899999999999999</v>
      </c>
      <c r="Y42" t="n">
        <v>1</v>
      </c>
      <c r="Z42" t="n">
        <v>10</v>
      </c>
      <c r="AA42" t="n">
        <v>508.5887722899791</v>
      </c>
      <c r="AB42" t="n">
        <v>695.8735956002348</v>
      </c>
      <c r="AC42" t="n">
        <v>629.4603963008732</v>
      </c>
      <c r="AD42" t="n">
        <v>508588.7722899791</v>
      </c>
      <c r="AE42" t="n">
        <v>695873.5956002348</v>
      </c>
      <c r="AF42" t="n">
        <v>3.161625623671627e-06</v>
      </c>
      <c r="AG42" t="n">
        <v>8.330439814814815</v>
      </c>
      <c r="AH42" t="n">
        <v>629460.3963008731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3.4823</v>
      </c>
      <c r="E43" t="n">
        <v>28.72</v>
      </c>
      <c r="F43" t="n">
        <v>24.83</v>
      </c>
      <c r="G43" t="n">
        <v>62.07</v>
      </c>
      <c r="H43" t="n">
        <v>0.77</v>
      </c>
      <c r="I43" t="n">
        <v>24</v>
      </c>
      <c r="J43" t="n">
        <v>261.15</v>
      </c>
      <c r="K43" t="n">
        <v>58.47</v>
      </c>
      <c r="L43" t="n">
        <v>11.25</v>
      </c>
      <c r="M43" t="n">
        <v>22</v>
      </c>
      <c r="N43" t="n">
        <v>66.43000000000001</v>
      </c>
      <c r="O43" t="n">
        <v>32442.95</v>
      </c>
      <c r="P43" t="n">
        <v>359.66</v>
      </c>
      <c r="Q43" t="n">
        <v>1397.24</v>
      </c>
      <c r="R43" t="n">
        <v>94.09</v>
      </c>
      <c r="S43" t="n">
        <v>66.97</v>
      </c>
      <c r="T43" t="n">
        <v>10925.65</v>
      </c>
      <c r="U43" t="n">
        <v>0.71</v>
      </c>
      <c r="V43" t="n">
        <v>0.85</v>
      </c>
      <c r="W43" t="n">
        <v>5.33</v>
      </c>
      <c r="X43" t="n">
        <v>0.66</v>
      </c>
      <c r="Y43" t="n">
        <v>1</v>
      </c>
      <c r="Z43" t="n">
        <v>10</v>
      </c>
      <c r="AA43" t="n">
        <v>506.1997007294339</v>
      </c>
      <c r="AB43" t="n">
        <v>692.6047624926982</v>
      </c>
      <c r="AC43" t="n">
        <v>626.5035360372838</v>
      </c>
      <c r="AD43" t="n">
        <v>506199.7007294339</v>
      </c>
      <c r="AE43" t="n">
        <v>692604.7624926983</v>
      </c>
      <c r="AF43" t="n">
        <v>3.169909279428684e-06</v>
      </c>
      <c r="AG43" t="n">
        <v>8.310185185185185</v>
      </c>
      <c r="AH43" t="n">
        <v>626503.5360372837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3.4824</v>
      </c>
      <c r="E44" t="n">
        <v>28.72</v>
      </c>
      <c r="F44" t="n">
        <v>24.83</v>
      </c>
      <c r="G44" t="n">
        <v>62.06</v>
      </c>
      <c r="H44" t="n">
        <v>0.78</v>
      </c>
      <c r="I44" t="n">
        <v>24</v>
      </c>
      <c r="J44" t="n">
        <v>261.62</v>
      </c>
      <c r="K44" t="n">
        <v>58.47</v>
      </c>
      <c r="L44" t="n">
        <v>11.5</v>
      </c>
      <c r="M44" t="n">
        <v>22</v>
      </c>
      <c r="N44" t="n">
        <v>66.64</v>
      </c>
      <c r="O44" t="n">
        <v>32500.22</v>
      </c>
      <c r="P44" t="n">
        <v>359.36</v>
      </c>
      <c r="Q44" t="n">
        <v>1397.19</v>
      </c>
      <c r="R44" t="n">
        <v>94.03</v>
      </c>
      <c r="S44" t="n">
        <v>66.97</v>
      </c>
      <c r="T44" t="n">
        <v>10895.17</v>
      </c>
      <c r="U44" t="n">
        <v>0.71</v>
      </c>
      <c r="V44" t="n">
        <v>0.85</v>
      </c>
      <c r="W44" t="n">
        <v>5.33</v>
      </c>
      <c r="X44" t="n">
        <v>0.66</v>
      </c>
      <c r="Y44" t="n">
        <v>1</v>
      </c>
      <c r="Z44" t="n">
        <v>10</v>
      </c>
      <c r="AA44" t="n">
        <v>505.9815949726846</v>
      </c>
      <c r="AB44" t="n">
        <v>692.3063405741669</v>
      </c>
      <c r="AC44" t="n">
        <v>626.2335950878194</v>
      </c>
      <c r="AD44" t="n">
        <v>505981.5949726846</v>
      </c>
      <c r="AE44" t="n">
        <v>692306.340574167</v>
      </c>
      <c r="AF44" t="n">
        <v>3.170000308612828e-06</v>
      </c>
      <c r="AG44" t="n">
        <v>8.310185185185185</v>
      </c>
      <c r="AH44" t="n">
        <v>626233.5950878194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3.4929</v>
      </c>
      <c r="E45" t="n">
        <v>28.63</v>
      </c>
      <c r="F45" t="n">
        <v>24.79</v>
      </c>
      <c r="G45" t="n">
        <v>64.66</v>
      </c>
      <c r="H45" t="n">
        <v>0.8</v>
      </c>
      <c r="I45" t="n">
        <v>23</v>
      </c>
      <c r="J45" t="n">
        <v>262.08</v>
      </c>
      <c r="K45" t="n">
        <v>58.47</v>
      </c>
      <c r="L45" t="n">
        <v>11.75</v>
      </c>
      <c r="M45" t="n">
        <v>21</v>
      </c>
      <c r="N45" t="n">
        <v>66.86</v>
      </c>
      <c r="O45" t="n">
        <v>32557.58</v>
      </c>
      <c r="P45" t="n">
        <v>357.53</v>
      </c>
      <c r="Q45" t="n">
        <v>1397.23</v>
      </c>
      <c r="R45" t="n">
        <v>92.84999999999999</v>
      </c>
      <c r="S45" t="n">
        <v>66.97</v>
      </c>
      <c r="T45" t="n">
        <v>10312.93</v>
      </c>
      <c r="U45" t="n">
        <v>0.72</v>
      </c>
      <c r="V45" t="n">
        <v>0.85</v>
      </c>
      <c r="W45" t="n">
        <v>5.33</v>
      </c>
      <c r="X45" t="n">
        <v>0.62</v>
      </c>
      <c r="Y45" t="n">
        <v>1</v>
      </c>
      <c r="Z45" t="n">
        <v>10</v>
      </c>
      <c r="AA45" t="n">
        <v>503.5510429545513</v>
      </c>
      <c r="AB45" t="n">
        <v>688.98075207457</v>
      </c>
      <c r="AC45" t="n">
        <v>623.225396087131</v>
      </c>
      <c r="AD45" t="n">
        <v>503551.0429545513</v>
      </c>
      <c r="AE45" t="n">
        <v>688980.7520745699</v>
      </c>
      <c r="AF45" t="n">
        <v>3.179558372947894e-06</v>
      </c>
      <c r="AG45" t="n">
        <v>8.284143518518519</v>
      </c>
      <c r="AH45" t="n">
        <v>623225.396087131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3.4905</v>
      </c>
      <c r="E46" t="n">
        <v>28.65</v>
      </c>
      <c r="F46" t="n">
        <v>24.81</v>
      </c>
      <c r="G46" t="n">
        <v>64.70999999999999</v>
      </c>
      <c r="H46" t="n">
        <v>0.8100000000000001</v>
      </c>
      <c r="I46" t="n">
        <v>23</v>
      </c>
      <c r="J46" t="n">
        <v>262.55</v>
      </c>
      <c r="K46" t="n">
        <v>58.47</v>
      </c>
      <c r="L46" t="n">
        <v>12</v>
      </c>
      <c r="M46" t="n">
        <v>21</v>
      </c>
      <c r="N46" t="n">
        <v>67.06999999999999</v>
      </c>
      <c r="O46" t="n">
        <v>32615.02</v>
      </c>
      <c r="P46" t="n">
        <v>356.59</v>
      </c>
      <c r="Q46" t="n">
        <v>1397.17</v>
      </c>
      <c r="R46" t="n">
        <v>93.45999999999999</v>
      </c>
      <c r="S46" t="n">
        <v>66.97</v>
      </c>
      <c r="T46" t="n">
        <v>10617.19</v>
      </c>
      <c r="U46" t="n">
        <v>0.72</v>
      </c>
      <c r="V46" t="n">
        <v>0.85</v>
      </c>
      <c r="W46" t="n">
        <v>5.33</v>
      </c>
      <c r="X46" t="n">
        <v>0.64</v>
      </c>
      <c r="Y46" t="n">
        <v>1</v>
      </c>
      <c r="Z46" t="n">
        <v>10</v>
      </c>
      <c r="AA46" t="n">
        <v>503.2031926487215</v>
      </c>
      <c r="AB46" t="n">
        <v>688.504807940061</v>
      </c>
      <c r="AC46" t="n">
        <v>622.7948753928279</v>
      </c>
      <c r="AD46" t="n">
        <v>503203.1926487215</v>
      </c>
      <c r="AE46" t="n">
        <v>688504.807940061</v>
      </c>
      <c r="AF46" t="n">
        <v>3.17737367252845e-06</v>
      </c>
      <c r="AG46" t="n">
        <v>8.289930555555555</v>
      </c>
      <c r="AH46" t="n">
        <v>622794.8753928279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3.5013</v>
      </c>
      <c r="E47" t="n">
        <v>28.56</v>
      </c>
      <c r="F47" t="n">
        <v>24.77</v>
      </c>
      <c r="G47" t="n">
        <v>67.54000000000001</v>
      </c>
      <c r="H47" t="n">
        <v>0.83</v>
      </c>
      <c r="I47" t="n">
        <v>22</v>
      </c>
      <c r="J47" t="n">
        <v>263.01</v>
      </c>
      <c r="K47" t="n">
        <v>58.47</v>
      </c>
      <c r="L47" t="n">
        <v>12.25</v>
      </c>
      <c r="M47" t="n">
        <v>20</v>
      </c>
      <c r="N47" t="n">
        <v>67.29000000000001</v>
      </c>
      <c r="O47" t="n">
        <v>32672.53</v>
      </c>
      <c r="P47" t="n">
        <v>355.56</v>
      </c>
      <c r="Q47" t="n">
        <v>1397.22</v>
      </c>
      <c r="R47" t="n">
        <v>92.25</v>
      </c>
      <c r="S47" t="n">
        <v>66.97</v>
      </c>
      <c r="T47" t="n">
        <v>10019.01</v>
      </c>
      <c r="U47" t="n">
        <v>0.73</v>
      </c>
      <c r="V47" t="n">
        <v>0.85</v>
      </c>
      <c r="W47" t="n">
        <v>5.32</v>
      </c>
      <c r="X47" t="n">
        <v>0.6</v>
      </c>
      <c r="Y47" t="n">
        <v>1</v>
      </c>
      <c r="Z47" t="n">
        <v>10</v>
      </c>
      <c r="AA47" t="n">
        <v>501.3106112072987</v>
      </c>
      <c r="AB47" t="n">
        <v>685.9152945171062</v>
      </c>
      <c r="AC47" t="n">
        <v>620.4525014965549</v>
      </c>
      <c r="AD47" t="n">
        <v>501310.6112072988</v>
      </c>
      <c r="AE47" t="n">
        <v>685915.2945171061</v>
      </c>
      <c r="AF47" t="n">
        <v>3.187204824415947e-06</v>
      </c>
      <c r="AG47" t="n">
        <v>8.263888888888889</v>
      </c>
      <c r="AH47" t="n">
        <v>620452.5014965548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3.4995</v>
      </c>
      <c r="E48" t="n">
        <v>28.58</v>
      </c>
      <c r="F48" t="n">
        <v>24.78</v>
      </c>
      <c r="G48" t="n">
        <v>67.58</v>
      </c>
      <c r="H48" t="n">
        <v>0.84</v>
      </c>
      <c r="I48" t="n">
        <v>22</v>
      </c>
      <c r="J48" t="n">
        <v>263.48</v>
      </c>
      <c r="K48" t="n">
        <v>58.47</v>
      </c>
      <c r="L48" t="n">
        <v>12.5</v>
      </c>
      <c r="M48" t="n">
        <v>20</v>
      </c>
      <c r="N48" t="n">
        <v>67.51000000000001</v>
      </c>
      <c r="O48" t="n">
        <v>32730.13</v>
      </c>
      <c r="P48" t="n">
        <v>354.13</v>
      </c>
      <c r="Q48" t="n">
        <v>1397.21</v>
      </c>
      <c r="R48" t="n">
        <v>92.44</v>
      </c>
      <c r="S48" t="n">
        <v>66.97</v>
      </c>
      <c r="T48" t="n">
        <v>10113.78</v>
      </c>
      <c r="U48" t="n">
        <v>0.72</v>
      </c>
      <c r="V48" t="n">
        <v>0.85</v>
      </c>
      <c r="W48" t="n">
        <v>5.33</v>
      </c>
      <c r="X48" t="n">
        <v>0.61</v>
      </c>
      <c r="Y48" t="n">
        <v>1</v>
      </c>
      <c r="Z48" t="n">
        <v>10</v>
      </c>
      <c r="AA48" t="n">
        <v>500.5302174454162</v>
      </c>
      <c r="AB48" t="n">
        <v>684.8475253435554</v>
      </c>
      <c r="AC48" t="n">
        <v>619.4866387143044</v>
      </c>
      <c r="AD48" t="n">
        <v>500530.2174454162</v>
      </c>
      <c r="AE48" t="n">
        <v>684847.5253435554</v>
      </c>
      <c r="AF48" t="n">
        <v>3.185566299101364e-06</v>
      </c>
      <c r="AG48" t="n">
        <v>8.269675925925926</v>
      </c>
      <c r="AH48" t="n">
        <v>619486.6387143044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3.5105</v>
      </c>
      <c r="E49" t="n">
        <v>28.49</v>
      </c>
      <c r="F49" t="n">
        <v>24.74</v>
      </c>
      <c r="G49" t="n">
        <v>70.68000000000001</v>
      </c>
      <c r="H49" t="n">
        <v>0.86</v>
      </c>
      <c r="I49" t="n">
        <v>21</v>
      </c>
      <c r="J49" t="n">
        <v>263.95</v>
      </c>
      <c r="K49" t="n">
        <v>58.47</v>
      </c>
      <c r="L49" t="n">
        <v>12.75</v>
      </c>
      <c r="M49" t="n">
        <v>19</v>
      </c>
      <c r="N49" t="n">
        <v>67.72</v>
      </c>
      <c r="O49" t="n">
        <v>32787.82</v>
      </c>
      <c r="P49" t="n">
        <v>352.33</v>
      </c>
      <c r="Q49" t="n">
        <v>1397.21</v>
      </c>
      <c r="R49" t="n">
        <v>91.05</v>
      </c>
      <c r="S49" t="n">
        <v>66.97</v>
      </c>
      <c r="T49" t="n">
        <v>9422.43</v>
      </c>
      <c r="U49" t="n">
        <v>0.74</v>
      </c>
      <c r="V49" t="n">
        <v>0.85</v>
      </c>
      <c r="W49" t="n">
        <v>5.33</v>
      </c>
      <c r="X49" t="n">
        <v>0.57</v>
      </c>
      <c r="Y49" t="n">
        <v>1</v>
      </c>
      <c r="Z49" t="n">
        <v>10</v>
      </c>
      <c r="AA49" t="n">
        <v>498.1012966223298</v>
      </c>
      <c r="AB49" t="n">
        <v>681.5241687169846</v>
      </c>
      <c r="AC49" t="n">
        <v>616.4804585798131</v>
      </c>
      <c r="AD49" t="n">
        <v>498101.2966223298</v>
      </c>
      <c r="AE49" t="n">
        <v>681524.1687169846</v>
      </c>
      <c r="AF49" t="n">
        <v>3.195579509357148e-06</v>
      </c>
      <c r="AG49" t="n">
        <v>8.24363425925926</v>
      </c>
      <c r="AH49" t="n">
        <v>616480.4585798131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3.5095</v>
      </c>
      <c r="E50" t="n">
        <v>28.49</v>
      </c>
      <c r="F50" t="n">
        <v>24.75</v>
      </c>
      <c r="G50" t="n">
        <v>70.7</v>
      </c>
      <c r="H50" t="n">
        <v>0.87</v>
      </c>
      <c r="I50" t="n">
        <v>21</v>
      </c>
      <c r="J50" t="n">
        <v>264.42</v>
      </c>
      <c r="K50" t="n">
        <v>58.47</v>
      </c>
      <c r="L50" t="n">
        <v>13</v>
      </c>
      <c r="M50" t="n">
        <v>19</v>
      </c>
      <c r="N50" t="n">
        <v>67.94</v>
      </c>
      <c r="O50" t="n">
        <v>32845.58</v>
      </c>
      <c r="P50" t="n">
        <v>351.35</v>
      </c>
      <c r="Q50" t="n">
        <v>1397.17</v>
      </c>
      <c r="R50" t="n">
        <v>91.56999999999999</v>
      </c>
      <c r="S50" t="n">
        <v>66.97</v>
      </c>
      <c r="T50" t="n">
        <v>9681.42</v>
      </c>
      <c r="U50" t="n">
        <v>0.73</v>
      </c>
      <c r="V50" t="n">
        <v>0.85</v>
      </c>
      <c r="W50" t="n">
        <v>5.33</v>
      </c>
      <c r="X50" t="n">
        <v>0.58</v>
      </c>
      <c r="Y50" t="n">
        <v>1</v>
      </c>
      <c r="Z50" t="n">
        <v>10</v>
      </c>
      <c r="AA50" t="n">
        <v>497.5560934899875</v>
      </c>
      <c r="AB50" t="n">
        <v>680.7781977386492</v>
      </c>
      <c r="AC50" t="n">
        <v>615.8056820246733</v>
      </c>
      <c r="AD50" t="n">
        <v>497556.0934899875</v>
      </c>
      <c r="AE50" t="n">
        <v>680778.1977386492</v>
      </c>
      <c r="AF50" t="n">
        <v>3.194669217515713e-06</v>
      </c>
      <c r="AG50" t="n">
        <v>8.24363425925926</v>
      </c>
      <c r="AH50" t="n">
        <v>615805.6820246733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3.5197</v>
      </c>
      <c r="E51" t="n">
        <v>28.41</v>
      </c>
      <c r="F51" t="n">
        <v>24.71</v>
      </c>
      <c r="G51" t="n">
        <v>74.13</v>
      </c>
      <c r="H51" t="n">
        <v>0.89</v>
      </c>
      <c r="I51" t="n">
        <v>20</v>
      </c>
      <c r="J51" t="n">
        <v>264.89</v>
      </c>
      <c r="K51" t="n">
        <v>58.47</v>
      </c>
      <c r="L51" t="n">
        <v>13.25</v>
      </c>
      <c r="M51" t="n">
        <v>18</v>
      </c>
      <c r="N51" t="n">
        <v>68.16</v>
      </c>
      <c r="O51" t="n">
        <v>32903.43</v>
      </c>
      <c r="P51" t="n">
        <v>349.9</v>
      </c>
      <c r="Q51" t="n">
        <v>1397.18</v>
      </c>
      <c r="R51" t="n">
        <v>90.15000000000001</v>
      </c>
      <c r="S51" t="n">
        <v>66.97</v>
      </c>
      <c r="T51" t="n">
        <v>8978.58</v>
      </c>
      <c r="U51" t="n">
        <v>0.74</v>
      </c>
      <c r="V51" t="n">
        <v>0.85</v>
      </c>
      <c r="W51" t="n">
        <v>5.33</v>
      </c>
      <c r="X51" t="n">
        <v>0.54</v>
      </c>
      <c r="Y51" t="n">
        <v>1</v>
      </c>
      <c r="Z51" t="n">
        <v>10</v>
      </c>
      <c r="AA51" t="n">
        <v>495.4584990672068</v>
      </c>
      <c r="AB51" t="n">
        <v>677.9081765100658</v>
      </c>
      <c r="AC51" t="n">
        <v>613.2095715940458</v>
      </c>
      <c r="AD51" t="n">
        <v>495458.4990672068</v>
      </c>
      <c r="AE51" t="n">
        <v>677908.1765100658</v>
      </c>
      <c r="AF51" t="n">
        <v>3.203954194298349e-06</v>
      </c>
      <c r="AG51" t="n">
        <v>8.220486111111112</v>
      </c>
      <c r="AH51" t="n">
        <v>613209.5715940457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3.5211</v>
      </c>
      <c r="E52" t="n">
        <v>28.4</v>
      </c>
      <c r="F52" t="n">
        <v>24.7</v>
      </c>
      <c r="G52" t="n">
        <v>74.09999999999999</v>
      </c>
      <c r="H52" t="n">
        <v>0.91</v>
      </c>
      <c r="I52" t="n">
        <v>20</v>
      </c>
      <c r="J52" t="n">
        <v>265.36</v>
      </c>
      <c r="K52" t="n">
        <v>58.47</v>
      </c>
      <c r="L52" t="n">
        <v>13.5</v>
      </c>
      <c r="M52" t="n">
        <v>18</v>
      </c>
      <c r="N52" t="n">
        <v>68.38</v>
      </c>
      <c r="O52" t="n">
        <v>32961.36</v>
      </c>
      <c r="P52" t="n">
        <v>349.24</v>
      </c>
      <c r="Q52" t="n">
        <v>1397.3</v>
      </c>
      <c r="R52" t="n">
        <v>89.95</v>
      </c>
      <c r="S52" t="n">
        <v>66.97</v>
      </c>
      <c r="T52" t="n">
        <v>8874.870000000001</v>
      </c>
      <c r="U52" t="n">
        <v>0.74</v>
      </c>
      <c r="V52" t="n">
        <v>0.85</v>
      </c>
      <c r="W52" t="n">
        <v>5.33</v>
      </c>
      <c r="X52" t="n">
        <v>0.53</v>
      </c>
      <c r="Y52" t="n">
        <v>1</v>
      </c>
      <c r="Z52" t="n">
        <v>10</v>
      </c>
      <c r="AA52" t="n">
        <v>494.8388059290085</v>
      </c>
      <c r="AB52" t="n">
        <v>677.060285019451</v>
      </c>
      <c r="AC52" t="n">
        <v>612.4426016772723</v>
      </c>
      <c r="AD52" t="n">
        <v>494838.8059290085</v>
      </c>
      <c r="AE52" t="n">
        <v>677060.2850194511</v>
      </c>
      <c r="AF52" t="n">
        <v>3.205228602876358e-06</v>
      </c>
      <c r="AG52" t="n">
        <v>8.217592592592593</v>
      </c>
      <c r="AH52" t="n">
        <v>612442.6016772722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3.5301</v>
      </c>
      <c r="E53" t="n">
        <v>28.33</v>
      </c>
      <c r="F53" t="n">
        <v>24.67</v>
      </c>
      <c r="G53" t="n">
        <v>77.92</v>
      </c>
      <c r="H53" t="n">
        <v>0.92</v>
      </c>
      <c r="I53" t="n">
        <v>19</v>
      </c>
      <c r="J53" t="n">
        <v>265.83</v>
      </c>
      <c r="K53" t="n">
        <v>58.47</v>
      </c>
      <c r="L53" t="n">
        <v>13.75</v>
      </c>
      <c r="M53" t="n">
        <v>17</v>
      </c>
      <c r="N53" t="n">
        <v>68.59999999999999</v>
      </c>
      <c r="O53" t="n">
        <v>33019.37</v>
      </c>
      <c r="P53" t="n">
        <v>345.68</v>
      </c>
      <c r="Q53" t="n">
        <v>1397.24</v>
      </c>
      <c r="R53" t="n">
        <v>89.20999999999999</v>
      </c>
      <c r="S53" t="n">
        <v>66.97</v>
      </c>
      <c r="T53" t="n">
        <v>8513.950000000001</v>
      </c>
      <c r="U53" t="n">
        <v>0.75</v>
      </c>
      <c r="V53" t="n">
        <v>0.85</v>
      </c>
      <c r="W53" t="n">
        <v>5.32</v>
      </c>
      <c r="X53" t="n">
        <v>0.51</v>
      </c>
      <c r="Y53" t="n">
        <v>1</v>
      </c>
      <c r="Z53" t="n">
        <v>10</v>
      </c>
      <c r="AA53" t="n">
        <v>491.4566608564414</v>
      </c>
      <c r="AB53" t="n">
        <v>672.4326849214548</v>
      </c>
      <c r="AC53" t="n">
        <v>608.256653237751</v>
      </c>
      <c r="AD53" t="n">
        <v>491456.6608564414</v>
      </c>
      <c r="AE53" t="n">
        <v>672432.6849214548</v>
      </c>
      <c r="AF53" t="n">
        <v>3.213421229449271e-06</v>
      </c>
      <c r="AG53" t="n">
        <v>8.197337962962964</v>
      </c>
      <c r="AH53" t="n">
        <v>608256.653237751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3.5288</v>
      </c>
      <c r="E54" t="n">
        <v>28.34</v>
      </c>
      <c r="F54" t="n">
        <v>24.68</v>
      </c>
      <c r="G54" t="n">
        <v>77.95</v>
      </c>
      <c r="H54" t="n">
        <v>0.9399999999999999</v>
      </c>
      <c r="I54" t="n">
        <v>19</v>
      </c>
      <c r="J54" t="n">
        <v>266.3</v>
      </c>
      <c r="K54" t="n">
        <v>58.47</v>
      </c>
      <c r="L54" t="n">
        <v>14</v>
      </c>
      <c r="M54" t="n">
        <v>17</v>
      </c>
      <c r="N54" t="n">
        <v>68.81999999999999</v>
      </c>
      <c r="O54" t="n">
        <v>33077.47</v>
      </c>
      <c r="P54" t="n">
        <v>347.07</v>
      </c>
      <c r="Q54" t="n">
        <v>1397.18</v>
      </c>
      <c r="R54" t="n">
        <v>89.62</v>
      </c>
      <c r="S54" t="n">
        <v>66.97</v>
      </c>
      <c r="T54" t="n">
        <v>8718.01</v>
      </c>
      <c r="U54" t="n">
        <v>0.75</v>
      </c>
      <c r="V54" t="n">
        <v>0.85</v>
      </c>
      <c r="W54" t="n">
        <v>5.32</v>
      </c>
      <c r="X54" t="n">
        <v>0.52</v>
      </c>
      <c r="Y54" t="n">
        <v>1</v>
      </c>
      <c r="Z54" t="n">
        <v>10</v>
      </c>
      <c r="AA54" t="n">
        <v>492.5645585700096</v>
      </c>
      <c r="AB54" t="n">
        <v>673.9485594501565</v>
      </c>
      <c r="AC54" t="n">
        <v>609.6278548289768</v>
      </c>
      <c r="AD54" t="n">
        <v>492564.5585700097</v>
      </c>
      <c r="AE54" t="n">
        <v>673948.5594501565</v>
      </c>
      <c r="AF54" t="n">
        <v>3.212237850055406e-06</v>
      </c>
      <c r="AG54" t="n">
        <v>8.200231481481483</v>
      </c>
      <c r="AH54" t="n">
        <v>609627.8548289768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3.5294</v>
      </c>
      <c r="E55" t="n">
        <v>28.33</v>
      </c>
      <c r="F55" t="n">
        <v>24.68</v>
      </c>
      <c r="G55" t="n">
        <v>77.93000000000001</v>
      </c>
      <c r="H55" t="n">
        <v>0.95</v>
      </c>
      <c r="I55" t="n">
        <v>19</v>
      </c>
      <c r="J55" t="n">
        <v>266.77</v>
      </c>
      <c r="K55" t="n">
        <v>58.47</v>
      </c>
      <c r="L55" t="n">
        <v>14.25</v>
      </c>
      <c r="M55" t="n">
        <v>17</v>
      </c>
      <c r="N55" t="n">
        <v>69.04000000000001</v>
      </c>
      <c r="O55" t="n">
        <v>33135.65</v>
      </c>
      <c r="P55" t="n">
        <v>345.54</v>
      </c>
      <c r="Q55" t="n">
        <v>1397.2</v>
      </c>
      <c r="R55" t="n">
        <v>89.42</v>
      </c>
      <c r="S55" t="n">
        <v>66.97</v>
      </c>
      <c r="T55" t="n">
        <v>8616.379999999999</v>
      </c>
      <c r="U55" t="n">
        <v>0.75</v>
      </c>
      <c r="V55" t="n">
        <v>0.85</v>
      </c>
      <c r="W55" t="n">
        <v>5.32</v>
      </c>
      <c r="X55" t="n">
        <v>0.51</v>
      </c>
      <c r="Y55" t="n">
        <v>1</v>
      </c>
      <c r="Z55" t="n">
        <v>10</v>
      </c>
      <c r="AA55" t="n">
        <v>491.4606959274954</v>
      </c>
      <c r="AB55" t="n">
        <v>672.4382058836858</v>
      </c>
      <c r="AC55" t="n">
        <v>608.2616472870955</v>
      </c>
      <c r="AD55" t="n">
        <v>491460.6959274954</v>
      </c>
      <c r="AE55" t="n">
        <v>672438.2058836857</v>
      </c>
      <c r="AF55" t="n">
        <v>3.212784025160267e-06</v>
      </c>
      <c r="AG55" t="n">
        <v>8.197337962962964</v>
      </c>
      <c r="AH55" t="n">
        <v>608261.6472870954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3.5394</v>
      </c>
      <c r="E56" t="n">
        <v>28.25</v>
      </c>
      <c r="F56" t="n">
        <v>24.65</v>
      </c>
      <c r="G56" t="n">
        <v>82.15000000000001</v>
      </c>
      <c r="H56" t="n">
        <v>0.97</v>
      </c>
      <c r="I56" t="n">
        <v>18</v>
      </c>
      <c r="J56" t="n">
        <v>267.24</v>
      </c>
      <c r="K56" t="n">
        <v>58.47</v>
      </c>
      <c r="L56" t="n">
        <v>14.5</v>
      </c>
      <c r="M56" t="n">
        <v>16</v>
      </c>
      <c r="N56" t="n">
        <v>69.27</v>
      </c>
      <c r="O56" t="n">
        <v>33193.92</v>
      </c>
      <c r="P56" t="n">
        <v>342.56</v>
      </c>
      <c r="Q56" t="n">
        <v>1397.23</v>
      </c>
      <c r="R56" t="n">
        <v>88.23999999999999</v>
      </c>
      <c r="S56" t="n">
        <v>66.97</v>
      </c>
      <c r="T56" t="n">
        <v>8032.8</v>
      </c>
      <c r="U56" t="n">
        <v>0.76</v>
      </c>
      <c r="V56" t="n">
        <v>0.85</v>
      </c>
      <c r="W56" t="n">
        <v>5.32</v>
      </c>
      <c r="X56" t="n">
        <v>0.48</v>
      </c>
      <c r="Y56" t="n">
        <v>1</v>
      </c>
      <c r="Z56" t="n">
        <v>10</v>
      </c>
      <c r="AA56" t="n">
        <v>488.400651158101</v>
      </c>
      <c r="AB56" t="n">
        <v>668.2513176305529</v>
      </c>
      <c r="AC56" t="n">
        <v>604.4743497725071</v>
      </c>
      <c r="AD56" t="n">
        <v>488400.651158101</v>
      </c>
      <c r="AE56" t="n">
        <v>668251.3176305529</v>
      </c>
      <c r="AF56" t="n">
        <v>3.221886943574616e-06</v>
      </c>
      <c r="AG56" t="n">
        <v>8.174189814814815</v>
      </c>
      <c r="AH56" t="n">
        <v>604474.3497725071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3.5361</v>
      </c>
      <c r="E57" t="n">
        <v>28.28</v>
      </c>
      <c r="F57" t="n">
        <v>24.67</v>
      </c>
      <c r="G57" t="n">
        <v>82.23999999999999</v>
      </c>
      <c r="H57" t="n">
        <v>0.98</v>
      </c>
      <c r="I57" t="n">
        <v>18</v>
      </c>
      <c r="J57" t="n">
        <v>267.71</v>
      </c>
      <c r="K57" t="n">
        <v>58.47</v>
      </c>
      <c r="L57" t="n">
        <v>14.75</v>
      </c>
      <c r="M57" t="n">
        <v>16</v>
      </c>
      <c r="N57" t="n">
        <v>69.48999999999999</v>
      </c>
      <c r="O57" t="n">
        <v>33252.27</v>
      </c>
      <c r="P57" t="n">
        <v>343.7</v>
      </c>
      <c r="Q57" t="n">
        <v>1397.17</v>
      </c>
      <c r="R57" t="n">
        <v>89.22</v>
      </c>
      <c r="S57" t="n">
        <v>66.97</v>
      </c>
      <c r="T57" t="n">
        <v>8519.379999999999</v>
      </c>
      <c r="U57" t="n">
        <v>0.75</v>
      </c>
      <c r="V57" t="n">
        <v>0.85</v>
      </c>
      <c r="W57" t="n">
        <v>5.32</v>
      </c>
      <c r="X57" t="n">
        <v>0.51</v>
      </c>
      <c r="Y57" t="n">
        <v>1</v>
      </c>
      <c r="Z57" t="n">
        <v>10</v>
      </c>
      <c r="AA57" t="n">
        <v>489.5515433534795</v>
      </c>
      <c r="AB57" t="n">
        <v>669.82601910605</v>
      </c>
      <c r="AC57" t="n">
        <v>605.8987639492901</v>
      </c>
      <c r="AD57" t="n">
        <v>489551.5433534795</v>
      </c>
      <c r="AE57" t="n">
        <v>669826.01910605</v>
      </c>
      <c r="AF57" t="n">
        <v>3.21888298049788e-06</v>
      </c>
      <c r="AG57" t="n">
        <v>8.182870370370372</v>
      </c>
      <c r="AH57" t="n">
        <v>605898.7639492902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3.5382</v>
      </c>
      <c r="E58" t="n">
        <v>28.26</v>
      </c>
      <c r="F58" t="n">
        <v>24.66</v>
      </c>
      <c r="G58" t="n">
        <v>82.19</v>
      </c>
      <c r="H58" t="n">
        <v>1</v>
      </c>
      <c r="I58" t="n">
        <v>18</v>
      </c>
      <c r="J58" t="n">
        <v>268.19</v>
      </c>
      <c r="K58" t="n">
        <v>58.47</v>
      </c>
      <c r="L58" t="n">
        <v>15</v>
      </c>
      <c r="M58" t="n">
        <v>16</v>
      </c>
      <c r="N58" t="n">
        <v>69.70999999999999</v>
      </c>
      <c r="O58" t="n">
        <v>33310.7</v>
      </c>
      <c r="P58" t="n">
        <v>341.3</v>
      </c>
      <c r="Q58" t="n">
        <v>1397.22</v>
      </c>
      <c r="R58" t="n">
        <v>88.44</v>
      </c>
      <c r="S58" t="n">
        <v>66.97</v>
      </c>
      <c r="T58" t="n">
        <v>8131.84</v>
      </c>
      <c r="U58" t="n">
        <v>0.76</v>
      </c>
      <c r="V58" t="n">
        <v>0.85</v>
      </c>
      <c r="W58" t="n">
        <v>5.33</v>
      </c>
      <c r="X58" t="n">
        <v>0.49</v>
      </c>
      <c r="Y58" t="n">
        <v>1</v>
      </c>
      <c r="Z58" t="n">
        <v>10</v>
      </c>
      <c r="AA58" t="n">
        <v>487.6839029992998</v>
      </c>
      <c r="AB58" t="n">
        <v>667.2706311789841</v>
      </c>
      <c r="AC58" t="n">
        <v>603.5872586594738</v>
      </c>
      <c r="AD58" t="n">
        <v>487683.9029992999</v>
      </c>
      <c r="AE58" t="n">
        <v>667270.6311789841</v>
      </c>
      <c r="AF58" t="n">
        <v>3.220794593364894e-06</v>
      </c>
      <c r="AG58" t="n">
        <v>8.177083333333334</v>
      </c>
      <c r="AH58" t="n">
        <v>603587.2586594739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3.55</v>
      </c>
      <c r="E59" t="n">
        <v>28.17</v>
      </c>
      <c r="F59" t="n">
        <v>24.61</v>
      </c>
      <c r="G59" t="n">
        <v>86.86</v>
      </c>
      <c r="H59" t="n">
        <v>1.01</v>
      </c>
      <c r="I59" t="n">
        <v>17</v>
      </c>
      <c r="J59" t="n">
        <v>268.66</v>
      </c>
      <c r="K59" t="n">
        <v>58.47</v>
      </c>
      <c r="L59" t="n">
        <v>15.25</v>
      </c>
      <c r="M59" t="n">
        <v>15</v>
      </c>
      <c r="N59" t="n">
        <v>69.94</v>
      </c>
      <c r="O59" t="n">
        <v>33369.22</v>
      </c>
      <c r="P59" t="n">
        <v>338.69</v>
      </c>
      <c r="Q59" t="n">
        <v>1397.23</v>
      </c>
      <c r="R59" t="n">
        <v>87.04000000000001</v>
      </c>
      <c r="S59" t="n">
        <v>66.97</v>
      </c>
      <c r="T59" t="n">
        <v>7438.11</v>
      </c>
      <c r="U59" t="n">
        <v>0.77</v>
      </c>
      <c r="V59" t="n">
        <v>0.86</v>
      </c>
      <c r="W59" t="n">
        <v>5.32</v>
      </c>
      <c r="X59" t="n">
        <v>0.44</v>
      </c>
      <c r="Y59" t="n">
        <v>1</v>
      </c>
      <c r="Z59" t="n">
        <v>10</v>
      </c>
      <c r="AA59" t="n">
        <v>484.6622638975719</v>
      </c>
      <c r="AB59" t="n">
        <v>663.1362912546908</v>
      </c>
      <c r="AC59" t="n">
        <v>599.8474943349727</v>
      </c>
      <c r="AD59" t="n">
        <v>484662.2638975719</v>
      </c>
      <c r="AE59" t="n">
        <v>663136.2912546908</v>
      </c>
      <c r="AF59" t="n">
        <v>3.231536037093825e-06</v>
      </c>
      <c r="AG59" t="n">
        <v>8.151041666666668</v>
      </c>
      <c r="AH59" t="n">
        <v>599847.4943349727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3.5487</v>
      </c>
      <c r="E60" t="n">
        <v>28.18</v>
      </c>
      <c r="F60" t="n">
        <v>24.62</v>
      </c>
      <c r="G60" t="n">
        <v>86.89</v>
      </c>
      <c r="H60" t="n">
        <v>1.03</v>
      </c>
      <c r="I60" t="n">
        <v>17</v>
      </c>
      <c r="J60" t="n">
        <v>269.14</v>
      </c>
      <c r="K60" t="n">
        <v>58.47</v>
      </c>
      <c r="L60" t="n">
        <v>15.5</v>
      </c>
      <c r="M60" t="n">
        <v>15</v>
      </c>
      <c r="N60" t="n">
        <v>70.16</v>
      </c>
      <c r="O60" t="n">
        <v>33427.83</v>
      </c>
      <c r="P60" t="n">
        <v>338.69</v>
      </c>
      <c r="Q60" t="n">
        <v>1397.18</v>
      </c>
      <c r="R60" t="n">
        <v>87.18000000000001</v>
      </c>
      <c r="S60" t="n">
        <v>66.97</v>
      </c>
      <c r="T60" t="n">
        <v>7506.84</v>
      </c>
      <c r="U60" t="n">
        <v>0.77</v>
      </c>
      <c r="V60" t="n">
        <v>0.85</v>
      </c>
      <c r="W60" t="n">
        <v>5.33</v>
      </c>
      <c r="X60" t="n">
        <v>0.45</v>
      </c>
      <c r="Y60" t="n">
        <v>1</v>
      </c>
      <c r="Z60" t="n">
        <v>10</v>
      </c>
      <c r="AA60" t="n">
        <v>484.8140929237896</v>
      </c>
      <c r="AB60" t="n">
        <v>663.3440304265858</v>
      </c>
      <c r="AC60" t="n">
        <v>600.0354071718658</v>
      </c>
      <c r="AD60" t="n">
        <v>484814.0929237896</v>
      </c>
      <c r="AE60" t="n">
        <v>663344.0304265858</v>
      </c>
      <c r="AF60" t="n">
        <v>3.230352657699961e-06</v>
      </c>
      <c r="AG60" t="n">
        <v>8.153935185185185</v>
      </c>
      <c r="AH60" t="n">
        <v>600035.4071718658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3.5489</v>
      </c>
      <c r="E61" t="n">
        <v>28.18</v>
      </c>
      <c r="F61" t="n">
        <v>24.62</v>
      </c>
      <c r="G61" t="n">
        <v>86.89</v>
      </c>
      <c r="H61" t="n">
        <v>1.04</v>
      </c>
      <c r="I61" t="n">
        <v>17</v>
      </c>
      <c r="J61" t="n">
        <v>269.61</v>
      </c>
      <c r="K61" t="n">
        <v>58.47</v>
      </c>
      <c r="L61" t="n">
        <v>15.75</v>
      </c>
      <c r="M61" t="n">
        <v>15</v>
      </c>
      <c r="N61" t="n">
        <v>70.39</v>
      </c>
      <c r="O61" t="n">
        <v>33486.53</v>
      </c>
      <c r="P61" t="n">
        <v>336.72</v>
      </c>
      <c r="Q61" t="n">
        <v>1397.23</v>
      </c>
      <c r="R61" t="n">
        <v>87.39</v>
      </c>
      <c r="S61" t="n">
        <v>66.97</v>
      </c>
      <c r="T61" t="n">
        <v>7609.65</v>
      </c>
      <c r="U61" t="n">
        <v>0.77</v>
      </c>
      <c r="V61" t="n">
        <v>0.85</v>
      </c>
      <c r="W61" t="n">
        <v>5.32</v>
      </c>
      <c r="X61" t="n">
        <v>0.45</v>
      </c>
      <c r="Y61" t="n">
        <v>1</v>
      </c>
      <c r="Z61" t="n">
        <v>10</v>
      </c>
      <c r="AA61" t="n">
        <v>483.4535772828135</v>
      </c>
      <c r="AB61" t="n">
        <v>661.4825129048884</v>
      </c>
      <c r="AC61" t="n">
        <v>598.3515502697829</v>
      </c>
      <c r="AD61" t="n">
        <v>483453.5772828135</v>
      </c>
      <c r="AE61" t="n">
        <v>661482.5129048884</v>
      </c>
      <c r="AF61" t="n">
        <v>3.230534716068248e-06</v>
      </c>
      <c r="AG61" t="n">
        <v>8.153935185185185</v>
      </c>
      <c r="AH61" t="n">
        <v>598351.5502697829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3.5572</v>
      </c>
      <c r="E62" t="n">
        <v>28.11</v>
      </c>
      <c r="F62" t="n">
        <v>24.6</v>
      </c>
      <c r="G62" t="n">
        <v>92.25</v>
      </c>
      <c r="H62" t="n">
        <v>1.05</v>
      </c>
      <c r="I62" t="n">
        <v>16</v>
      </c>
      <c r="J62" t="n">
        <v>270.09</v>
      </c>
      <c r="K62" t="n">
        <v>58.47</v>
      </c>
      <c r="L62" t="n">
        <v>16</v>
      </c>
      <c r="M62" t="n">
        <v>14</v>
      </c>
      <c r="N62" t="n">
        <v>70.62</v>
      </c>
      <c r="O62" t="n">
        <v>33545.31</v>
      </c>
      <c r="P62" t="n">
        <v>334.89</v>
      </c>
      <c r="Q62" t="n">
        <v>1397.24</v>
      </c>
      <c r="R62" t="n">
        <v>86.58</v>
      </c>
      <c r="S62" t="n">
        <v>66.97</v>
      </c>
      <c r="T62" t="n">
        <v>7213.61</v>
      </c>
      <c r="U62" t="n">
        <v>0.77</v>
      </c>
      <c r="V62" t="n">
        <v>0.86</v>
      </c>
      <c r="W62" t="n">
        <v>5.32</v>
      </c>
      <c r="X62" t="n">
        <v>0.43</v>
      </c>
      <c r="Y62" t="n">
        <v>1</v>
      </c>
      <c r="Z62" t="n">
        <v>10</v>
      </c>
      <c r="AA62" t="n">
        <v>481.399902535717</v>
      </c>
      <c r="AB62" t="n">
        <v>658.6725845141756</v>
      </c>
      <c r="AC62" t="n">
        <v>595.8097975009204</v>
      </c>
      <c r="AD62" t="n">
        <v>481399.902535717</v>
      </c>
      <c r="AE62" t="n">
        <v>658672.5845141755</v>
      </c>
      <c r="AF62" t="n">
        <v>3.238090138352157e-06</v>
      </c>
      <c r="AG62" t="n">
        <v>8.133680555555555</v>
      </c>
      <c r="AH62" t="n">
        <v>595809.7975009204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3.5576</v>
      </c>
      <c r="E63" t="n">
        <v>28.11</v>
      </c>
      <c r="F63" t="n">
        <v>24.6</v>
      </c>
      <c r="G63" t="n">
        <v>92.23999999999999</v>
      </c>
      <c r="H63" t="n">
        <v>1.07</v>
      </c>
      <c r="I63" t="n">
        <v>16</v>
      </c>
      <c r="J63" t="n">
        <v>270.57</v>
      </c>
      <c r="K63" t="n">
        <v>58.47</v>
      </c>
      <c r="L63" t="n">
        <v>16.25</v>
      </c>
      <c r="M63" t="n">
        <v>14</v>
      </c>
      <c r="N63" t="n">
        <v>70.84</v>
      </c>
      <c r="O63" t="n">
        <v>33604.17</v>
      </c>
      <c r="P63" t="n">
        <v>335.55</v>
      </c>
      <c r="Q63" t="n">
        <v>1397.17</v>
      </c>
      <c r="R63" t="n">
        <v>86.73</v>
      </c>
      <c r="S63" t="n">
        <v>66.97</v>
      </c>
      <c r="T63" t="n">
        <v>7285.19</v>
      </c>
      <c r="U63" t="n">
        <v>0.77</v>
      </c>
      <c r="V63" t="n">
        <v>0.86</v>
      </c>
      <c r="W63" t="n">
        <v>5.32</v>
      </c>
      <c r="X63" t="n">
        <v>0.43</v>
      </c>
      <c r="Y63" t="n">
        <v>1</v>
      </c>
      <c r="Z63" t="n">
        <v>10</v>
      </c>
      <c r="AA63" t="n">
        <v>481.8132372891322</v>
      </c>
      <c r="AB63" t="n">
        <v>659.2381273588405</v>
      </c>
      <c r="AC63" t="n">
        <v>596.3213657302349</v>
      </c>
      <c r="AD63" t="n">
        <v>481813.2372891322</v>
      </c>
      <c r="AE63" t="n">
        <v>659238.1273588405</v>
      </c>
      <c r="AF63" t="n">
        <v>3.238454255088731e-06</v>
      </c>
      <c r="AG63" t="n">
        <v>8.133680555555555</v>
      </c>
      <c r="AH63" t="n">
        <v>596321.3657302349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3.5566</v>
      </c>
      <c r="E64" t="n">
        <v>28.12</v>
      </c>
      <c r="F64" t="n">
        <v>24.6</v>
      </c>
      <c r="G64" t="n">
        <v>92.26000000000001</v>
      </c>
      <c r="H64" t="n">
        <v>1.08</v>
      </c>
      <c r="I64" t="n">
        <v>16</v>
      </c>
      <c r="J64" t="n">
        <v>271.05</v>
      </c>
      <c r="K64" t="n">
        <v>58.47</v>
      </c>
      <c r="L64" t="n">
        <v>16.5</v>
      </c>
      <c r="M64" t="n">
        <v>14</v>
      </c>
      <c r="N64" t="n">
        <v>71.06999999999999</v>
      </c>
      <c r="O64" t="n">
        <v>33663.13</v>
      </c>
      <c r="P64" t="n">
        <v>334.66</v>
      </c>
      <c r="Q64" t="n">
        <v>1397.23</v>
      </c>
      <c r="R64" t="n">
        <v>86.86</v>
      </c>
      <c r="S64" t="n">
        <v>66.97</v>
      </c>
      <c r="T64" t="n">
        <v>7352.2</v>
      </c>
      <c r="U64" t="n">
        <v>0.77</v>
      </c>
      <c r="V64" t="n">
        <v>0.86</v>
      </c>
      <c r="W64" t="n">
        <v>5.32</v>
      </c>
      <c r="X64" t="n">
        <v>0.44</v>
      </c>
      <c r="Y64" t="n">
        <v>1</v>
      </c>
      <c r="Z64" t="n">
        <v>10</v>
      </c>
      <c r="AA64" t="n">
        <v>481.2965603250051</v>
      </c>
      <c r="AB64" t="n">
        <v>658.5311871423429</v>
      </c>
      <c r="AC64" t="n">
        <v>595.681894895803</v>
      </c>
      <c r="AD64" t="n">
        <v>481296.5603250051</v>
      </c>
      <c r="AE64" t="n">
        <v>658531.1871423429</v>
      </c>
      <c r="AF64" t="n">
        <v>3.237543963247296e-06</v>
      </c>
      <c r="AG64" t="n">
        <v>8.136574074074074</v>
      </c>
      <c r="AH64" t="n">
        <v>595681.894895803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3.5569</v>
      </c>
      <c r="E65" t="n">
        <v>28.11</v>
      </c>
      <c r="F65" t="n">
        <v>24.6</v>
      </c>
      <c r="G65" t="n">
        <v>92.26000000000001</v>
      </c>
      <c r="H65" t="n">
        <v>1.1</v>
      </c>
      <c r="I65" t="n">
        <v>16</v>
      </c>
      <c r="J65" t="n">
        <v>271.52</v>
      </c>
      <c r="K65" t="n">
        <v>58.47</v>
      </c>
      <c r="L65" t="n">
        <v>16.75</v>
      </c>
      <c r="M65" t="n">
        <v>14</v>
      </c>
      <c r="N65" t="n">
        <v>71.3</v>
      </c>
      <c r="O65" t="n">
        <v>33722.17</v>
      </c>
      <c r="P65" t="n">
        <v>332.99</v>
      </c>
      <c r="Q65" t="n">
        <v>1397.21</v>
      </c>
      <c r="R65" t="n">
        <v>86.70999999999999</v>
      </c>
      <c r="S65" t="n">
        <v>66.97</v>
      </c>
      <c r="T65" t="n">
        <v>7276.82</v>
      </c>
      <c r="U65" t="n">
        <v>0.77</v>
      </c>
      <c r="V65" t="n">
        <v>0.86</v>
      </c>
      <c r="W65" t="n">
        <v>5.32</v>
      </c>
      <c r="X65" t="n">
        <v>0.44</v>
      </c>
      <c r="Y65" t="n">
        <v>1</v>
      </c>
      <c r="Z65" t="n">
        <v>10</v>
      </c>
      <c r="AA65" t="n">
        <v>480.1344577430335</v>
      </c>
      <c r="AB65" t="n">
        <v>656.9411471213417</v>
      </c>
      <c r="AC65" t="n">
        <v>594.2436060627711</v>
      </c>
      <c r="AD65" t="n">
        <v>480134.4577430335</v>
      </c>
      <c r="AE65" t="n">
        <v>656941.1471213417</v>
      </c>
      <c r="AF65" t="n">
        <v>3.237817050799727e-06</v>
      </c>
      <c r="AG65" t="n">
        <v>8.133680555555555</v>
      </c>
      <c r="AH65" t="n">
        <v>594243.6060627711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3.5673</v>
      </c>
      <c r="E66" t="n">
        <v>28.03</v>
      </c>
      <c r="F66" t="n">
        <v>24.57</v>
      </c>
      <c r="G66" t="n">
        <v>98.27</v>
      </c>
      <c r="H66" t="n">
        <v>1.11</v>
      </c>
      <c r="I66" t="n">
        <v>15</v>
      </c>
      <c r="J66" t="n">
        <v>272</v>
      </c>
      <c r="K66" t="n">
        <v>58.47</v>
      </c>
      <c r="L66" t="n">
        <v>17</v>
      </c>
      <c r="M66" t="n">
        <v>13</v>
      </c>
      <c r="N66" t="n">
        <v>71.53</v>
      </c>
      <c r="O66" t="n">
        <v>33781.3</v>
      </c>
      <c r="P66" t="n">
        <v>331.82</v>
      </c>
      <c r="Q66" t="n">
        <v>1397.21</v>
      </c>
      <c r="R66" t="n">
        <v>85.47</v>
      </c>
      <c r="S66" t="n">
        <v>66.97</v>
      </c>
      <c r="T66" t="n">
        <v>6660.69</v>
      </c>
      <c r="U66" t="n">
        <v>0.78</v>
      </c>
      <c r="V66" t="n">
        <v>0.86</v>
      </c>
      <c r="W66" t="n">
        <v>5.32</v>
      </c>
      <c r="X66" t="n">
        <v>0.4</v>
      </c>
      <c r="Y66" t="n">
        <v>1</v>
      </c>
      <c r="Z66" t="n">
        <v>10</v>
      </c>
      <c r="AA66" t="n">
        <v>478.3221546879206</v>
      </c>
      <c r="AB66" t="n">
        <v>654.4614741281683</v>
      </c>
      <c r="AC66" t="n">
        <v>592.0005895798232</v>
      </c>
      <c r="AD66" t="n">
        <v>478322.1546879206</v>
      </c>
      <c r="AE66" t="n">
        <v>654461.4741281683</v>
      </c>
      <c r="AF66" t="n">
        <v>3.247284085950649e-06</v>
      </c>
      <c r="AG66" t="n">
        <v>8.110532407407408</v>
      </c>
      <c r="AH66" t="n">
        <v>592000.5895798232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3.5677</v>
      </c>
      <c r="E67" t="n">
        <v>28.03</v>
      </c>
      <c r="F67" t="n">
        <v>24.56</v>
      </c>
      <c r="G67" t="n">
        <v>98.26000000000001</v>
      </c>
      <c r="H67" t="n">
        <v>1.13</v>
      </c>
      <c r="I67" t="n">
        <v>15</v>
      </c>
      <c r="J67" t="n">
        <v>272.48</v>
      </c>
      <c r="K67" t="n">
        <v>58.47</v>
      </c>
      <c r="L67" t="n">
        <v>17.25</v>
      </c>
      <c r="M67" t="n">
        <v>13</v>
      </c>
      <c r="N67" t="n">
        <v>71.76000000000001</v>
      </c>
      <c r="O67" t="n">
        <v>33840.65</v>
      </c>
      <c r="P67" t="n">
        <v>330.59</v>
      </c>
      <c r="Q67" t="n">
        <v>1397.2</v>
      </c>
      <c r="R67" t="n">
        <v>85.34999999999999</v>
      </c>
      <c r="S67" t="n">
        <v>66.97</v>
      </c>
      <c r="T67" t="n">
        <v>6602.35</v>
      </c>
      <c r="U67" t="n">
        <v>0.78</v>
      </c>
      <c r="V67" t="n">
        <v>0.86</v>
      </c>
      <c r="W67" t="n">
        <v>5.32</v>
      </c>
      <c r="X67" t="n">
        <v>0.4</v>
      </c>
      <c r="Y67" t="n">
        <v>1</v>
      </c>
      <c r="Z67" t="n">
        <v>10</v>
      </c>
      <c r="AA67" t="n">
        <v>477.4181696108791</v>
      </c>
      <c r="AB67" t="n">
        <v>653.2246018647534</v>
      </c>
      <c r="AC67" t="n">
        <v>590.8817626692673</v>
      </c>
      <c r="AD67" t="n">
        <v>477418.1696108792</v>
      </c>
      <c r="AE67" t="n">
        <v>653224.6018647534</v>
      </c>
      <c r="AF67" t="n">
        <v>3.247648202687223e-06</v>
      </c>
      <c r="AG67" t="n">
        <v>8.110532407407408</v>
      </c>
      <c r="AH67" t="n">
        <v>590881.7626692674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3.5662</v>
      </c>
      <c r="E68" t="n">
        <v>28.04</v>
      </c>
      <c r="F68" t="n">
        <v>24.58</v>
      </c>
      <c r="G68" t="n">
        <v>98.3</v>
      </c>
      <c r="H68" t="n">
        <v>1.14</v>
      </c>
      <c r="I68" t="n">
        <v>15</v>
      </c>
      <c r="J68" t="n">
        <v>272.97</v>
      </c>
      <c r="K68" t="n">
        <v>58.47</v>
      </c>
      <c r="L68" t="n">
        <v>17.5</v>
      </c>
      <c r="M68" t="n">
        <v>13</v>
      </c>
      <c r="N68" t="n">
        <v>71.98999999999999</v>
      </c>
      <c r="O68" t="n">
        <v>33899.96</v>
      </c>
      <c r="P68" t="n">
        <v>329.31</v>
      </c>
      <c r="Q68" t="n">
        <v>1397.26</v>
      </c>
      <c r="R68" t="n">
        <v>85.98999999999999</v>
      </c>
      <c r="S68" t="n">
        <v>66.97</v>
      </c>
      <c r="T68" t="n">
        <v>6920.16</v>
      </c>
      <c r="U68" t="n">
        <v>0.78</v>
      </c>
      <c r="V68" t="n">
        <v>0.86</v>
      </c>
      <c r="W68" t="n">
        <v>5.32</v>
      </c>
      <c r="X68" t="n">
        <v>0.41</v>
      </c>
      <c r="Y68" t="n">
        <v>1</v>
      </c>
      <c r="Z68" t="n">
        <v>10</v>
      </c>
      <c r="AA68" t="n">
        <v>476.7511401336845</v>
      </c>
      <c r="AB68" t="n">
        <v>652.3119427067919</v>
      </c>
      <c r="AC68" t="n">
        <v>590.0562064204167</v>
      </c>
      <c r="AD68" t="n">
        <v>476751.1401336846</v>
      </c>
      <c r="AE68" t="n">
        <v>652311.9427067919</v>
      </c>
      <c r="AF68" t="n">
        <v>3.24628276492507e-06</v>
      </c>
      <c r="AG68" t="n">
        <v>8.113425925925926</v>
      </c>
      <c r="AH68" t="n">
        <v>590056.2064204167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3.5687</v>
      </c>
      <c r="E69" t="n">
        <v>28.02</v>
      </c>
      <c r="F69" t="n">
        <v>24.56</v>
      </c>
      <c r="G69" t="n">
        <v>98.22</v>
      </c>
      <c r="H69" t="n">
        <v>1.16</v>
      </c>
      <c r="I69" t="n">
        <v>15</v>
      </c>
      <c r="J69" t="n">
        <v>273.45</v>
      </c>
      <c r="K69" t="n">
        <v>58.47</v>
      </c>
      <c r="L69" t="n">
        <v>17.75</v>
      </c>
      <c r="M69" t="n">
        <v>13</v>
      </c>
      <c r="N69" t="n">
        <v>72.22</v>
      </c>
      <c r="O69" t="n">
        <v>33959.36</v>
      </c>
      <c r="P69" t="n">
        <v>326.31</v>
      </c>
      <c r="Q69" t="n">
        <v>1397.24</v>
      </c>
      <c r="R69" t="n">
        <v>85.37</v>
      </c>
      <c r="S69" t="n">
        <v>66.97</v>
      </c>
      <c r="T69" t="n">
        <v>6613.64</v>
      </c>
      <c r="U69" t="n">
        <v>0.78</v>
      </c>
      <c r="V69" t="n">
        <v>0.86</v>
      </c>
      <c r="W69" t="n">
        <v>5.31</v>
      </c>
      <c r="X69" t="n">
        <v>0.39</v>
      </c>
      <c r="Y69" t="n">
        <v>1</v>
      </c>
      <c r="Z69" t="n">
        <v>10</v>
      </c>
      <c r="AA69" t="n">
        <v>474.4304140964194</v>
      </c>
      <c r="AB69" t="n">
        <v>649.1366229593989</v>
      </c>
      <c r="AC69" t="n">
        <v>587.1839347331256</v>
      </c>
      <c r="AD69" t="n">
        <v>474430.4140964195</v>
      </c>
      <c r="AE69" t="n">
        <v>649136.6229593989</v>
      </c>
      <c r="AF69" t="n">
        <v>3.248558494528658e-06</v>
      </c>
      <c r="AG69" t="n">
        <v>8.107638888888889</v>
      </c>
      <c r="AH69" t="n">
        <v>587183.9347331256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3.5768</v>
      </c>
      <c r="E70" t="n">
        <v>27.96</v>
      </c>
      <c r="F70" t="n">
        <v>24.54</v>
      </c>
      <c r="G70" t="n">
        <v>105.17</v>
      </c>
      <c r="H70" t="n">
        <v>1.17</v>
      </c>
      <c r="I70" t="n">
        <v>14</v>
      </c>
      <c r="J70" t="n">
        <v>273.93</v>
      </c>
      <c r="K70" t="n">
        <v>58.47</v>
      </c>
      <c r="L70" t="n">
        <v>18</v>
      </c>
      <c r="M70" t="n">
        <v>12</v>
      </c>
      <c r="N70" t="n">
        <v>72.45999999999999</v>
      </c>
      <c r="O70" t="n">
        <v>34018.85</v>
      </c>
      <c r="P70" t="n">
        <v>324.96</v>
      </c>
      <c r="Q70" t="n">
        <v>1397.17</v>
      </c>
      <c r="R70" t="n">
        <v>84.48999999999999</v>
      </c>
      <c r="S70" t="n">
        <v>66.97</v>
      </c>
      <c r="T70" t="n">
        <v>6174.98</v>
      </c>
      <c r="U70" t="n">
        <v>0.79</v>
      </c>
      <c r="V70" t="n">
        <v>0.86</v>
      </c>
      <c r="W70" t="n">
        <v>5.32</v>
      </c>
      <c r="X70" t="n">
        <v>0.37</v>
      </c>
      <c r="Y70" t="n">
        <v>1</v>
      </c>
      <c r="Z70" t="n">
        <v>10</v>
      </c>
      <c r="AA70" t="n">
        <v>472.750709268394</v>
      </c>
      <c r="AB70" t="n">
        <v>646.8383767103473</v>
      </c>
      <c r="AC70" t="n">
        <v>585.1050298804746</v>
      </c>
      <c r="AD70" t="n">
        <v>472750.709268394</v>
      </c>
      <c r="AE70" t="n">
        <v>646838.3767103474</v>
      </c>
      <c r="AF70" t="n">
        <v>3.25593185844428e-06</v>
      </c>
      <c r="AG70" t="n">
        <v>8.090277777777779</v>
      </c>
      <c r="AH70" t="n">
        <v>585105.0298804746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3.5786</v>
      </c>
      <c r="E71" t="n">
        <v>27.94</v>
      </c>
      <c r="F71" t="n">
        <v>24.53</v>
      </c>
      <c r="G71" t="n">
        <v>105.11</v>
      </c>
      <c r="H71" t="n">
        <v>1.18</v>
      </c>
      <c r="I71" t="n">
        <v>14</v>
      </c>
      <c r="J71" t="n">
        <v>274.41</v>
      </c>
      <c r="K71" t="n">
        <v>58.47</v>
      </c>
      <c r="L71" t="n">
        <v>18.25</v>
      </c>
      <c r="M71" t="n">
        <v>12</v>
      </c>
      <c r="N71" t="n">
        <v>72.69</v>
      </c>
      <c r="O71" t="n">
        <v>34078.44</v>
      </c>
      <c r="P71" t="n">
        <v>324.48</v>
      </c>
      <c r="Q71" t="n">
        <v>1397.2</v>
      </c>
      <c r="R71" t="n">
        <v>84.27</v>
      </c>
      <c r="S71" t="n">
        <v>66.97</v>
      </c>
      <c r="T71" t="n">
        <v>6065.15</v>
      </c>
      <c r="U71" t="n">
        <v>0.79</v>
      </c>
      <c r="V71" t="n">
        <v>0.86</v>
      </c>
      <c r="W71" t="n">
        <v>5.32</v>
      </c>
      <c r="X71" t="n">
        <v>0.36</v>
      </c>
      <c r="Y71" t="n">
        <v>1</v>
      </c>
      <c r="Z71" t="n">
        <v>10</v>
      </c>
      <c r="AA71" t="n">
        <v>472.2373178952071</v>
      </c>
      <c r="AB71" t="n">
        <v>646.1359319843243</v>
      </c>
      <c r="AC71" t="n">
        <v>584.4696254932159</v>
      </c>
      <c r="AD71" t="n">
        <v>472237.3178952071</v>
      </c>
      <c r="AE71" t="n">
        <v>646135.9319843244</v>
      </c>
      <c r="AF71" t="n">
        <v>3.257570383758863e-06</v>
      </c>
      <c r="AG71" t="n">
        <v>8.084490740740742</v>
      </c>
      <c r="AH71" t="n">
        <v>584469.6254932159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3.5785</v>
      </c>
      <c r="E72" t="n">
        <v>27.94</v>
      </c>
      <c r="F72" t="n">
        <v>24.53</v>
      </c>
      <c r="G72" t="n">
        <v>105.11</v>
      </c>
      <c r="H72" t="n">
        <v>1.2</v>
      </c>
      <c r="I72" t="n">
        <v>14</v>
      </c>
      <c r="J72" t="n">
        <v>274.9</v>
      </c>
      <c r="K72" t="n">
        <v>58.47</v>
      </c>
      <c r="L72" t="n">
        <v>18.5</v>
      </c>
      <c r="M72" t="n">
        <v>12</v>
      </c>
      <c r="N72" t="n">
        <v>72.92</v>
      </c>
      <c r="O72" t="n">
        <v>34138.11</v>
      </c>
      <c r="P72" t="n">
        <v>322.93</v>
      </c>
      <c r="Q72" t="n">
        <v>1397.17</v>
      </c>
      <c r="R72" t="n">
        <v>84.37</v>
      </c>
      <c r="S72" t="n">
        <v>66.97</v>
      </c>
      <c r="T72" t="n">
        <v>6116.27</v>
      </c>
      <c r="U72" t="n">
        <v>0.79</v>
      </c>
      <c r="V72" t="n">
        <v>0.86</v>
      </c>
      <c r="W72" t="n">
        <v>5.32</v>
      </c>
      <c r="X72" t="n">
        <v>0.36</v>
      </c>
      <c r="Y72" t="n">
        <v>1</v>
      </c>
      <c r="Z72" t="n">
        <v>10</v>
      </c>
      <c r="AA72" t="n">
        <v>471.1982333577903</v>
      </c>
      <c r="AB72" t="n">
        <v>644.7142106790561</v>
      </c>
      <c r="AC72" t="n">
        <v>583.1835912739241</v>
      </c>
      <c r="AD72" t="n">
        <v>471198.2333577903</v>
      </c>
      <c r="AE72" t="n">
        <v>644714.2106790561</v>
      </c>
      <c r="AF72" t="n">
        <v>3.25747935457472e-06</v>
      </c>
      <c r="AG72" t="n">
        <v>8.084490740740742</v>
      </c>
      <c r="AH72" t="n">
        <v>583183.5912739241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3.578</v>
      </c>
      <c r="E73" t="n">
        <v>27.95</v>
      </c>
      <c r="F73" t="n">
        <v>24.53</v>
      </c>
      <c r="G73" t="n">
        <v>105.13</v>
      </c>
      <c r="H73" t="n">
        <v>1.21</v>
      </c>
      <c r="I73" t="n">
        <v>14</v>
      </c>
      <c r="J73" t="n">
        <v>275.38</v>
      </c>
      <c r="K73" t="n">
        <v>58.47</v>
      </c>
      <c r="L73" t="n">
        <v>18.75</v>
      </c>
      <c r="M73" t="n">
        <v>12</v>
      </c>
      <c r="N73" t="n">
        <v>73.16</v>
      </c>
      <c r="O73" t="n">
        <v>34197.87</v>
      </c>
      <c r="P73" t="n">
        <v>318.94</v>
      </c>
      <c r="Q73" t="n">
        <v>1397.2</v>
      </c>
      <c r="R73" t="n">
        <v>84.53</v>
      </c>
      <c r="S73" t="n">
        <v>66.97</v>
      </c>
      <c r="T73" t="n">
        <v>6199.13</v>
      </c>
      <c r="U73" t="n">
        <v>0.79</v>
      </c>
      <c r="V73" t="n">
        <v>0.86</v>
      </c>
      <c r="W73" t="n">
        <v>5.31</v>
      </c>
      <c r="X73" t="n">
        <v>0.36</v>
      </c>
      <c r="Y73" t="n">
        <v>1</v>
      </c>
      <c r="Z73" t="n">
        <v>10</v>
      </c>
      <c r="AA73" t="n">
        <v>468.543615638241</v>
      </c>
      <c r="AB73" t="n">
        <v>641.0820456017003</v>
      </c>
      <c r="AC73" t="n">
        <v>579.8980749337754</v>
      </c>
      <c r="AD73" t="n">
        <v>468543.6156382409</v>
      </c>
      <c r="AE73" t="n">
        <v>641082.0456017003</v>
      </c>
      <c r="AF73" t="n">
        <v>3.257024208654002e-06</v>
      </c>
      <c r="AG73" t="n">
        <v>8.08738425925926</v>
      </c>
      <c r="AH73" t="n">
        <v>579898.0749337755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3.5868</v>
      </c>
      <c r="E74" t="n">
        <v>27.88</v>
      </c>
      <c r="F74" t="n">
        <v>24.51</v>
      </c>
      <c r="G74" t="n">
        <v>113.12</v>
      </c>
      <c r="H74" t="n">
        <v>1.23</v>
      </c>
      <c r="I74" t="n">
        <v>13</v>
      </c>
      <c r="J74" t="n">
        <v>275.87</v>
      </c>
      <c r="K74" t="n">
        <v>58.47</v>
      </c>
      <c r="L74" t="n">
        <v>19</v>
      </c>
      <c r="M74" t="n">
        <v>10</v>
      </c>
      <c r="N74" t="n">
        <v>73.39</v>
      </c>
      <c r="O74" t="n">
        <v>34257.73</v>
      </c>
      <c r="P74" t="n">
        <v>317.84</v>
      </c>
      <c r="Q74" t="n">
        <v>1397.2</v>
      </c>
      <c r="R74" t="n">
        <v>83.64</v>
      </c>
      <c r="S74" t="n">
        <v>66.97</v>
      </c>
      <c r="T74" t="n">
        <v>5758.46</v>
      </c>
      <c r="U74" t="n">
        <v>0.8</v>
      </c>
      <c r="V74" t="n">
        <v>0.86</v>
      </c>
      <c r="W74" t="n">
        <v>5.32</v>
      </c>
      <c r="X74" t="n">
        <v>0.34</v>
      </c>
      <c r="Y74" t="n">
        <v>1</v>
      </c>
      <c r="Z74" t="n">
        <v>10</v>
      </c>
      <c r="AA74" t="n">
        <v>466.9915851596043</v>
      </c>
      <c r="AB74" t="n">
        <v>638.9584890300774</v>
      </c>
      <c r="AC74" t="n">
        <v>577.9771876209178</v>
      </c>
      <c r="AD74" t="n">
        <v>466991.5851596043</v>
      </c>
      <c r="AE74" t="n">
        <v>638958.4890300775</v>
      </c>
      <c r="AF74" t="n">
        <v>3.265034776858629e-06</v>
      </c>
      <c r="AG74" t="n">
        <v>8.06712962962963</v>
      </c>
      <c r="AH74" t="n">
        <v>577977.1876209178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3.5857</v>
      </c>
      <c r="E75" t="n">
        <v>27.89</v>
      </c>
      <c r="F75" t="n">
        <v>24.52</v>
      </c>
      <c r="G75" t="n">
        <v>113.16</v>
      </c>
      <c r="H75" t="n">
        <v>1.24</v>
      </c>
      <c r="I75" t="n">
        <v>13</v>
      </c>
      <c r="J75" t="n">
        <v>276.35</v>
      </c>
      <c r="K75" t="n">
        <v>58.47</v>
      </c>
      <c r="L75" t="n">
        <v>19.25</v>
      </c>
      <c r="M75" t="n">
        <v>8</v>
      </c>
      <c r="N75" t="n">
        <v>73.63</v>
      </c>
      <c r="O75" t="n">
        <v>34317.68</v>
      </c>
      <c r="P75" t="n">
        <v>318.97</v>
      </c>
      <c r="Q75" t="n">
        <v>1397.18</v>
      </c>
      <c r="R75" t="n">
        <v>83.95999999999999</v>
      </c>
      <c r="S75" t="n">
        <v>66.97</v>
      </c>
      <c r="T75" t="n">
        <v>5916.42</v>
      </c>
      <c r="U75" t="n">
        <v>0.8</v>
      </c>
      <c r="V75" t="n">
        <v>0.86</v>
      </c>
      <c r="W75" t="n">
        <v>5.32</v>
      </c>
      <c r="X75" t="n">
        <v>0.35</v>
      </c>
      <c r="Y75" t="n">
        <v>1</v>
      </c>
      <c r="Z75" t="n">
        <v>10</v>
      </c>
      <c r="AA75" t="n">
        <v>467.8809132984378</v>
      </c>
      <c r="AB75" t="n">
        <v>640.1753070240179</v>
      </c>
      <c r="AC75" t="n">
        <v>579.0778742133314</v>
      </c>
      <c r="AD75" t="n">
        <v>467880.9132984378</v>
      </c>
      <c r="AE75" t="n">
        <v>640175.3070240179</v>
      </c>
      <c r="AF75" t="n">
        <v>3.264033455833051e-06</v>
      </c>
      <c r="AG75" t="n">
        <v>8.070023148148149</v>
      </c>
      <c r="AH75" t="n">
        <v>579077.8742133314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3.5868</v>
      </c>
      <c r="E76" t="n">
        <v>27.88</v>
      </c>
      <c r="F76" t="n">
        <v>24.51</v>
      </c>
      <c r="G76" t="n">
        <v>113.12</v>
      </c>
      <c r="H76" t="n">
        <v>1.25</v>
      </c>
      <c r="I76" t="n">
        <v>13</v>
      </c>
      <c r="J76" t="n">
        <v>276.84</v>
      </c>
      <c r="K76" t="n">
        <v>58.47</v>
      </c>
      <c r="L76" t="n">
        <v>19.5</v>
      </c>
      <c r="M76" t="n">
        <v>8</v>
      </c>
      <c r="N76" t="n">
        <v>73.87</v>
      </c>
      <c r="O76" t="n">
        <v>34377.72</v>
      </c>
      <c r="P76" t="n">
        <v>318.84</v>
      </c>
      <c r="Q76" t="n">
        <v>1397.18</v>
      </c>
      <c r="R76" t="n">
        <v>83.90000000000001</v>
      </c>
      <c r="S76" t="n">
        <v>66.97</v>
      </c>
      <c r="T76" t="n">
        <v>5886.73</v>
      </c>
      <c r="U76" t="n">
        <v>0.8</v>
      </c>
      <c r="V76" t="n">
        <v>0.86</v>
      </c>
      <c r="W76" t="n">
        <v>5.31</v>
      </c>
      <c r="X76" t="n">
        <v>0.34</v>
      </c>
      <c r="Y76" t="n">
        <v>1</v>
      </c>
      <c r="Z76" t="n">
        <v>10</v>
      </c>
      <c r="AA76" t="n">
        <v>467.6659044001478</v>
      </c>
      <c r="AB76" t="n">
        <v>639.8811223638544</v>
      </c>
      <c r="AC76" t="n">
        <v>578.8117661242431</v>
      </c>
      <c r="AD76" t="n">
        <v>467665.9044001478</v>
      </c>
      <c r="AE76" t="n">
        <v>639881.1223638544</v>
      </c>
      <c r="AF76" t="n">
        <v>3.265034776858629e-06</v>
      </c>
      <c r="AG76" t="n">
        <v>8.06712962962963</v>
      </c>
      <c r="AH76" t="n">
        <v>578811.7661242431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3.5838</v>
      </c>
      <c r="E77" t="n">
        <v>27.9</v>
      </c>
      <c r="F77" t="n">
        <v>24.53</v>
      </c>
      <c r="G77" t="n">
        <v>113.23</v>
      </c>
      <c r="H77" t="n">
        <v>1.27</v>
      </c>
      <c r="I77" t="n">
        <v>13</v>
      </c>
      <c r="J77" t="n">
        <v>277.33</v>
      </c>
      <c r="K77" t="n">
        <v>58.47</v>
      </c>
      <c r="L77" t="n">
        <v>19.75</v>
      </c>
      <c r="M77" t="n">
        <v>7</v>
      </c>
      <c r="N77" t="n">
        <v>74.09999999999999</v>
      </c>
      <c r="O77" t="n">
        <v>34437.85</v>
      </c>
      <c r="P77" t="n">
        <v>319.47</v>
      </c>
      <c r="Q77" t="n">
        <v>1397.23</v>
      </c>
      <c r="R77" t="n">
        <v>84.37</v>
      </c>
      <c r="S77" t="n">
        <v>66.97</v>
      </c>
      <c r="T77" t="n">
        <v>6120.29</v>
      </c>
      <c r="U77" t="n">
        <v>0.79</v>
      </c>
      <c r="V77" t="n">
        <v>0.86</v>
      </c>
      <c r="W77" t="n">
        <v>5.32</v>
      </c>
      <c r="X77" t="n">
        <v>0.37</v>
      </c>
      <c r="Y77" t="n">
        <v>1</v>
      </c>
      <c r="Z77" t="n">
        <v>10</v>
      </c>
      <c r="AA77" t="n">
        <v>468.4130118623493</v>
      </c>
      <c r="AB77" t="n">
        <v>640.9033477536935</v>
      </c>
      <c r="AC77" t="n">
        <v>579.7364317575784</v>
      </c>
      <c r="AD77" t="n">
        <v>468413.0118623493</v>
      </c>
      <c r="AE77" t="n">
        <v>640903.3477536936</v>
      </c>
      <c r="AF77" t="n">
        <v>3.262303901334325e-06</v>
      </c>
      <c r="AG77" t="n">
        <v>8.072916666666666</v>
      </c>
      <c r="AH77" t="n">
        <v>579736.4317575784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3.5857</v>
      </c>
      <c r="E78" t="n">
        <v>27.89</v>
      </c>
      <c r="F78" t="n">
        <v>24.52</v>
      </c>
      <c r="G78" t="n">
        <v>113.16</v>
      </c>
      <c r="H78" t="n">
        <v>1.28</v>
      </c>
      <c r="I78" t="n">
        <v>13</v>
      </c>
      <c r="J78" t="n">
        <v>277.82</v>
      </c>
      <c r="K78" t="n">
        <v>58.47</v>
      </c>
      <c r="L78" t="n">
        <v>20</v>
      </c>
      <c r="M78" t="n">
        <v>6</v>
      </c>
      <c r="N78" t="n">
        <v>74.34</v>
      </c>
      <c r="O78" t="n">
        <v>34498.07</v>
      </c>
      <c r="P78" t="n">
        <v>319.68</v>
      </c>
      <c r="Q78" t="n">
        <v>1397.18</v>
      </c>
      <c r="R78" t="n">
        <v>83.77</v>
      </c>
      <c r="S78" t="n">
        <v>66.97</v>
      </c>
      <c r="T78" t="n">
        <v>5819.52</v>
      </c>
      <c r="U78" t="n">
        <v>0.8</v>
      </c>
      <c r="V78" t="n">
        <v>0.86</v>
      </c>
      <c r="W78" t="n">
        <v>5.32</v>
      </c>
      <c r="X78" t="n">
        <v>0.35</v>
      </c>
      <c r="Y78" t="n">
        <v>1</v>
      </c>
      <c r="Z78" t="n">
        <v>10</v>
      </c>
      <c r="AA78" t="n">
        <v>468.3598268324498</v>
      </c>
      <c r="AB78" t="n">
        <v>640.8305776494271</v>
      </c>
      <c r="AC78" t="n">
        <v>579.6706067299295</v>
      </c>
      <c r="AD78" t="n">
        <v>468359.8268324498</v>
      </c>
      <c r="AE78" t="n">
        <v>640830.5776494271</v>
      </c>
      <c r="AF78" t="n">
        <v>3.264033455833051e-06</v>
      </c>
      <c r="AG78" t="n">
        <v>8.070023148148149</v>
      </c>
      <c r="AH78" t="n">
        <v>579670.6067299296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3.5858</v>
      </c>
      <c r="E79" t="n">
        <v>27.89</v>
      </c>
      <c r="F79" t="n">
        <v>24.52</v>
      </c>
      <c r="G79" t="n">
        <v>113.16</v>
      </c>
      <c r="H79" t="n">
        <v>1.3</v>
      </c>
      <c r="I79" t="n">
        <v>13</v>
      </c>
      <c r="J79" t="n">
        <v>278.3</v>
      </c>
      <c r="K79" t="n">
        <v>58.47</v>
      </c>
      <c r="L79" t="n">
        <v>20.25</v>
      </c>
      <c r="M79" t="n">
        <v>5</v>
      </c>
      <c r="N79" t="n">
        <v>74.58</v>
      </c>
      <c r="O79" t="n">
        <v>34558.39</v>
      </c>
      <c r="P79" t="n">
        <v>318.75</v>
      </c>
      <c r="Q79" t="n">
        <v>1397.2</v>
      </c>
      <c r="R79" t="n">
        <v>83.94</v>
      </c>
      <c r="S79" t="n">
        <v>66.97</v>
      </c>
      <c r="T79" t="n">
        <v>5905.83</v>
      </c>
      <c r="U79" t="n">
        <v>0.8</v>
      </c>
      <c r="V79" t="n">
        <v>0.86</v>
      </c>
      <c r="W79" t="n">
        <v>5.32</v>
      </c>
      <c r="X79" t="n">
        <v>0.35</v>
      </c>
      <c r="Y79" t="n">
        <v>1</v>
      </c>
      <c r="Z79" t="n">
        <v>10</v>
      </c>
      <c r="AA79" t="n">
        <v>467.7241260408099</v>
      </c>
      <c r="AB79" t="n">
        <v>639.9607837811657</v>
      </c>
      <c r="AC79" t="n">
        <v>578.8838247676917</v>
      </c>
      <c r="AD79" t="n">
        <v>467724.1260408099</v>
      </c>
      <c r="AE79" t="n">
        <v>639960.7837811657</v>
      </c>
      <c r="AF79" t="n">
        <v>3.264124485017194e-06</v>
      </c>
      <c r="AG79" t="n">
        <v>8.070023148148149</v>
      </c>
      <c r="AH79" t="n">
        <v>578883.8247676918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3.5852</v>
      </c>
      <c r="E80" t="n">
        <v>27.89</v>
      </c>
      <c r="F80" t="n">
        <v>24.52</v>
      </c>
      <c r="G80" t="n">
        <v>113.18</v>
      </c>
      <c r="H80" t="n">
        <v>1.31</v>
      </c>
      <c r="I80" t="n">
        <v>13</v>
      </c>
      <c r="J80" t="n">
        <v>278.79</v>
      </c>
      <c r="K80" t="n">
        <v>58.47</v>
      </c>
      <c r="L80" t="n">
        <v>20.5</v>
      </c>
      <c r="M80" t="n">
        <v>4</v>
      </c>
      <c r="N80" t="n">
        <v>74.81999999999999</v>
      </c>
      <c r="O80" t="n">
        <v>34618.81</v>
      </c>
      <c r="P80" t="n">
        <v>316.98</v>
      </c>
      <c r="Q80" t="n">
        <v>1397.28</v>
      </c>
      <c r="R80" t="n">
        <v>83.8</v>
      </c>
      <c r="S80" t="n">
        <v>66.97</v>
      </c>
      <c r="T80" t="n">
        <v>5834.31</v>
      </c>
      <c r="U80" t="n">
        <v>0.8</v>
      </c>
      <c r="V80" t="n">
        <v>0.86</v>
      </c>
      <c r="W80" t="n">
        <v>5.33</v>
      </c>
      <c r="X80" t="n">
        <v>0.36</v>
      </c>
      <c r="Y80" t="n">
        <v>1</v>
      </c>
      <c r="Z80" t="n">
        <v>10</v>
      </c>
      <c r="AA80" t="n">
        <v>466.5804044407411</v>
      </c>
      <c r="AB80" t="n">
        <v>638.3958934305159</v>
      </c>
      <c r="AC80" t="n">
        <v>577.4682853557705</v>
      </c>
      <c r="AD80" t="n">
        <v>466580.4044407411</v>
      </c>
      <c r="AE80" t="n">
        <v>638395.8934305159</v>
      </c>
      <c r="AF80" t="n">
        <v>3.263578309912334e-06</v>
      </c>
      <c r="AG80" t="n">
        <v>8.070023148148149</v>
      </c>
      <c r="AH80" t="n">
        <v>577468.2853557705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3.5852</v>
      </c>
      <c r="E81" t="n">
        <v>27.89</v>
      </c>
      <c r="F81" t="n">
        <v>24.52</v>
      </c>
      <c r="G81" t="n">
        <v>113.18</v>
      </c>
      <c r="H81" t="n">
        <v>1.32</v>
      </c>
      <c r="I81" t="n">
        <v>13</v>
      </c>
      <c r="J81" t="n">
        <v>279.28</v>
      </c>
      <c r="K81" t="n">
        <v>58.47</v>
      </c>
      <c r="L81" t="n">
        <v>20.75</v>
      </c>
      <c r="M81" t="n">
        <v>3</v>
      </c>
      <c r="N81" t="n">
        <v>75.06</v>
      </c>
      <c r="O81" t="n">
        <v>34679.32</v>
      </c>
      <c r="P81" t="n">
        <v>317.14</v>
      </c>
      <c r="Q81" t="n">
        <v>1397.22</v>
      </c>
      <c r="R81" t="n">
        <v>83.89</v>
      </c>
      <c r="S81" t="n">
        <v>66.97</v>
      </c>
      <c r="T81" t="n">
        <v>5883.84</v>
      </c>
      <c r="U81" t="n">
        <v>0.8</v>
      </c>
      <c r="V81" t="n">
        <v>0.86</v>
      </c>
      <c r="W81" t="n">
        <v>5.32</v>
      </c>
      <c r="X81" t="n">
        <v>0.36</v>
      </c>
      <c r="Y81" t="n">
        <v>1</v>
      </c>
      <c r="Z81" t="n">
        <v>10</v>
      </c>
      <c r="AA81" t="n">
        <v>466.6883436687666</v>
      </c>
      <c r="AB81" t="n">
        <v>638.543580644243</v>
      </c>
      <c r="AC81" t="n">
        <v>577.6018775090998</v>
      </c>
      <c r="AD81" t="n">
        <v>466688.3436687666</v>
      </c>
      <c r="AE81" t="n">
        <v>638543.5806442429</v>
      </c>
      <c r="AF81" t="n">
        <v>3.263578309912334e-06</v>
      </c>
      <c r="AG81" t="n">
        <v>8.070023148148149</v>
      </c>
      <c r="AH81" t="n">
        <v>577601.8775090998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3.5854</v>
      </c>
      <c r="E82" t="n">
        <v>27.89</v>
      </c>
      <c r="F82" t="n">
        <v>24.52</v>
      </c>
      <c r="G82" t="n">
        <v>113.17</v>
      </c>
      <c r="H82" t="n">
        <v>1.34</v>
      </c>
      <c r="I82" t="n">
        <v>13</v>
      </c>
      <c r="J82" t="n">
        <v>279.78</v>
      </c>
      <c r="K82" t="n">
        <v>58.47</v>
      </c>
      <c r="L82" t="n">
        <v>21</v>
      </c>
      <c r="M82" t="n">
        <v>1</v>
      </c>
      <c r="N82" t="n">
        <v>75.3</v>
      </c>
      <c r="O82" t="n">
        <v>34739.92</v>
      </c>
      <c r="P82" t="n">
        <v>317.08</v>
      </c>
      <c r="Q82" t="n">
        <v>1397.22</v>
      </c>
      <c r="R82" t="n">
        <v>83.81</v>
      </c>
      <c r="S82" t="n">
        <v>66.97</v>
      </c>
      <c r="T82" t="n">
        <v>5840.36</v>
      </c>
      <c r="U82" t="n">
        <v>0.8</v>
      </c>
      <c r="V82" t="n">
        <v>0.86</v>
      </c>
      <c r="W82" t="n">
        <v>5.32</v>
      </c>
      <c r="X82" t="n">
        <v>0.35</v>
      </c>
      <c r="Y82" t="n">
        <v>1</v>
      </c>
      <c r="Z82" t="n">
        <v>10</v>
      </c>
      <c r="AA82" t="n">
        <v>466.6311420602642</v>
      </c>
      <c r="AB82" t="n">
        <v>638.465314879933</v>
      </c>
      <c r="AC82" t="n">
        <v>577.531081319489</v>
      </c>
      <c r="AD82" t="n">
        <v>466631.1420602642</v>
      </c>
      <c r="AE82" t="n">
        <v>638465.314879933</v>
      </c>
      <c r="AF82" t="n">
        <v>3.26376036828062e-06</v>
      </c>
      <c r="AG82" t="n">
        <v>8.070023148148149</v>
      </c>
      <c r="AH82" t="n">
        <v>577531.0813194889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3.5852</v>
      </c>
      <c r="E83" t="n">
        <v>27.89</v>
      </c>
      <c r="F83" t="n">
        <v>24.52</v>
      </c>
      <c r="G83" t="n">
        <v>113.18</v>
      </c>
      <c r="H83" t="n">
        <v>1.35</v>
      </c>
      <c r="I83" t="n">
        <v>13</v>
      </c>
      <c r="J83" t="n">
        <v>280.27</v>
      </c>
      <c r="K83" t="n">
        <v>58.47</v>
      </c>
      <c r="L83" t="n">
        <v>21.25</v>
      </c>
      <c r="M83" t="n">
        <v>1</v>
      </c>
      <c r="N83" t="n">
        <v>75.54000000000001</v>
      </c>
      <c r="O83" t="n">
        <v>34800.62</v>
      </c>
      <c r="P83" t="n">
        <v>317.35</v>
      </c>
      <c r="Q83" t="n">
        <v>1397.22</v>
      </c>
      <c r="R83" t="n">
        <v>83.83</v>
      </c>
      <c r="S83" t="n">
        <v>66.97</v>
      </c>
      <c r="T83" t="n">
        <v>5853.18</v>
      </c>
      <c r="U83" t="n">
        <v>0.8</v>
      </c>
      <c r="V83" t="n">
        <v>0.86</v>
      </c>
      <c r="W83" t="n">
        <v>5.33</v>
      </c>
      <c r="X83" t="n">
        <v>0.36</v>
      </c>
      <c r="Y83" t="n">
        <v>1</v>
      </c>
      <c r="Z83" t="n">
        <v>10</v>
      </c>
      <c r="AA83" t="n">
        <v>466.8300139055501</v>
      </c>
      <c r="AB83" t="n">
        <v>638.7374201122598</v>
      </c>
      <c r="AC83" t="n">
        <v>577.7772172103445</v>
      </c>
      <c r="AD83" t="n">
        <v>466830.0139055501</v>
      </c>
      <c r="AE83" t="n">
        <v>638737.4201122598</v>
      </c>
      <c r="AF83" t="n">
        <v>3.263578309912334e-06</v>
      </c>
      <c r="AG83" t="n">
        <v>8.070023148148149</v>
      </c>
      <c r="AH83" t="n">
        <v>577777.2172103445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3.5852</v>
      </c>
      <c r="E84" t="n">
        <v>27.89</v>
      </c>
      <c r="F84" t="n">
        <v>24.52</v>
      </c>
      <c r="G84" t="n">
        <v>113.18</v>
      </c>
      <c r="H84" t="n">
        <v>1.36</v>
      </c>
      <c r="I84" t="n">
        <v>13</v>
      </c>
      <c r="J84" t="n">
        <v>280.76</v>
      </c>
      <c r="K84" t="n">
        <v>58.47</v>
      </c>
      <c r="L84" t="n">
        <v>21.5</v>
      </c>
      <c r="M84" t="n">
        <v>0</v>
      </c>
      <c r="N84" t="n">
        <v>75.79000000000001</v>
      </c>
      <c r="O84" t="n">
        <v>34861.41</v>
      </c>
      <c r="P84" t="n">
        <v>317.85</v>
      </c>
      <c r="Q84" t="n">
        <v>1397.22</v>
      </c>
      <c r="R84" t="n">
        <v>83.81999999999999</v>
      </c>
      <c r="S84" t="n">
        <v>66.97</v>
      </c>
      <c r="T84" t="n">
        <v>5848.42</v>
      </c>
      <c r="U84" t="n">
        <v>0.8</v>
      </c>
      <c r="V84" t="n">
        <v>0.86</v>
      </c>
      <c r="W84" t="n">
        <v>5.33</v>
      </c>
      <c r="X84" t="n">
        <v>0.36</v>
      </c>
      <c r="Y84" t="n">
        <v>1</v>
      </c>
      <c r="Z84" t="n">
        <v>10</v>
      </c>
      <c r="AA84" t="n">
        <v>467.1673239931298</v>
      </c>
      <c r="AB84" t="n">
        <v>639.1989426551571</v>
      </c>
      <c r="AC84" t="n">
        <v>578.1946926894987</v>
      </c>
      <c r="AD84" t="n">
        <v>467167.3239931298</v>
      </c>
      <c r="AE84" t="n">
        <v>639198.9426551571</v>
      </c>
      <c r="AF84" t="n">
        <v>3.263578309912334e-06</v>
      </c>
      <c r="AG84" t="n">
        <v>8.070023148148149</v>
      </c>
      <c r="AH84" t="n">
        <v>578194.6926894987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3.1069</v>
      </c>
      <c r="E2" t="n">
        <v>32.19</v>
      </c>
      <c r="F2" t="n">
        <v>28.18</v>
      </c>
      <c r="G2" t="n">
        <v>12.16</v>
      </c>
      <c r="H2" t="n">
        <v>0.24</v>
      </c>
      <c r="I2" t="n">
        <v>139</v>
      </c>
      <c r="J2" t="n">
        <v>71.52</v>
      </c>
      <c r="K2" t="n">
        <v>32.27</v>
      </c>
      <c r="L2" t="n">
        <v>1</v>
      </c>
      <c r="M2" t="n">
        <v>137</v>
      </c>
      <c r="N2" t="n">
        <v>8.25</v>
      </c>
      <c r="O2" t="n">
        <v>9054.6</v>
      </c>
      <c r="P2" t="n">
        <v>191.2</v>
      </c>
      <c r="Q2" t="n">
        <v>1397.48</v>
      </c>
      <c r="R2" t="n">
        <v>203.57</v>
      </c>
      <c r="S2" t="n">
        <v>66.97</v>
      </c>
      <c r="T2" t="n">
        <v>65089.92</v>
      </c>
      <c r="U2" t="n">
        <v>0.33</v>
      </c>
      <c r="V2" t="n">
        <v>0.75</v>
      </c>
      <c r="W2" t="n">
        <v>5.52</v>
      </c>
      <c r="X2" t="n">
        <v>4.01</v>
      </c>
      <c r="Y2" t="n">
        <v>1</v>
      </c>
      <c r="Z2" t="n">
        <v>10</v>
      </c>
      <c r="AA2" t="n">
        <v>369.0374145605438</v>
      </c>
      <c r="AB2" t="n">
        <v>504.9332713834274</v>
      </c>
      <c r="AC2" t="n">
        <v>456.7431486408897</v>
      </c>
      <c r="AD2" t="n">
        <v>369037.4145605438</v>
      </c>
      <c r="AE2" t="n">
        <v>504933.2713834274</v>
      </c>
      <c r="AF2" t="n">
        <v>4.168059990135046e-06</v>
      </c>
      <c r="AG2" t="n">
        <v>9.314236111111111</v>
      </c>
      <c r="AH2" t="n">
        <v>456743.1486408897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3.2584</v>
      </c>
      <c r="E3" t="n">
        <v>30.69</v>
      </c>
      <c r="F3" t="n">
        <v>27.21</v>
      </c>
      <c r="G3" t="n">
        <v>15.55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180.07</v>
      </c>
      <c r="Q3" t="n">
        <v>1397.54</v>
      </c>
      <c r="R3" t="n">
        <v>171.54</v>
      </c>
      <c r="S3" t="n">
        <v>66.97</v>
      </c>
      <c r="T3" t="n">
        <v>49248.86</v>
      </c>
      <c r="U3" t="n">
        <v>0.39</v>
      </c>
      <c r="V3" t="n">
        <v>0.77</v>
      </c>
      <c r="W3" t="n">
        <v>5.47</v>
      </c>
      <c r="X3" t="n">
        <v>3.04</v>
      </c>
      <c r="Y3" t="n">
        <v>1</v>
      </c>
      <c r="Z3" t="n">
        <v>10</v>
      </c>
      <c r="AA3" t="n">
        <v>338.5082706588257</v>
      </c>
      <c r="AB3" t="n">
        <v>463.1619498463238</v>
      </c>
      <c r="AC3" t="n">
        <v>418.9584234048693</v>
      </c>
      <c r="AD3" t="n">
        <v>338508.2706588256</v>
      </c>
      <c r="AE3" t="n">
        <v>463161.9498463238</v>
      </c>
      <c r="AF3" t="n">
        <v>4.371304732001684e-06</v>
      </c>
      <c r="AG3" t="n">
        <v>8.880208333333334</v>
      </c>
      <c r="AH3" t="n">
        <v>418958.4234048693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3.3709</v>
      </c>
      <c r="E4" t="n">
        <v>29.67</v>
      </c>
      <c r="F4" t="n">
        <v>26.53</v>
      </c>
      <c r="G4" t="n">
        <v>19.18</v>
      </c>
      <c r="H4" t="n">
        <v>0.36</v>
      </c>
      <c r="I4" t="n">
        <v>83</v>
      </c>
      <c r="J4" t="n">
        <v>72.11</v>
      </c>
      <c r="K4" t="n">
        <v>32.27</v>
      </c>
      <c r="L4" t="n">
        <v>1.5</v>
      </c>
      <c r="M4" t="n">
        <v>81</v>
      </c>
      <c r="N4" t="n">
        <v>8.34</v>
      </c>
      <c r="O4" t="n">
        <v>9127.379999999999</v>
      </c>
      <c r="P4" t="n">
        <v>170.78</v>
      </c>
      <c r="Q4" t="n">
        <v>1397.31</v>
      </c>
      <c r="R4" t="n">
        <v>149.78</v>
      </c>
      <c r="S4" t="n">
        <v>66.97</v>
      </c>
      <c r="T4" t="n">
        <v>38475.65</v>
      </c>
      <c r="U4" t="n">
        <v>0.45</v>
      </c>
      <c r="V4" t="n">
        <v>0.79</v>
      </c>
      <c r="W4" t="n">
        <v>5.42</v>
      </c>
      <c r="X4" t="n">
        <v>2.36</v>
      </c>
      <c r="Y4" t="n">
        <v>1</v>
      </c>
      <c r="Z4" t="n">
        <v>10</v>
      </c>
      <c r="AA4" t="n">
        <v>323.9882220128174</v>
      </c>
      <c r="AB4" t="n">
        <v>443.2949787095189</v>
      </c>
      <c r="AC4" t="n">
        <v>400.9875281098918</v>
      </c>
      <c r="AD4" t="n">
        <v>323988.2220128174</v>
      </c>
      <c r="AE4" t="n">
        <v>443294.9787095189</v>
      </c>
      <c r="AF4" t="n">
        <v>4.52222904526899e-06</v>
      </c>
      <c r="AG4" t="n">
        <v>8.585069444444445</v>
      </c>
      <c r="AH4" t="n">
        <v>400987.5281098918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3.4468</v>
      </c>
      <c r="E5" t="n">
        <v>29.01</v>
      </c>
      <c r="F5" t="n">
        <v>26.11</v>
      </c>
      <c r="G5" t="n">
        <v>23.04</v>
      </c>
      <c r="H5" t="n">
        <v>0.42</v>
      </c>
      <c r="I5" t="n">
        <v>68</v>
      </c>
      <c r="J5" t="n">
        <v>72.40000000000001</v>
      </c>
      <c r="K5" t="n">
        <v>32.27</v>
      </c>
      <c r="L5" t="n">
        <v>1.75</v>
      </c>
      <c r="M5" t="n">
        <v>66</v>
      </c>
      <c r="N5" t="n">
        <v>8.380000000000001</v>
      </c>
      <c r="O5" t="n">
        <v>9163.799999999999</v>
      </c>
      <c r="P5" t="n">
        <v>163.13</v>
      </c>
      <c r="Q5" t="n">
        <v>1397.26</v>
      </c>
      <c r="R5" t="n">
        <v>135.35</v>
      </c>
      <c r="S5" t="n">
        <v>66.97</v>
      </c>
      <c r="T5" t="n">
        <v>31336.34</v>
      </c>
      <c r="U5" t="n">
        <v>0.49</v>
      </c>
      <c r="V5" t="n">
        <v>0.8100000000000001</v>
      </c>
      <c r="W5" t="n">
        <v>5.42</v>
      </c>
      <c r="X5" t="n">
        <v>1.94</v>
      </c>
      <c r="Y5" t="n">
        <v>1</v>
      </c>
      <c r="Z5" t="n">
        <v>10</v>
      </c>
      <c r="AA5" t="n">
        <v>303.5716434379273</v>
      </c>
      <c r="AB5" t="n">
        <v>415.3601151874768</v>
      </c>
      <c r="AC5" t="n">
        <v>375.7187287555663</v>
      </c>
      <c r="AD5" t="n">
        <v>303571.6434379272</v>
      </c>
      <c r="AE5" t="n">
        <v>415360.1151874768</v>
      </c>
      <c r="AF5" t="n">
        <v>4.624052648619999e-06</v>
      </c>
      <c r="AG5" t="n">
        <v>8.394097222222223</v>
      </c>
      <c r="AH5" t="n">
        <v>375718.7287555663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3.5065</v>
      </c>
      <c r="E6" t="n">
        <v>28.52</v>
      </c>
      <c r="F6" t="n">
        <v>25.79</v>
      </c>
      <c r="G6" t="n">
        <v>27.15</v>
      </c>
      <c r="H6" t="n">
        <v>0.48</v>
      </c>
      <c r="I6" t="n">
        <v>57</v>
      </c>
      <c r="J6" t="n">
        <v>72.7</v>
      </c>
      <c r="K6" t="n">
        <v>32.27</v>
      </c>
      <c r="L6" t="n">
        <v>2</v>
      </c>
      <c r="M6" t="n">
        <v>52</v>
      </c>
      <c r="N6" t="n">
        <v>8.43</v>
      </c>
      <c r="O6" t="n">
        <v>9200.25</v>
      </c>
      <c r="P6" t="n">
        <v>155.74</v>
      </c>
      <c r="Q6" t="n">
        <v>1397.32</v>
      </c>
      <c r="R6" t="n">
        <v>125.31</v>
      </c>
      <c r="S6" t="n">
        <v>66.97</v>
      </c>
      <c r="T6" t="n">
        <v>26369.22</v>
      </c>
      <c r="U6" t="n">
        <v>0.53</v>
      </c>
      <c r="V6" t="n">
        <v>0.82</v>
      </c>
      <c r="W6" t="n">
        <v>5.39</v>
      </c>
      <c r="X6" t="n">
        <v>1.62</v>
      </c>
      <c r="Y6" t="n">
        <v>1</v>
      </c>
      <c r="Z6" t="n">
        <v>10</v>
      </c>
      <c r="AA6" t="n">
        <v>294.9697629670098</v>
      </c>
      <c r="AB6" t="n">
        <v>403.5906428389841</v>
      </c>
      <c r="AC6" t="n">
        <v>365.0725183294556</v>
      </c>
      <c r="AD6" t="n">
        <v>294969.7629670098</v>
      </c>
      <c r="AE6" t="n">
        <v>403590.6428389841</v>
      </c>
      <c r="AF6" t="n">
        <v>4.704143150860516e-06</v>
      </c>
      <c r="AG6" t="n">
        <v>8.252314814814815</v>
      </c>
      <c r="AH6" t="n">
        <v>365072.5183294556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3.5371</v>
      </c>
      <c r="E7" t="n">
        <v>28.27</v>
      </c>
      <c r="F7" t="n">
        <v>25.63</v>
      </c>
      <c r="G7" t="n">
        <v>30.16</v>
      </c>
      <c r="H7" t="n">
        <v>0.54</v>
      </c>
      <c r="I7" t="n">
        <v>51</v>
      </c>
      <c r="J7" t="n">
        <v>73</v>
      </c>
      <c r="K7" t="n">
        <v>32.27</v>
      </c>
      <c r="L7" t="n">
        <v>2.25</v>
      </c>
      <c r="M7" t="n">
        <v>31</v>
      </c>
      <c r="N7" t="n">
        <v>8.48</v>
      </c>
      <c r="O7" t="n">
        <v>9236.709999999999</v>
      </c>
      <c r="P7" t="n">
        <v>151.96</v>
      </c>
      <c r="Q7" t="n">
        <v>1397.25</v>
      </c>
      <c r="R7" t="n">
        <v>119.48</v>
      </c>
      <c r="S7" t="n">
        <v>66.97</v>
      </c>
      <c r="T7" t="n">
        <v>23489.17</v>
      </c>
      <c r="U7" t="n">
        <v>0.5600000000000001</v>
      </c>
      <c r="V7" t="n">
        <v>0.82</v>
      </c>
      <c r="W7" t="n">
        <v>5.41</v>
      </c>
      <c r="X7" t="n">
        <v>1.47</v>
      </c>
      <c r="Y7" t="n">
        <v>1</v>
      </c>
      <c r="Z7" t="n">
        <v>10</v>
      </c>
      <c r="AA7" t="n">
        <v>290.6867067476622</v>
      </c>
      <c r="AB7" t="n">
        <v>397.7303763645681</v>
      </c>
      <c r="AC7" t="n">
        <v>359.7715474624221</v>
      </c>
      <c r="AD7" t="n">
        <v>290686.7067476622</v>
      </c>
      <c r="AE7" t="n">
        <v>397730.3763645681</v>
      </c>
      <c r="AF7" t="n">
        <v>4.745194564069224e-06</v>
      </c>
      <c r="AG7" t="n">
        <v>8.179976851851853</v>
      </c>
      <c r="AH7" t="n">
        <v>359771.5474624221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3.5525</v>
      </c>
      <c r="E8" t="n">
        <v>28.15</v>
      </c>
      <c r="F8" t="n">
        <v>25.56</v>
      </c>
      <c r="G8" t="n">
        <v>31.95</v>
      </c>
      <c r="H8" t="n">
        <v>0.6</v>
      </c>
      <c r="I8" t="n">
        <v>48</v>
      </c>
      <c r="J8" t="n">
        <v>73.29000000000001</v>
      </c>
      <c r="K8" t="n">
        <v>32.27</v>
      </c>
      <c r="L8" t="n">
        <v>2.5</v>
      </c>
      <c r="M8" t="n">
        <v>4</v>
      </c>
      <c r="N8" t="n">
        <v>8.52</v>
      </c>
      <c r="O8" t="n">
        <v>9273.200000000001</v>
      </c>
      <c r="P8" t="n">
        <v>150.05</v>
      </c>
      <c r="Q8" t="n">
        <v>1397.32</v>
      </c>
      <c r="R8" t="n">
        <v>115.89</v>
      </c>
      <c r="S8" t="n">
        <v>66.97</v>
      </c>
      <c r="T8" t="n">
        <v>21705.92</v>
      </c>
      <c r="U8" t="n">
        <v>0.58</v>
      </c>
      <c r="V8" t="n">
        <v>0.82</v>
      </c>
      <c r="W8" t="n">
        <v>5.43</v>
      </c>
      <c r="X8" t="n">
        <v>1.39</v>
      </c>
      <c r="Y8" t="n">
        <v>1</v>
      </c>
      <c r="Z8" t="n">
        <v>10</v>
      </c>
      <c r="AA8" t="n">
        <v>288.5748098841515</v>
      </c>
      <c r="AB8" t="n">
        <v>394.8407859055988</v>
      </c>
      <c r="AC8" t="n">
        <v>357.1577354612912</v>
      </c>
      <c r="AD8" t="n">
        <v>288574.8098841515</v>
      </c>
      <c r="AE8" t="n">
        <v>394840.7859055988</v>
      </c>
      <c r="AF8" t="n">
        <v>4.765854425618704e-06</v>
      </c>
      <c r="AG8" t="n">
        <v>8.14525462962963</v>
      </c>
      <c r="AH8" t="n">
        <v>357157.7354612912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3.5523</v>
      </c>
      <c r="E9" t="n">
        <v>28.15</v>
      </c>
      <c r="F9" t="n">
        <v>25.56</v>
      </c>
      <c r="G9" t="n">
        <v>31.95</v>
      </c>
      <c r="H9" t="n">
        <v>0.65</v>
      </c>
      <c r="I9" t="n">
        <v>48</v>
      </c>
      <c r="J9" t="n">
        <v>73.59</v>
      </c>
      <c r="K9" t="n">
        <v>32.27</v>
      </c>
      <c r="L9" t="n">
        <v>2.75</v>
      </c>
      <c r="M9" t="n">
        <v>1</v>
      </c>
      <c r="N9" t="n">
        <v>8.57</v>
      </c>
      <c r="O9" t="n">
        <v>9309.700000000001</v>
      </c>
      <c r="P9" t="n">
        <v>150.37</v>
      </c>
      <c r="Q9" t="n">
        <v>1397.37</v>
      </c>
      <c r="R9" t="n">
        <v>115.78</v>
      </c>
      <c r="S9" t="n">
        <v>66.97</v>
      </c>
      <c r="T9" t="n">
        <v>21651.46</v>
      </c>
      <c r="U9" t="n">
        <v>0.58</v>
      </c>
      <c r="V9" t="n">
        <v>0.82</v>
      </c>
      <c r="W9" t="n">
        <v>5.44</v>
      </c>
      <c r="X9" t="n">
        <v>1.39</v>
      </c>
      <c r="Y9" t="n">
        <v>1</v>
      </c>
      <c r="Z9" t="n">
        <v>10</v>
      </c>
      <c r="AA9" t="n">
        <v>288.8013008101073</v>
      </c>
      <c r="AB9" t="n">
        <v>395.150680782566</v>
      </c>
      <c r="AC9" t="n">
        <v>357.4380544061407</v>
      </c>
      <c r="AD9" t="n">
        <v>288801.3008101073</v>
      </c>
      <c r="AE9" t="n">
        <v>395150.680782566</v>
      </c>
      <c r="AF9" t="n">
        <v>4.76558611572845e-06</v>
      </c>
      <c r="AG9" t="n">
        <v>8.14525462962963</v>
      </c>
      <c r="AH9" t="n">
        <v>357438.0544061408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3.5523</v>
      </c>
      <c r="E10" t="n">
        <v>28.15</v>
      </c>
      <c r="F10" t="n">
        <v>25.56</v>
      </c>
      <c r="G10" t="n">
        <v>31.95</v>
      </c>
      <c r="H10" t="n">
        <v>0.71</v>
      </c>
      <c r="I10" t="n">
        <v>48</v>
      </c>
      <c r="J10" t="n">
        <v>73.88</v>
      </c>
      <c r="K10" t="n">
        <v>32.27</v>
      </c>
      <c r="L10" t="n">
        <v>3</v>
      </c>
      <c r="M10" t="n">
        <v>0</v>
      </c>
      <c r="N10" t="n">
        <v>8.609999999999999</v>
      </c>
      <c r="O10" t="n">
        <v>9346.23</v>
      </c>
      <c r="P10" t="n">
        <v>150.93</v>
      </c>
      <c r="Q10" t="n">
        <v>1397.37</v>
      </c>
      <c r="R10" t="n">
        <v>115.82</v>
      </c>
      <c r="S10" t="n">
        <v>66.97</v>
      </c>
      <c r="T10" t="n">
        <v>21669.53</v>
      </c>
      <c r="U10" t="n">
        <v>0.58</v>
      </c>
      <c r="V10" t="n">
        <v>0.82</v>
      </c>
      <c r="W10" t="n">
        <v>5.44</v>
      </c>
      <c r="X10" t="n">
        <v>1.39</v>
      </c>
      <c r="Y10" t="n">
        <v>1</v>
      </c>
      <c r="Z10" t="n">
        <v>10</v>
      </c>
      <c r="AA10" t="n">
        <v>289.1825870249848</v>
      </c>
      <c r="AB10" t="n">
        <v>395.6723734029221</v>
      </c>
      <c r="AC10" t="n">
        <v>357.9099574150103</v>
      </c>
      <c r="AD10" t="n">
        <v>289182.5870249848</v>
      </c>
      <c r="AE10" t="n">
        <v>395672.3734029221</v>
      </c>
      <c r="AF10" t="n">
        <v>4.76558611572845e-06</v>
      </c>
      <c r="AG10" t="n">
        <v>8.14525462962963</v>
      </c>
      <c r="AH10" t="n">
        <v>357909.9574150103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3.3624</v>
      </c>
      <c r="E2" t="n">
        <v>29.74</v>
      </c>
      <c r="F2" t="n">
        <v>26.99</v>
      </c>
      <c r="G2" t="n">
        <v>17.04</v>
      </c>
      <c r="H2" t="n">
        <v>0.43</v>
      </c>
      <c r="I2" t="n">
        <v>95</v>
      </c>
      <c r="J2" t="n">
        <v>39.78</v>
      </c>
      <c r="K2" t="n">
        <v>19.54</v>
      </c>
      <c r="L2" t="n">
        <v>1</v>
      </c>
      <c r="M2" t="n">
        <v>3</v>
      </c>
      <c r="N2" t="n">
        <v>4.24</v>
      </c>
      <c r="O2" t="n">
        <v>5140</v>
      </c>
      <c r="P2" t="n">
        <v>106.42</v>
      </c>
      <c r="Q2" t="n">
        <v>1397.78</v>
      </c>
      <c r="R2" t="n">
        <v>159.82</v>
      </c>
      <c r="S2" t="n">
        <v>66.97</v>
      </c>
      <c r="T2" t="n">
        <v>43436.49</v>
      </c>
      <c r="U2" t="n">
        <v>0.42</v>
      </c>
      <c r="V2" t="n">
        <v>0.78</v>
      </c>
      <c r="W2" t="n">
        <v>5.58</v>
      </c>
      <c r="X2" t="n">
        <v>2.82</v>
      </c>
      <c r="Y2" t="n">
        <v>1</v>
      </c>
      <c r="Z2" t="n">
        <v>10</v>
      </c>
      <c r="AA2" t="n">
        <v>254.7374959139256</v>
      </c>
      <c r="AB2" t="n">
        <v>348.543080134435</v>
      </c>
      <c r="AC2" t="n">
        <v>315.2786177497939</v>
      </c>
      <c r="AD2" t="n">
        <v>254737.4959139256</v>
      </c>
      <c r="AE2" t="n">
        <v>348543.080134435</v>
      </c>
      <c r="AF2" t="n">
        <v>5.297324642457097e-06</v>
      </c>
      <c r="AG2" t="n">
        <v>8.605324074074074</v>
      </c>
      <c r="AH2" t="n">
        <v>315278.6177497939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3.3625</v>
      </c>
      <c r="E3" t="n">
        <v>29.74</v>
      </c>
      <c r="F3" t="n">
        <v>26.99</v>
      </c>
      <c r="G3" t="n">
        <v>17.04</v>
      </c>
      <c r="H3" t="n">
        <v>0.53</v>
      </c>
      <c r="I3" t="n">
        <v>95</v>
      </c>
      <c r="J3" t="n">
        <v>40.06</v>
      </c>
      <c r="K3" t="n">
        <v>19.54</v>
      </c>
      <c r="L3" t="n">
        <v>1.25</v>
      </c>
      <c r="M3" t="n">
        <v>0</v>
      </c>
      <c r="N3" t="n">
        <v>4.26</v>
      </c>
      <c r="O3" t="n">
        <v>5174.29</v>
      </c>
      <c r="P3" t="n">
        <v>106.96</v>
      </c>
      <c r="Q3" t="n">
        <v>1397.92</v>
      </c>
      <c r="R3" t="n">
        <v>159.61</v>
      </c>
      <c r="S3" t="n">
        <v>66.97</v>
      </c>
      <c r="T3" t="n">
        <v>43333.74</v>
      </c>
      <c r="U3" t="n">
        <v>0.42</v>
      </c>
      <c r="V3" t="n">
        <v>0.78</v>
      </c>
      <c r="W3" t="n">
        <v>5.59</v>
      </c>
      <c r="X3" t="n">
        <v>2.82</v>
      </c>
      <c r="Y3" t="n">
        <v>1</v>
      </c>
      <c r="Z3" t="n">
        <v>10</v>
      </c>
      <c r="AA3" t="n">
        <v>255.1223666851406</v>
      </c>
      <c r="AB3" t="n">
        <v>349.0696773029112</v>
      </c>
      <c r="AC3" t="n">
        <v>315.7549572235947</v>
      </c>
      <c r="AD3" t="n">
        <v>255122.3666851406</v>
      </c>
      <c r="AE3" t="n">
        <v>349069.6773029112</v>
      </c>
      <c r="AF3" t="n">
        <v>5.297482188395784e-06</v>
      </c>
      <c r="AG3" t="n">
        <v>8.605324074074074</v>
      </c>
      <c r="AH3" t="n">
        <v>315754.9572235947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2.4057</v>
      </c>
      <c r="E2" t="n">
        <v>41.57</v>
      </c>
      <c r="F2" t="n">
        <v>31.83</v>
      </c>
      <c r="G2" t="n">
        <v>7.35</v>
      </c>
      <c r="H2" t="n">
        <v>0.12</v>
      </c>
      <c r="I2" t="n">
        <v>260</v>
      </c>
      <c r="J2" t="n">
        <v>141.81</v>
      </c>
      <c r="K2" t="n">
        <v>47.83</v>
      </c>
      <c r="L2" t="n">
        <v>1</v>
      </c>
      <c r="M2" t="n">
        <v>258</v>
      </c>
      <c r="N2" t="n">
        <v>22.98</v>
      </c>
      <c r="O2" t="n">
        <v>17723.39</v>
      </c>
      <c r="P2" t="n">
        <v>359.41</v>
      </c>
      <c r="Q2" t="n">
        <v>1397.83</v>
      </c>
      <c r="R2" t="n">
        <v>321.99</v>
      </c>
      <c r="S2" t="n">
        <v>66.97</v>
      </c>
      <c r="T2" t="n">
        <v>123695.41</v>
      </c>
      <c r="U2" t="n">
        <v>0.21</v>
      </c>
      <c r="V2" t="n">
        <v>0.66</v>
      </c>
      <c r="W2" t="n">
        <v>5.73</v>
      </c>
      <c r="X2" t="n">
        <v>7.65</v>
      </c>
      <c r="Y2" t="n">
        <v>1</v>
      </c>
      <c r="Z2" t="n">
        <v>10</v>
      </c>
      <c r="AA2" t="n">
        <v>714.3102960872683</v>
      </c>
      <c r="AB2" t="n">
        <v>977.3508602527783</v>
      </c>
      <c r="AC2" t="n">
        <v>884.0738658708</v>
      </c>
      <c r="AD2" t="n">
        <v>714310.2960872683</v>
      </c>
      <c r="AE2" t="n">
        <v>977350.8602527783</v>
      </c>
      <c r="AF2" t="n">
        <v>2.585998815638309e-06</v>
      </c>
      <c r="AG2" t="n">
        <v>12.02835648148148</v>
      </c>
      <c r="AH2" t="n">
        <v>884073.8658708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2.655</v>
      </c>
      <c r="E3" t="n">
        <v>37.66</v>
      </c>
      <c r="F3" t="n">
        <v>29.83</v>
      </c>
      <c r="G3" t="n">
        <v>9.23</v>
      </c>
      <c r="H3" t="n">
        <v>0.16</v>
      </c>
      <c r="I3" t="n">
        <v>194</v>
      </c>
      <c r="J3" t="n">
        <v>142.15</v>
      </c>
      <c r="K3" t="n">
        <v>47.83</v>
      </c>
      <c r="L3" t="n">
        <v>1.25</v>
      </c>
      <c r="M3" t="n">
        <v>192</v>
      </c>
      <c r="N3" t="n">
        <v>23.07</v>
      </c>
      <c r="O3" t="n">
        <v>17765.46</v>
      </c>
      <c r="P3" t="n">
        <v>334.73</v>
      </c>
      <c r="Q3" t="n">
        <v>1397.39</v>
      </c>
      <c r="R3" t="n">
        <v>257.11</v>
      </c>
      <c r="S3" t="n">
        <v>66.97</v>
      </c>
      <c r="T3" t="n">
        <v>91585.34</v>
      </c>
      <c r="U3" t="n">
        <v>0.26</v>
      </c>
      <c r="V3" t="n">
        <v>0.71</v>
      </c>
      <c r="W3" t="n">
        <v>5.62</v>
      </c>
      <c r="X3" t="n">
        <v>5.66</v>
      </c>
      <c r="Y3" t="n">
        <v>1</v>
      </c>
      <c r="Z3" t="n">
        <v>10</v>
      </c>
      <c r="AA3" t="n">
        <v>614.8403440118362</v>
      </c>
      <c r="AB3" t="n">
        <v>841.2516835185974</v>
      </c>
      <c r="AC3" t="n">
        <v>760.9638035477351</v>
      </c>
      <c r="AD3" t="n">
        <v>614840.3440118362</v>
      </c>
      <c r="AE3" t="n">
        <v>841251.6835185974</v>
      </c>
      <c r="AF3" t="n">
        <v>2.853982980221852e-06</v>
      </c>
      <c r="AG3" t="n">
        <v>10.89699074074074</v>
      </c>
      <c r="AH3" t="n">
        <v>760963.8035477351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2.8261</v>
      </c>
      <c r="E4" t="n">
        <v>35.38</v>
      </c>
      <c r="F4" t="n">
        <v>28.68</v>
      </c>
      <c r="G4" t="n">
        <v>11.1</v>
      </c>
      <c r="H4" t="n">
        <v>0.19</v>
      </c>
      <c r="I4" t="n">
        <v>155</v>
      </c>
      <c r="J4" t="n">
        <v>142.49</v>
      </c>
      <c r="K4" t="n">
        <v>47.83</v>
      </c>
      <c r="L4" t="n">
        <v>1.5</v>
      </c>
      <c r="M4" t="n">
        <v>153</v>
      </c>
      <c r="N4" t="n">
        <v>23.16</v>
      </c>
      <c r="O4" t="n">
        <v>17807.56</v>
      </c>
      <c r="P4" t="n">
        <v>319.94</v>
      </c>
      <c r="Q4" t="n">
        <v>1397.55</v>
      </c>
      <c r="R4" t="n">
        <v>219.26</v>
      </c>
      <c r="S4" t="n">
        <v>66.97</v>
      </c>
      <c r="T4" t="n">
        <v>72856.53</v>
      </c>
      <c r="U4" t="n">
        <v>0.31</v>
      </c>
      <c r="V4" t="n">
        <v>0.73</v>
      </c>
      <c r="W4" t="n">
        <v>5.56</v>
      </c>
      <c r="X4" t="n">
        <v>4.51</v>
      </c>
      <c r="Y4" t="n">
        <v>1</v>
      </c>
      <c r="Z4" t="n">
        <v>10</v>
      </c>
      <c r="AA4" t="n">
        <v>561.3899889296194</v>
      </c>
      <c r="AB4" t="n">
        <v>768.1185496318662</v>
      </c>
      <c r="AC4" t="n">
        <v>694.8103933161556</v>
      </c>
      <c r="AD4" t="n">
        <v>561389.9889296194</v>
      </c>
      <c r="AE4" t="n">
        <v>768118.5496318663</v>
      </c>
      <c r="AF4" t="n">
        <v>3.03790632783615e-06</v>
      </c>
      <c r="AG4" t="n">
        <v>10.23726851851852</v>
      </c>
      <c r="AH4" t="n">
        <v>694810.3933161555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2.9586</v>
      </c>
      <c r="E5" t="n">
        <v>33.8</v>
      </c>
      <c r="F5" t="n">
        <v>27.87</v>
      </c>
      <c r="G5" t="n">
        <v>13.07</v>
      </c>
      <c r="H5" t="n">
        <v>0.22</v>
      </c>
      <c r="I5" t="n">
        <v>128</v>
      </c>
      <c r="J5" t="n">
        <v>142.83</v>
      </c>
      <c r="K5" t="n">
        <v>47.83</v>
      </c>
      <c r="L5" t="n">
        <v>1.75</v>
      </c>
      <c r="M5" t="n">
        <v>126</v>
      </c>
      <c r="N5" t="n">
        <v>23.25</v>
      </c>
      <c r="O5" t="n">
        <v>17849.7</v>
      </c>
      <c r="P5" t="n">
        <v>308.8</v>
      </c>
      <c r="Q5" t="n">
        <v>1397.53</v>
      </c>
      <c r="R5" t="n">
        <v>193.44</v>
      </c>
      <c r="S5" t="n">
        <v>66.97</v>
      </c>
      <c r="T5" t="n">
        <v>60080.74</v>
      </c>
      <c r="U5" t="n">
        <v>0.35</v>
      </c>
      <c r="V5" t="n">
        <v>0.76</v>
      </c>
      <c r="W5" t="n">
        <v>5.5</v>
      </c>
      <c r="X5" t="n">
        <v>3.7</v>
      </c>
      <c r="Y5" t="n">
        <v>1</v>
      </c>
      <c r="Z5" t="n">
        <v>10</v>
      </c>
      <c r="AA5" t="n">
        <v>521.2570580566239</v>
      </c>
      <c r="AB5" t="n">
        <v>713.2069030714822</v>
      </c>
      <c r="AC5" t="n">
        <v>645.1394372345145</v>
      </c>
      <c r="AD5" t="n">
        <v>521257.0580566239</v>
      </c>
      <c r="AE5" t="n">
        <v>713206.9030714822</v>
      </c>
      <c r="AF5" t="n">
        <v>3.180336740220103e-06</v>
      </c>
      <c r="AG5" t="n">
        <v>9.780092592592592</v>
      </c>
      <c r="AH5" t="n">
        <v>645139.4372345145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3.0615</v>
      </c>
      <c r="E6" t="n">
        <v>32.66</v>
      </c>
      <c r="F6" t="n">
        <v>27.29</v>
      </c>
      <c r="G6" t="n">
        <v>15.02</v>
      </c>
      <c r="H6" t="n">
        <v>0.25</v>
      </c>
      <c r="I6" t="n">
        <v>109</v>
      </c>
      <c r="J6" t="n">
        <v>143.17</v>
      </c>
      <c r="K6" t="n">
        <v>47.83</v>
      </c>
      <c r="L6" t="n">
        <v>2</v>
      </c>
      <c r="M6" t="n">
        <v>107</v>
      </c>
      <c r="N6" t="n">
        <v>23.34</v>
      </c>
      <c r="O6" t="n">
        <v>17891.86</v>
      </c>
      <c r="P6" t="n">
        <v>300.41</v>
      </c>
      <c r="Q6" t="n">
        <v>1397.31</v>
      </c>
      <c r="R6" t="n">
        <v>173.84</v>
      </c>
      <c r="S6" t="n">
        <v>66.97</v>
      </c>
      <c r="T6" t="n">
        <v>50379.09</v>
      </c>
      <c r="U6" t="n">
        <v>0.39</v>
      </c>
      <c r="V6" t="n">
        <v>0.77</v>
      </c>
      <c r="W6" t="n">
        <v>5.48</v>
      </c>
      <c r="X6" t="n">
        <v>3.12</v>
      </c>
      <c r="Y6" t="n">
        <v>1</v>
      </c>
      <c r="Z6" t="n">
        <v>10</v>
      </c>
      <c r="AA6" t="n">
        <v>500.9421646090701</v>
      </c>
      <c r="AB6" t="n">
        <v>685.4111696266928</v>
      </c>
      <c r="AC6" t="n">
        <v>619.9964895781388</v>
      </c>
      <c r="AD6" t="n">
        <v>500942.1646090701</v>
      </c>
      <c r="AE6" t="n">
        <v>685411.1696266928</v>
      </c>
      <c r="AF6" t="n">
        <v>3.290948735950735e-06</v>
      </c>
      <c r="AG6" t="n">
        <v>9.450231481481481</v>
      </c>
      <c r="AH6" t="n">
        <v>619996.4895781388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3.1405</v>
      </c>
      <c r="E7" t="n">
        <v>31.84</v>
      </c>
      <c r="F7" t="n">
        <v>26.87</v>
      </c>
      <c r="G7" t="n">
        <v>16.97</v>
      </c>
      <c r="H7" t="n">
        <v>0.28</v>
      </c>
      <c r="I7" t="n">
        <v>95</v>
      </c>
      <c r="J7" t="n">
        <v>143.51</v>
      </c>
      <c r="K7" t="n">
        <v>47.83</v>
      </c>
      <c r="L7" t="n">
        <v>2.25</v>
      </c>
      <c r="M7" t="n">
        <v>93</v>
      </c>
      <c r="N7" t="n">
        <v>23.44</v>
      </c>
      <c r="O7" t="n">
        <v>17934.06</v>
      </c>
      <c r="P7" t="n">
        <v>293.71</v>
      </c>
      <c r="Q7" t="n">
        <v>1397.4</v>
      </c>
      <c r="R7" t="n">
        <v>161</v>
      </c>
      <c r="S7" t="n">
        <v>66.97</v>
      </c>
      <c r="T7" t="n">
        <v>44029.16</v>
      </c>
      <c r="U7" t="n">
        <v>0.42</v>
      </c>
      <c r="V7" t="n">
        <v>0.78</v>
      </c>
      <c r="W7" t="n">
        <v>5.43</v>
      </c>
      <c r="X7" t="n">
        <v>2.7</v>
      </c>
      <c r="Y7" t="n">
        <v>1</v>
      </c>
      <c r="Z7" t="n">
        <v>10</v>
      </c>
      <c r="AA7" t="n">
        <v>474.900677668789</v>
      </c>
      <c r="AB7" t="n">
        <v>649.7800583256795</v>
      </c>
      <c r="AC7" t="n">
        <v>587.7659615311156</v>
      </c>
      <c r="AD7" t="n">
        <v>474900.677668789</v>
      </c>
      <c r="AE7" t="n">
        <v>649780.0583256795</v>
      </c>
      <c r="AF7" t="n">
        <v>3.375869510126828e-06</v>
      </c>
      <c r="AG7" t="n">
        <v>9.212962962962964</v>
      </c>
      <c r="AH7" t="n">
        <v>587765.9615311156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3.2032</v>
      </c>
      <c r="E8" t="n">
        <v>31.22</v>
      </c>
      <c r="F8" t="n">
        <v>26.56</v>
      </c>
      <c r="G8" t="n">
        <v>18.97</v>
      </c>
      <c r="H8" t="n">
        <v>0.31</v>
      </c>
      <c r="I8" t="n">
        <v>84</v>
      </c>
      <c r="J8" t="n">
        <v>143.86</v>
      </c>
      <c r="K8" t="n">
        <v>47.83</v>
      </c>
      <c r="L8" t="n">
        <v>2.5</v>
      </c>
      <c r="M8" t="n">
        <v>82</v>
      </c>
      <c r="N8" t="n">
        <v>23.53</v>
      </c>
      <c r="O8" t="n">
        <v>17976.29</v>
      </c>
      <c r="P8" t="n">
        <v>288.47</v>
      </c>
      <c r="Q8" t="n">
        <v>1397.4</v>
      </c>
      <c r="R8" t="n">
        <v>150.26</v>
      </c>
      <c r="S8" t="n">
        <v>66.97</v>
      </c>
      <c r="T8" t="n">
        <v>38711.13</v>
      </c>
      <c r="U8" t="n">
        <v>0.45</v>
      </c>
      <c r="V8" t="n">
        <v>0.79</v>
      </c>
      <c r="W8" t="n">
        <v>5.44</v>
      </c>
      <c r="X8" t="n">
        <v>2.4</v>
      </c>
      <c r="Y8" t="n">
        <v>1</v>
      </c>
      <c r="Z8" t="n">
        <v>10</v>
      </c>
      <c r="AA8" t="n">
        <v>463.8892732730069</v>
      </c>
      <c r="AB8" t="n">
        <v>634.7137690424939</v>
      </c>
      <c r="AC8" t="n">
        <v>574.1375777514472</v>
      </c>
      <c r="AD8" t="n">
        <v>463889.2732730069</v>
      </c>
      <c r="AE8" t="n">
        <v>634713.7690424939</v>
      </c>
      <c r="AF8" t="n">
        <v>3.443268656213423e-06</v>
      </c>
      <c r="AG8" t="n">
        <v>9.033564814814815</v>
      </c>
      <c r="AH8" t="n">
        <v>574137.5777514472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3.2562</v>
      </c>
      <c r="E9" t="n">
        <v>30.71</v>
      </c>
      <c r="F9" t="n">
        <v>26.32</v>
      </c>
      <c r="G9" t="n">
        <v>21.05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283.44</v>
      </c>
      <c r="Q9" t="n">
        <v>1397.36</v>
      </c>
      <c r="R9" t="n">
        <v>142.55</v>
      </c>
      <c r="S9" t="n">
        <v>66.97</v>
      </c>
      <c r="T9" t="n">
        <v>34901.21</v>
      </c>
      <c r="U9" t="n">
        <v>0.47</v>
      </c>
      <c r="V9" t="n">
        <v>0.8</v>
      </c>
      <c r="W9" t="n">
        <v>5.41</v>
      </c>
      <c r="X9" t="n">
        <v>2.15</v>
      </c>
      <c r="Y9" t="n">
        <v>1</v>
      </c>
      <c r="Z9" t="n">
        <v>10</v>
      </c>
      <c r="AA9" t="n">
        <v>454.3626663780669</v>
      </c>
      <c r="AB9" t="n">
        <v>621.6790452046029</v>
      </c>
      <c r="AC9" t="n">
        <v>562.3468696622947</v>
      </c>
      <c r="AD9" t="n">
        <v>454362.6663780669</v>
      </c>
      <c r="AE9" t="n">
        <v>621679.0452046029</v>
      </c>
      <c r="AF9" t="n">
        <v>3.500240821167004e-06</v>
      </c>
      <c r="AG9" t="n">
        <v>8.885995370370372</v>
      </c>
      <c r="AH9" t="n">
        <v>562346.8696622947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3.3015</v>
      </c>
      <c r="E10" t="n">
        <v>30.29</v>
      </c>
      <c r="F10" t="n">
        <v>26.1</v>
      </c>
      <c r="G10" t="n">
        <v>23.03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279.19</v>
      </c>
      <c r="Q10" t="n">
        <v>1397.41</v>
      </c>
      <c r="R10" t="n">
        <v>135.11</v>
      </c>
      <c r="S10" t="n">
        <v>66.97</v>
      </c>
      <c r="T10" t="n">
        <v>31217.2</v>
      </c>
      <c r="U10" t="n">
        <v>0.5</v>
      </c>
      <c r="V10" t="n">
        <v>0.8100000000000001</v>
      </c>
      <c r="W10" t="n">
        <v>5.41</v>
      </c>
      <c r="X10" t="n">
        <v>1.93</v>
      </c>
      <c r="Y10" t="n">
        <v>1</v>
      </c>
      <c r="Z10" t="n">
        <v>10</v>
      </c>
      <c r="AA10" t="n">
        <v>446.5953109202272</v>
      </c>
      <c r="AB10" t="n">
        <v>611.0514067956483</v>
      </c>
      <c r="AC10" t="n">
        <v>552.7335181471067</v>
      </c>
      <c r="AD10" t="n">
        <v>446595.3109202272</v>
      </c>
      <c r="AE10" t="n">
        <v>611051.4067956483</v>
      </c>
      <c r="AF10" t="n">
        <v>3.548935898004688e-06</v>
      </c>
      <c r="AG10" t="n">
        <v>8.764467592592593</v>
      </c>
      <c r="AH10" t="n">
        <v>552733.5181471066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3.3381</v>
      </c>
      <c r="E11" t="n">
        <v>29.96</v>
      </c>
      <c r="F11" t="n">
        <v>25.94</v>
      </c>
      <c r="G11" t="n">
        <v>25.1</v>
      </c>
      <c r="H11" t="n">
        <v>0.4</v>
      </c>
      <c r="I11" t="n">
        <v>62</v>
      </c>
      <c r="J11" t="n">
        <v>144.89</v>
      </c>
      <c r="K11" t="n">
        <v>47.83</v>
      </c>
      <c r="L11" t="n">
        <v>3.25</v>
      </c>
      <c r="M11" t="n">
        <v>60</v>
      </c>
      <c r="N11" t="n">
        <v>23.81</v>
      </c>
      <c r="O11" t="n">
        <v>18103.18</v>
      </c>
      <c r="P11" t="n">
        <v>275.62</v>
      </c>
      <c r="Q11" t="n">
        <v>1397.34</v>
      </c>
      <c r="R11" t="n">
        <v>130.1</v>
      </c>
      <c r="S11" t="n">
        <v>66.97</v>
      </c>
      <c r="T11" t="n">
        <v>28741.61</v>
      </c>
      <c r="U11" t="n">
        <v>0.51</v>
      </c>
      <c r="V11" t="n">
        <v>0.8100000000000001</v>
      </c>
      <c r="W11" t="n">
        <v>5.4</v>
      </c>
      <c r="X11" t="n">
        <v>1.77</v>
      </c>
      <c r="Y11" t="n">
        <v>1</v>
      </c>
      <c r="Z11" t="n">
        <v>10</v>
      </c>
      <c r="AA11" t="n">
        <v>440.4278269724593</v>
      </c>
      <c r="AB11" t="n">
        <v>602.6127831681237</v>
      </c>
      <c r="AC11" t="n">
        <v>545.1002649149104</v>
      </c>
      <c r="AD11" t="n">
        <v>440427.8269724593</v>
      </c>
      <c r="AE11" t="n">
        <v>602612.7831681237</v>
      </c>
      <c r="AF11" t="n">
        <v>3.588278940217916e-06</v>
      </c>
      <c r="AG11" t="n">
        <v>8.668981481481483</v>
      </c>
      <c r="AH11" t="n">
        <v>545100.2649149104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3.3745</v>
      </c>
      <c r="E12" t="n">
        <v>29.63</v>
      </c>
      <c r="F12" t="n">
        <v>25.76</v>
      </c>
      <c r="G12" t="n">
        <v>27.11</v>
      </c>
      <c r="H12" t="n">
        <v>0.43</v>
      </c>
      <c r="I12" t="n">
        <v>57</v>
      </c>
      <c r="J12" t="n">
        <v>145.23</v>
      </c>
      <c r="K12" t="n">
        <v>47.83</v>
      </c>
      <c r="L12" t="n">
        <v>3.5</v>
      </c>
      <c r="M12" t="n">
        <v>55</v>
      </c>
      <c r="N12" t="n">
        <v>23.9</v>
      </c>
      <c r="O12" t="n">
        <v>18145.54</v>
      </c>
      <c r="P12" t="n">
        <v>271.24</v>
      </c>
      <c r="Q12" t="n">
        <v>1397.28</v>
      </c>
      <c r="R12" t="n">
        <v>124.2</v>
      </c>
      <c r="S12" t="n">
        <v>66.97</v>
      </c>
      <c r="T12" t="n">
        <v>25815.56</v>
      </c>
      <c r="U12" t="n">
        <v>0.54</v>
      </c>
      <c r="V12" t="n">
        <v>0.82</v>
      </c>
      <c r="W12" t="n">
        <v>5.39</v>
      </c>
      <c r="X12" t="n">
        <v>1.59</v>
      </c>
      <c r="Y12" t="n">
        <v>1</v>
      </c>
      <c r="Z12" t="n">
        <v>10</v>
      </c>
      <c r="AA12" t="n">
        <v>422.4181190809086</v>
      </c>
      <c r="AB12" t="n">
        <v>577.9711062986671</v>
      </c>
      <c r="AC12" t="n">
        <v>522.8103551010639</v>
      </c>
      <c r="AD12" t="n">
        <v>422418.1190809086</v>
      </c>
      <c r="AE12" t="n">
        <v>577971.1062986671</v>
      </c>
      <c r="AF12" t="n">
        <v>3.627406993129431e-06</v>
      </c>
      <c r="AG12" t="n">
        <v>8.57349537037037</v>
      </c>
      <c r="AH12" t="n">
        <v>522810.355101064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3.3981</v>
      </c>
      <c r="E13" t="n">
        <v>29.43</v>
      </c>
      <c r="F13" t="n">
        <v>25.67</v>
      </c>
      <c r="G13" t="n">
        <v>29.06</v>
      </c>
      <c r="H13" t="n">
        <v>0.46</v>
      </c>
      <c r="I13" t="n">
        <v>53</v>
      </c>
      <c r="J13" t="n">
        <v>145.57</v>
      </c>
      <c r="K13" t="n">
        <v>47.83</v>
      </c>
      <c r="L13" t="n">
        <v>3.75</v>
      </c>
      <c r="M13" t="n">
        <v>51</v>
      </c>
      <c r="N13" t="n">
        <v>23.99</v>
      </c>
      <c r="O13" t="n">
        <v>18187.93</v>
      </c>
      <c r="P13" t="n">
        <v>268.47</v>
      </c>
      <c r="Q13" t="n">
        <v>1397.28</v>
      </c>
      <c r="R13" t="n">
        <v>121.55</v>
      </c>
      <c r="S13" t="n">
        <v>66.97</v>
      </c>
      <c r="T13" t="n">
        <v>24512.88</v>
      </c>
      <c r="U13" t="n">
        <v>0.55</v>
      </c>
      <c r="V13" t="n">
        <v>0.82</v>
      </c>
      <c r="W13" t="n">
        <v>5.38</v>
      </c>
      <c r="X13" t="n">
        <v>1.5</v>
      </c>
      <c r="Y13" t="n">
        <v>1</v>
      </c>
      <c r="Z13" t="n">
        <v>10</v>
      </c>
      <c r="AA13" t="n">
        <v>418.3059582019847</v>
      </c>
      <c r="AB13" t="n">
        <v>572.3446663683892</v>
      </c>
      <c r="AC13" t="n">
        <v>517.7208947009738</v>
      </c>
      <c r="AD13" t="n">
        <v>418305.9582019846</v>
      </c>
      <c r="AE13" t="n">
        <v>572344.6663683892</v>
      </c>
      <c r="AF13" t="n">
        <v>3.652775730731403e-06</v>
      </c>
      <c r="AG13" t="n">
        <v>8.515625</v>
      </c>
      <c r="AH13" t="n">
        <v>517720.8947009738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3.4259</v>
      </c>
      <c r="E14" t="n">
        <v>29.19</v>
      </c>
      <c r="F14" t="n">
        <v>25.55</v>
      </c>
      <c r="G14" t="n">
        <v>31.28</v>
      </c>
      <c r="H14" t="n">
        <v>0.49</v>
      </c>
      <c r="I14" t="n">
        <v>49</v>
      </c>
      <c r="J14" t="n">
        <v>145.92</v>
      </c>
      <c r="K14" t="n">
        <v>47.83</v>
      </c>
      <c r="L14" t="n">
        <v>4</v>
      </c>
      <c r="M14" t="n">
        <v>47</v>
      </c>
      <c r="N14" t="n">
        <v>24.09</v>
      </c>
      <c r="O14" t="n">
        <v>18230.35</v>
      </c>
      <c r="P14" t="n">
        <v>265.4</v>
      </c>
      <c r="Q14" t="n">
        <v>1397.23</v>
      </c>
      <c r="R14" t="n">
        <v>117.34</v>
      </c>
      <c r="S14" t="n">
        <v>66.97</v>
      </c>
      <c r="T14" t="n">
        <v>22426.79</v>
      </c>
      <c r="U14" t="n">
        <v>0.57</v>
      </c>
      <c r="V14" t="n">
        <v>0.82</v>
      </c>
      <c r="W14" t="n">
        <v>5.38</v>
      </c>
      <c r="X14" t="n">
        <v>1.38</v>
      </c>
      <c r="Y14" t="n">
        <v>1</v>
      </c>
      <c r="Z14" t="n">
        <v>10</v>
      </c>
      <c r="AA14" t="n">
        <v>413.4597100081111</v>
      </c>
      <c r="AB14" t="n">
        <v>565.7138157881504</v>
      </c>
      <c r="AC14" t="n">
        <v>511.7228831936557</v>
      </c>
      <c r="AD14" t="n">
        <v>413459.7100081111</v>
      </c>
      <c r="AE14" t="n">
        <v>565713.8157881504</v>
      </c>
      <c r="AF14" t="n">
        <v>3.68265924366932e-06</v>
      </c>
      <c r="AG14" t="n">
        <v>8.446180555555555</v>
      </c>
      <c r="AH14" t="n">
        <v>511722.8831936557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3.4453</v>
      </c>
      <c r="E15" t="n">
        <v>29.03</v>
      </c>
      <c r="F15" t="n">
        <v>25.47</v>
      </c>
      <c r="G15" t="n">
        <v>33.22</v>
      </c>
      <c r="H15" t="n">
        <v>0.51</v>
      </c>
      <c r="I15" t="n">
        <v>46</v>
      </c>
      <c r="J15" t="n">
        <v>146.26</v>
      </c>
      <c r="K15" t="n">
        <v>47.83</v>
      </c>
      <c r="L15" t="n">
        <v>4.25</v>
      </c>
      <c r="M15" t="n">
        <v>44</v>
      </c>
      <c r="N15" t="n">
        <v>24.18</v>
      </c>
      <c r="O15" t="n">
        <v>18272.81</v>
      </c>
      <c r="P15" t="n">
        <v>262.32</v>
      </c>
      <c r="Q15" t="n">
        <v>1397.24</v>
      </c>
      <c r="R15" t="n">
        <v>114.68</v>
      </c>
      <c r="S15" t="n">
        <v>66.97</v>
      </c>
      <c r="T15" t="n">
        <v>21112.61</v>
      </c>
      <c r="U15" t="n">
        <v>0.58</v>
      </c>
      <c r="V15" t="n">
        <v>0.83</v>
      </c>
      <c r="W15" t="n">
        <v>5.38</v>
      </c>
      <c r="X15" t="n">
        <v>1.3</v>
      </c>
      <c r="Y15" t="n">
        <v>1</v>
      </c>
      <c r="Z15" t="n">
        <v>10</v>
      </c>
      <c r="AA15" t="n">
        <v>409.5941115480657</v>
      </c>
      <c r="AB15" t="n">
        <v>560.4247334369481</v>
      </c>
      <c r="AC15" t="n">
        <v>506.9385834387785</v>
      </c>
      <c r="AD15" t="n">
        <v>409594.1115480657</v>
      </c>
      <c r="AE15" t="n">
        <v>560424.7334369482</v>
      </c>
      <c r="AF15" t="n">
        <v>3.703513205935348e-06</v>
      </c>
      <c r="AG15" t="n">
        <v>8.39988425925926</v>
      </c>
      <c r="AH15" t="n">
        <v>506938.5834387785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3.4677</v>
      </c>
      <c r="E16" t="n">
        <v>28.84</v>
      </c>
      <c r="F16" t="n">
        <v>25.37</v>
      </c>
      <c r="G16" t="n">
        <v>35.4</v>
      </c>
      <c r="H16" t="n">
        <v>0.54</v>
      </c>
      <c r="I16" t="n">
        <v>43</v>
      </c>
      <c r="J16" t="n">
        <v>146.61</v>
      </c>
      <c r="K16" t="n">
        <v>47.83</v>
      </c>
      <c r="L16" t="n">
        <v>4.5</v>
      </c>
      <c r="M16" t="n">
        <v>41</v>
      </c>
      <c r="N16" t="n">
        <v>24.28</v>
      </c>
      <c r="O16" t="n">
        <v>18315.3</v>
      </c>
      <c r="P16" t="n">
        <v>258.76</v>
      </c>
      <c r="Q16" t="n">
        <v>1397.25</v>
      </c>
      <c r="R16" t="n">
        <v>111.51</v>
      </c>
      <c r="S16" t="n">
        <v>66.97</v>
      </c>
      <c r="T16" t="n">
        <v>19543.02</v>
      </c>
      <c r="U16" t="n">
        <v>0.6</v>
      </c>
      <c r="V16" t="n">
        <v>0.83</v>
      </c>
      <c r="W16" t="n">
        <v>5.37</v>
      </c>
      <c r="X16" t="n">
        <v>1.2</v>
      </c>
      <c r="Y16" t="n">
        <v>1</v>
      </c>
      <c r="Z16" t="n">
        <v>10</v>
      </c>
      <c r="AA16" t="n">
        <v>405.1600818585193</v>
      </c>
      <c r="AB16" t="n">
        <v>554.3578984001267</v>
      </c>
      <c r="AC16" t="n">
        <v>501.4507586230148</v>
      </c>
      <c r="AD16" t="n">
        <v>405160.0818585193</v>
      </c>
      <c r="AE16" t="n">
        <v>554357.8984001267</v>
      </c>
      <c r="AF16" t="n">
        <v>3.72759200772705e-06</v>
      </c>
      <c r="AG16" t="n">
        <v>8.344907407407407</v>
      </c>
      <c r="AH16" t="n">
        <v>501450.7586230148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3.4883</v>
      </c>
      <c r="E17" t="n">
        <v>28.67</v>
      </c>
      <c r="F17" t="n">
        <v>25.28</v>
      </c>
      <c r="G17" t="n">
        <v>37.92</v>
      </c>
      <c r="H17" t="n">
        <v>0.57</v>
      </c>
      <c r="I17" t="n">
        <v>40</v>
      </c>
      <c r="J17" t="n">
        <v>146.95</v>
      </c>
      <c r="K17" t="n">
        <v>47.83</v>
      </c>
      <c r="L17" t="n">
        <v>4.75</v>
      </c>
      <c r="M17" t="n">
        <v>38</v>
      </c>
      <c r="N17" t="n">
        <v>24.37</v>
      </c>
      <c r="O17" t="n">
        <v>18357.82</v>
      </c>
      <c r="P17" t="n">
        <v>256.02</v>
      </c>
      <c r="Q17" t="n">
        <v>1397.25</v>
      </c>
      <c r="R17" t="n">
        <v>108.82</v>
      </c>
      <c r="S17" t="n">
        <v>66.97</v>
      </c>
      <c r="T17" t="n">
        <v>18213.62</v>
      </c>
      <c r="U17" t="n">
        <v>0.62</v>
      </c>
      <c r="V17" t="n">
        <v>0.83</v>
      </c>
      <c r="W17" t="n">
        <v>5.36</v>
      </c>
      <c r="X17" t="n">
        <v>1.12</v>
      </c>
      <c r="Y17" t="n">
        <v>1</v>
      </c>
      <c r="Z17" t="n">
        <v>10</v>
      </c>
      <c r="AA17" t="n">
        <v>401.5084269679057</v>
      </c>
      <c r="AB17" t="n">
        <v>549.3615430791452</v>
      </c>
      <c r="AC17" t="n">
        <v>496.931248441439</v>
      </c>
      <c r="AD17" t="n">
        <v>401508.4269679057</v>
      </c>
      <c r="AE17" t="n">
        <v>549361.5430791453</v>
      </c>
      <c r="AF17" t="n">
        <v>3.749735905803348e-06</v>
      </c>
      <c r="AG17" t="n">
        <v>8.295717592592593</v>
      </c>
      <c r="AH17" t="n">
        <v>496931.2484414391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3.5025</v>
      </c>
      <c r="E18" t="n">
        <v>28.55</v>
      </c>
      <c r="F18" t="n">
        <v>25.23</v>
      </c>
      <c r="G18" t="n">
        <v>39.83</v>
      </c>
      <c r="H18" t="n">
        <v>0.6</v>
      </c>
      <c r="I18" t="n">
        <v>38</v>
      </c>
      <c r="J18" t="n">
        <v>147.3</v>
      </c>
      <c r="K18" t="n">
        <v>47.83</v>
      </c>
      <c r="L18" t="n">
        <v>5</v>
      </c>
      <c r="M18" t="n">
        <v>36</v>
      </c>
      <c r="N18" t="n">
        <v>24.47</v>
      </c>
      <c r="O18" t="n">
        <v>18400.38</v>
      </c>
      <c r="P18" t="n">
        <v>252.49</v>
      </c>
      <c r="Q18" t="n">
        <v>1397.18</v>
      </c>
      <c r="R18" t="n">
        <v>107.35</v>
      </c>
      <c r="S18" t="n">
        <v>66.97</v>
      </c>
      <c r="T18" t="n">
        <v>17484.26</v>
      </c>
      <c r="U18" t="n">
        <v>0.62</v>
      </c>
      <c r="V18" t="n">
        <v>0.83</v>
      </c>
      <c r="W18" t="n">
        <v>5.35</v>
      </c>
      <c r="X18" t="n">
        <v>1.06</v>
      </c>
      <c r="Y18" t="n">
        <v>1</v>
      </c>
      <c r="Z18" t="n">
        <v>10</v>
      </c>
      <c r="AA18" t="n">
        <v>397.9170764571596</v>
      </c>
      <c r="AB18" t="n">
        <v>544.4476988711399</v>
      </c>
      <c r="AC18" t="n">
        <v>492.4863746280222</v>
      </c>
      <c r="AD18" t="n">
        <v>397917.0764571596</v>
      </c>
      <c r="AE18" t="n">
        <v>544447.6988711399</v>
      </c>
      <c r="AF18" t="n">
        <v>3.765000146224873e-06</v>
      </c>
      <c r="AG18" t="n">
        <v>8.26099537037037</v>
      </c>
      <c r="AH18" t="n">
        <v>492486.3746280222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3.5144</v>
      </c>
      <c r="E19" t="n">
        <v>28.45</v>
      </c>
      <c r="F19" t="n">
        <v>25.19</v>
      </c>
      <c r="G19" t="n">
        <v>41.98</v>
      </c>
      <c r="H19" t="n">
        <v>0.63</v>
      </c>
      <c r="I19" t="n">
        <v>36</v>
      </c>
      <c r="J19" t="n">
        <v>147.64</v>
      </c>
      <c r="K19" t="n">
        <v>47.83</v>
      </c>
      <c r="L19" t="n">
        <v>5.25</v>
      </c>
      <c r="M19" t="n">
        <v>34</v>
      </c>
      <c r="N19" t="n">
        <v>24.56</v>
      </c>
      <c r="O19" t="n">
        <v>18442.97</v>
      </c>
      <c r="P19" t="n">
        <v>250.09</v>
      </c>
      <c r="Q19" t="n">
        <v>1397.22</v>
      </c>
      <c r="R19" t="n">
        <v>105.94</v>
      </c>
      <c r="S19" t="n">
        <v>66.97</v>
      </c>
      <c r="T19" t="n">
        <v>16791.89</v>
      </c>
      <c r="U19" t="n">
        <v>0.63</v>
      </c>
      <c r="V19" t="n">
        <v>0.84</v>
      </c>
      <c r="W19" t="n">
        <v>5.35</v>
      </c>
      <c r="X19" t="n">
        <v>1.02</v>
      </c>
      <c r="Y19" t="n">
        <v>1</v>
      </c>
      <c r="Z19" t="n">
        <v>10</v>
      </c>
      <c r="AA19" t="n">
        <v>395.3193402735911</v>
      </c>
      <c r="AB19" t="n">
        <v>540.8933616207495</v>
      </c>
      <c r="AC19" t="n">
        <v>489.2712583362654</v>
      </c>
      <c r="AD19" t="n">
        <v>395319.3402735911</v>
      </c>
      <c r="AE19" t="n">
        <v>540893.3616207495</v>
      </c>
      <c r="AF19" t="n">
        <v>3.777792009676716e-06</v>
      </c>
      <c r="AG19" t="n">
        <v>8.232060185185185</v>
      </c>
      <c r="AH19" t="n">
        <v>489271.2583362653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3.5295</v>
      </c>
      <c r="E20" t="n">
        <v>28.33</v>
      </c>
      <c r="F20" t="n">
        <v>25.12</v>
      </c>
      <c r="G20" t="n">
        <v>44.33</v>
      </c>
      <c r="H20" t="n">
        <v>0.66</v>
      </c>
      <c r="I20" t="n">
        <v>34</v>
      </c>
      <c r="J20" t="n">
        <v>147.99</v>
      </c>
      <c r="K20" t="n">
        <v>47.83</v>
      </c>
      <c r="L20" t="n">
        <v>5.5</v>
      </c>
      <c r="M20" t="n">
        <v>32</v>
      </c>
      <c r="N20" t="n">
        <v>24.66</v>
      </c>
      <c r="O20" t="n">
        <v>18485.59</v>
      </c>
      <c r="P20" t="n">
        <v>247.92</v>
      </c>
      <c r="Q20" t="n">
        <v>1397.28</v>
      </c>
      <c r="R20" t="n">
        <v>103.42</v>
      </c>
      <c r="S20" t="n">
        <v>66.97</v>
      </c>
      <c r="T20" t="n">
        <v>15540.06</v>
      </c>
      <c r="U20" t="n">
        <v>0.65</v>
      </c>
      <c r="V20" t="n">
        <v>0.84</v>
      </c>
      <c r="W20" t="n">
        <v>5.36</v>
      </c>
      <c r="X20" t="n">
        <v>0.96</v>
      </c>
      <c r="Y20" t="n">
        <v>1</v>
      </c>
      <c r="Z20" t="n">
        <v>10</v>
      </c>
      <c r="AA20" t="n">
        <v>392.5939317175664</v>
      </c>
      <c r="AB20" t="n">
        <v>537.1643373978569</v>
      </c>
      <c r="AC20" t="n">
        <v>485.8981269514873</v>
      </c>
      <c r="AD20" t="n">
        <v>392593.9317175664</v>
      </c>
      <c r="AE20" t="n">
        <v>537164.3373978569</v>
      </c>
      <c r="AF20" t="n">
        <v>3.794023701955944e-06</v>
      </c>
      <c r="AG20" t="n">
        <v>8.197337962962964</v>
      </c>
      <c r="AH20" t="n">
        <v>485898.1269514873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3.5448</v>
      </c>
      <c r="E21" t="n">
        <v>28.21</v>
      </c>
      <c r="F21" t="n">
        <v>25.06</v>
      </c>
      <c r="G21" t="n">
        <v>46.98</v>
      </c>
      <c r="H21" t="n">
        <v>0.6899999999999999</v>
      </c>
      <c r="I21" t="n">
        <v>32</v>
      </c>
      <c r="J21" t="n">
        <v>148.33</v>
      </c>
      <c r="K21" t="n">
        <v>47.83</v>
      </c>
      <c r="L21" t="n">
        <v>5.75</v>
      </c>
      <c r="M21" t="n">
        <v>30</v>
      </c>
      <c r="N21" t="n">
        <v>24.75</v>
      </c>
      <c r="O21" t="n">
        <v>18528.25</v>
      </c>
      <c r="P21" t="n">
        <v>244.23</v>
      </c>
      <c r="Q21" t="n">
        <v>1397.28</v>
      </c>
      <c r="R21" t="n">
        <v>101.44</v>
      </c>
      <c r="S21" t="n">
        <v>66.97</v>
      </c>
      <c r="T21" t="n">
        <v>14562.21</v>
      </c>
      <c r="U21" t="n">
        <v>0.66</v>
      </c>
      <c r="V21" t="n">
        <v>0.84</v>
      </c>
      <c r="W21" t="n">
        <v>5.35</v>
      </c>
      <c r="X21" t="n">
        <v>0.89</v>
      </c>
      <c r="Y21" t="n">
        <v>1</v>
      </c>
      <c r="Z21" t="n">
        <v>10</v>
      </c>
      <c r="AA21" t="n">
        <v>388.8692551698866</v>
      </c>
      <c r="AB21" t="n">
        <v>532.0680706241894</v>
      </c>
      <c r="AC21" t="n">
        <v>481.2882407260433</v>
      </c>
      <c r="AD21" t="n">
        <v>388869.2551698866</v>
      </c>
      <c r="AE21" t="n">
        <v>532068.0706241895</v>
      </c>
      <c r="AF21" t="n">
        <v>3.810470383536883e-06</v>
      </c>
      <c r="AG21" t="n">
        <v>8.162615740740742</v>
      </c>
      <c r="AH21" t="n">
        <v>481288.2407260433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3.559</v>
      </c>
      <c r="E22" t="n">
        <v>28.1</v>
      </c>
      <c r="F22" t="n">
        <v>25</v>
      </c>
      <c r="G22" t="n">
        <v>50.01</v>
      </c>
      <c r="H22" t="n">
        <v>0.71</v>
      </c>
      <c r="I22" t="n">
        <v>30</v>
      </c>
      <c r="J22" t="n">
        <v>148.68</v>
      </c>
      <c r="K22" t="n">
        <v>47.83</v>
      </c>
      <c r="L22" t="n">
        <v>6</v>
      </c>
      <c r="M22" t="n">
        <v>28</v>
      </c>
      <c r="N22" t="n">
        <v>24.85</v>
      </c>
      <c r="O22" t="n">
        <v>18570.94</v>
      </c>
      <c r="P22" t="n">
        <v>241.98</v>
      </c>
      <c r="Q22" t="n">
        <v>1397.24</v>
      </c>
      <c r="R22" t="n">
        <v>99.75</v>
      </c>
      <c r="S22" t="n">
        <v>66.97</v>
      </c>
      <c r="T22" t="n">
        <v>13728.73</v>
      </c>
      <c r="U22" t="n">
        <v>0.67</v>
      </c>
      <c r="V22" t="n">
        <v>0.84</v>
      </c>
      <c r="W22" t="n">
        <v>5.35</v>
      </c>
      <c r="X22" t="n">
        <v>0.84</v>
      </c>
      <c r="Y22" t="n">
        <v>1</v>
      </c>
      <c r="Z22" t="n">
        <v>10</v>
      </c>
      <c r="AA22" t="n">
        <v>386.2272836770347</v>
      </c>
      <c r="AB22" t="n">
        <v>528.4532086721131</v>
      </c>
      <c r="AC22" t="n">
        <v>478.0183761251825</v>
      </c>
      <c r="AD22" t="n">
        <v>386227.2836770347</v>
      </c>
      <c r="AE22" t="n">
        <v>528453.2086721131</v>
      </c>
      <c r="AF22" t="n">
        <v>3.825734623958408e-06</v>
      </c>
      <c r="AG22" t="n">
        <v>8.130787037037038</v>
      </c>
      <c r="AH22" t="n">
        <v>478018.3761251825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3.5672</v>
      </c>
      <c r="E23" t="n">
        <v>28.03</v>
      </c>
      <c r="F23" t="n">
        <v>24.97</v>
      </c>
      <c r="G23" t="n">
        <v>51.66</v>
      </c>
      <c r="H23" t="n">
        <v>0.74</v>
      </c>
      <c r="I23" t="n">
        <v>29</v>
      </c>
      <c r="J23" t="n">
        <v>149.02</v>
      </c>
      <c r="K23" t="n">
        <v>47.83</v>
      </c>
      <c r="L23" t="n">
        <v>6.25</v>
      </c>
      <c r="M23" t="n">
        <v>27</v>
      </c>
      <c r="N23" t="n">
        <v>24.95</v>
      </c>
      <c r="O23" t="n">
        <v>18613.66</v>
      </c>
      <c r="P23" t="n">
        <v>238.33</v>
      </c>
      <c r="Q23" t="n">
        <v>1397.2</v>
      </c>
      <c r="R23" t="n">
        <v>98.58</v>
      </c>
      <c r="S23" t="n">
        <v>66.97</v>
      </c>
      <c r="T23" t="n">
        <v>13146.15</v>
      </c>
      <c r="U23" t="n">
        <v>0.68</v>
      </c>
      <c r="V23" t="n">
        <v>0.84</v>
      </c>
      <c r="W23" t="n">
        <v>5.34</v>
      </c>
      <c r="X23" t="n">
        <v>0.8</v>
      </c>
      <c r="Y23" t="n">
        <v>1</v>
      </c>
      <c r="Z23" t="n">
        <v>10</v>
      </c>
      <c r="AA23" t="n">
        <v>383.1303373912464</v>
      </c>
      <c r="AB23" t="n">
        <v>524.2158301362701</v>
      </c>
      <c r="AC23" t="n">
        <v>474.1854070496022</v>
      </c>
      <c r="AD23" t="n">
        <v>383130.3373912463</v>
      </c>
      <c r="AE23" t="n">
        <v>524215.8301362701</v>
      </c>
      <c r="AF23" t="n">
        <v>3.834549185328585e-06</v>
      </c>
      <c r="AG23" t="n">
        <v>8.110532407407408</v>
      </c>
      <c r="AH23" t="n">
        <v>474185.4070496022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3.5829</v>
      </c>
      <c r="E24" t="n">
        <v>27.91</v>
      </c>
      <c r="F24" t="n">
        <v>24.9</v>
      </c>
      <c r="G24" t="n">
        <v>55.34</v>
      </c>
      <c r="H24" t="n">
        <v>0.77</v>
      </c>
      <c r="I24" t="n">
        <v>27</v>
      </c>
      <c r="J24" t="n">
        <v>149.37</v>
      </c>
      <c r="K24" t="n">
        <v>47.83</v>
      </c>
      <c r="L24" t="n">
        <v>6.5</v>
      </c>
      <c r="M24" t="n">
        <v>25</v>
      </c>
      <c r="N24" t="n">
        <v>25.04</v>
      </c>
      <c r="O24" t="n">
        <v>18656.42</v>
      </c>
      <c r="P24" t="n">
        <v>235.88</v>
      </c>
      <c r="Q24" t="n">
        <v>1397.28</v>
      </c>
      <c r="R24" t="n">
        <v>96.59</v>
      </c>
      <c r="S24" t="n">
        <v>66.97</v>
      </c>
      <c r="T24" t="n">
        <v>12162.94</v>
      </c>
      <c r="U24" t="n">
        <v>0.6899999999999999</v>
      </c>
      <c r="V24" t="n">
        <v>0.85</v>
      </c>
      <c r="W24" t="n">
        <v>5.34</v>
      </c>
      <c r="X24" t="n">
        <v>0.74</v>
      </c>
      <c r="Y24" t="n">
        <v>1</v>
      </c>
      <c r="Z24" t="n">
        <v>10</v>
      </c>
      <c r="AA24" t="n">
        <v>380.2691892111759</v>
      </c>
      <c r="AB24" t="n">
        <v>520.3010809713485</v>
      </c>
      <c r="AC24" t="n">
        <v>470.6442760505958</v>
      </c>
      <c r="AD24" t="n">
        <v>380269.1892111759</v>
      </c>
      <c r="AE24" t="n">
        <v>520301.0809713484</v>
      </c>
      <c r="AF24" t="n">
        <v>3.851425845512948e-06</v>
      </c>
      <c r="AG24" t="n">
        <v>8.075810185185185</v>
      </c>
      <c r="AH24" t="n">
        <v>470644.2760505958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3.589</v>
      </c>
      <c r="E25" t="n">
        <v>27.86</v>
      </c>
      <c r="F25" t="n">
        <v>24.88</v>
      </c>
      <c r="G25" t="n">
        <v>57.42</v>
      </c>
      <c r="H25" t="n">
        <v>0.8</v>
      </c>
      <c r="I25" t="n">
        <v>26</v>
      </c>
      <c r="J25" t="n">
        <v>149.72</v>
      </c>
      <c r="K25" t="n">
        <v>47.83</v>
      </c>
      <c r="L25" t="n">
        <v>6.75</v>
      </c>
      <c r="M25" t="n">
        <v>24</v>
      </c>
      <c r="N25" t="n">
        <v>25.14</v>
      </c>
      <c r="O25" t="n">
        <v>18699.2</v>
      </c>
      <c r="P25" t="n">
        <v>231.89</v>
      </c>
      <c r="Q25" t="n">
        <v>1397.23</v>
      </c>
      <c r="R25" t="n">
        <v>95.86</v>
      </c>
      <c r="S25" t="n">
        <v>66.97</v>
      </c>
      <c r="T25" t="n">
        <v>11803.15</v>
      </c>
      <c r="U25" t="n">
        <v>0.7</v>
      </c>
      <c r="V25" t="n">
        <v>0.85</v>
      </c>
      <c r="W25" t="n">
        <v>5.34</v>
      </c>
      <c r="X25" t="n">
        <v>0.72</v>
      </c>
      <c r="Y25" t="n">
        <v>1</v>
      </c>
      <c r="Z25" t="n">
        <v>10</v>
      </c>
      <c r="AA25" t="n">
        <v>377.1368364024081</v>
      </c>
      <c r="AB25" t="n">
        <v>516.0152576687394</v>
      </c>
      <c r="AC25" t="n">
        <v>466.7674857087969</v>
      </c>
      <c r="AD25" t="n">
        <v>377136.8364024081</v>
      </c>
      <c r="AE25" t="n">
        <v>516015.2576687394</v>
      </c>
      <c r="AF25" t="n">
        <v>3.857983019215152e-06</v>
      </c>
      <c r="AG25" t="n">
        <v>8.061342592592593</v>
      </c>
      <c r="AH25" t="n">
        <v>466767.4857087969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3.5969</v>
      </c>
      <c r="E26" t="n">
        <v>27.8</v>
      </c>
      <c r="F26" t="n">
        <v>24.85</v>
      </c>
      <c r="G26" t="n">
        <v>59.64</v>
      </c>
      <c r="H26" t="n">
        <v>0.83</v>
      </c>
      <c r="I26" t="n">
        <v>25</v>
      </c>
      <c r="J26" t="n">
        <v>150.07</v>
      </c>
      <c r="K26" t="n">
        <v>47.83</v>
      </c>
      <c r="L26" t="n">
        <v>7</v>
      </c>
      <c r="M26" t="n">
        <v>23</v>
      </c>
      <c r="N26" t="n">
        <v>25.24</v>
      </c>
      <c r="O26" t="n">
        <v>18742.03</v>
      </c>
      <c r="P26" t="n">
        <v>230.13</v>
      </c>
      <c r="Q26" t="n">
        <v>1397.21</v>
      </c>
      <c r="R26" t="n">
        <v>94.75</v>
      </c>
      <c r="S26" t="n">
        <v>66.97</v>
      </c>
      <c r="T26" t="n">
        <v>11252.74</v>
      </c>
      <c r="U26" t="n">
        <v>0.71</v>
      </c>
      <c r="V26" t="n">
        <v>0.85</v>
      </c>
      <c r="W26" t="n">
        <v>5.34</v>
      </c>
      <c r="X26" t="n">
        <v>0.6899999999999999</v>
      </c>
      <c r="Y26" t="n">
        <v>1</v>
      </c>
      <c r="Z26" t="n">
        <v>10</v>
      </c>
      <c r="AA26" t="n">
        <v>375.3758526100767</v>
      </c>
      <c r="AB26" t="n">
        <v>513.6058019549497</v>
      </c>
      <c r="AC26" t="n">
        <v>464.587985066639</v>
      </c>
      <c r="AD26" t="n">
        <v>375375.8526100767</v>
      </c>
      <c r="AE26" t="n">
        <v>513605.8019549497</v>
      </c>
      <c r="AF26" t="n">
        <v>3.866475096632761e-06</v>
      </c>
      <c r="AG26" t="n">
        <v>8.043981481481483</v>
      </c>
      <c r="AH26" t="n">
        <v>464587.985066639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3.6029</v>
      </c>
      <c r="E27" t="n">
        <v>27.76</v>
      </c>
      <c r="F27" t="n">
        <v>24.83</v>
      </c>
      <c r="G27" t="n">
        <v>62.08</v>
      </c>
      <c r="H27" t="n">
        <v>0.85</v>
      </c>
      <c r="I27" t="n">
        <v>24</v>
      </c>
      <c r="J27" t="n">
        <v>150.41</v>
      </c>
      <c r="K27" t="n">
        <v>47.83</v>
      </c>
      <c r="L27" t="n">
        <v>7.25</v>
      </c>
      <c r="M27" t="n">
        <v>20</v>
      </c>
      <c r="N27" t="n">
        <v>25.33</v>
      </c>
      <c r="O27" t="n">
        <v>18784.88</v>
      </c>
      <c r="P27" t="n">
        <v>227.91</v>
      </c>
      <c r="Q27" t="n">
        <v>1397.22</v>
      </c>
      <c r="R27" t="n">
        <v>94.22</v>
      </c>
      <c r="S27" t="n">
        <v>66.97</v>
      </c>
      <c r="T27" t="n">
        <v>10989.98</v>
      </c>
      <c r="U27" t="n">
        <v>0.71</v>
      </c>
      <c r="V27" t="n">
        <v>0.85</v>
      </c>
      <c r="W27" t="n">
        <v>5.34</v>
      </c>
      <c r="X27" t="n">
        <v>0.67</v>
      </c>
      <c r="Y27" t="n">
        <v>1</v>
      </c>
      <c r="Z27" t="n">
        <v>10</v>
      </c>
      <c r="AA27" t="n">
        <v>373.4582821913226</v>
      </c>
      <c r="AB27" t="n">
        <v>510.9820975107739</v>
      </c>
      <c r="AC27" t="n">
        <v>462.2146832922231</v>
      </c>
      <c r="AD27" t="n">
        <v>373458.2821913225</v>
      </c>
      <c r="AE27" t="n">
        <v>510982.0975107739</v>
      </c>
      <c r="AF27" t="n">
        <v>3.87292477568411e-06</v>
      </c>
      <c r="AG27" t="n">
        <v>8.032407407407408</v>
      </c>
      <c r="AH27" t="n">
        <v>462214.6832922231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3.611</v>
      </c>
      <c r="E28" t="n">
        <v>27.69</v>
      </c>
      <c r="F28" t="n">
        <v>24.8</v>
      </c>
      <c r="G28" t="n">
        <v>64.7</v>
      </c>
      <c r="H28" t="n">
        <v>0.88</v>
      </c>
      <c r="I28" t="n">
        <v>23</v>
      </c>
      <c r="J28" t="n">
        <v>150.76</v>
      </c>
      <c r="K28" t="n">
        <v>47.83</v>
      </c>
      <c r="L28" t="n">
        <v>7.5</v>
      </c>
      <c r="M28" t="n">
        <v>18</v>
      </c>
      <c r="N28" t="n">
        <v>25.43</v>
      </c>
      <c r="O28" t="n">
        <v>18827.77</v>
      </c>
      <c r="P28" t="n">
        <v>225.08</v>
      </c>
      <c r="Q28" t="n">
        <v>1397.24</v>
      </c>
      <c r="R28" t="n">
        <v>92.94</v>
      </c>
      <c r="S28" t="n">
        <v>66.97</v>
      </c>
      <c r="T28" t="n">
        <v>10356.24</v>
      </c>
      <c r="U28" t="n">
        <v>0.72</v>
      </c>
      <c r="V28" t="n">
        <v>0.85</v>
      </c>
      <c r="W28" t="n">
        <v>5.34</v>
      </c>
      <c r="X28" t="n">
        <v>0.64</v>
      </c>
      <c r="Y28" t="n">
        <v>1</v>
      </c>
      <c r="Z28" t="n">
        <v>10</v>
      </c>
      <c r="AA28" t="n">
        <v>370.9832674698509</v>
      </c>
      <c r="AB28" t="n">
        <v>507.5956731789133</v>
      </c>
      <c r="AC28" t="n">
        <v>459.1514545457187</v>
      </c>
      <c r="AD28" t="n">
        <v>370983.267469851</v>
      </c>
      <c r="AE28" t="n">
        <v>507595.6731789133</v>
      </c>
      <c r="AF28" t="n">
        <v>3.881631842403431e-06</v>
      </c>
      <c r="AG28" t="n">
        <v>8.012152777777779</v>
      </c>
      <c r="AH28" t="n">
        <v>459151.4545457187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3.6183</v>
      </c>
      <c r="E29" t="n">
        <v>27.64</v>
      </c>
      <c r="F29" t="n">
        <v>24.77</v>
      </c>
      <c r="G29" t="n">
        <v>67.56</v>
      </c>
      <c r="H29" t="n">
        <v>0.91</v>
      </c>
      <c r="I29" t="n">
        <v>22</v>
      </c>
      <c r="J29" t="n">
        <v>151.11</v>
      </c>
      <c r="K29" t="n">
        <v>47.83</v>
      </c>
      <c r="L29" t="n">
        <v>7.75</v>
      </c>
      <c r="M29" t="n">
        <v>12</v>
      </c>
      <c r="N29" t="n">
        <v>25.53</v>
      </c>
      <c r="O29" t="n">
        <v>18870.7</v>
      </c>
      <c r="P29" t="n">
        <v>223.12</v>
      </c>
      <c r="Q29" t="n">
        <v>1397.27</v>
      </c>
      <c r="R29" t="n">
        <v>92.03</v>
      </c>
      <c r="S29" t="n">
        <v>66.97</v>
      </c>
      <c r="T29" t="n">
        <v>9908.99</v>
      </c>
      <c r="U29" t="n">
        <v>0.73</v>
      </c>
      <c r="V29" t="n">
        <v>0.85</v>
      </c>
      <c r="W29" t="n">
        <v>5.34</v>
      </c>
      <c r="X29" t="n">
        <v>0.61</v>
      </c>
      <c r="Y29" t="n">
        <v>1</v>
      </c>
      <c r="Z29" t="n">
        <v>10</v>
      </c>
      <c r="AA29" t="n">
        <v>368.9781738316872</v>
      </c>
      <c r="AB29" t="n">
        <v>504.8522156046894</v>
      </c>
      <c r="AC29" t="n">
        <v>456.669828711912</v>
      </c>
      <c r="AD29" t="n">
        <v>368978.1738316873</v>
      </c>
      <c r="AE29" t="n">
        <v>504852.2156046894</v>
      </c>
      <c r="AF29" t="n">
        <v>3.889478951915906e-06</v>
      </c>
      <c r="AG29" t="n">
        <v>7.997685185185186</v>
      </c>
      <c r="AH29" t="n">
        <v>456669.828711912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3.6169</v>
      </c>
      <c r="E30" t="n">
        <v>27.65</v>
      </c>
      <c r="F30" t="n">
        <v>24.78</v>
      </c>
      <c r="G30" t="n">
        <v>67.59</v>
      </c>
      <c r="H30" t="n">
        <v>0.9399999999999999</v>
      </c>
      <c r="I30" t="n">
        <v>22</v>
      </c>
      <c r="J30" t="n">
        <v>151.46</v>
      </c>
      <c r="K30" t="n">
        <v>47.83</v>
      </c>
      <c r="L30" t="n">
        <v>8</v>
      </c>
      <c r="M30" t="n">
        <v>6</v>
      </c>
      <c r="N30" t="n">
        <v>25.63</v>
      </c>
      <c r="O30" t="n">
        <v>18913.66</v>
      </c>
      <c r="P30" t="n">
        <v>221.83</v>
      </c>
      <c r="Q30" t="n">
        <v>1397.17</v>
      </c>
      <c r="R30" t="n">
        <v>91.88</v>
      </c>
      <c r="S30" t="n">
        <v>66.97</v>
      </c>
      <c r="T30" t="n">
        <v>9831.4</v>
      </c>
      <c r="U30" t="n">
        <v>0.73</v>
      </c>
      <c r="V30" t="n">
        <v>0.85</v>
      </c>
      <c r="W30" t="n">
        <v>5.36</v>
      </c>
      <c r="X30" t="n">
        <v>0.62</v>
      </c>
      <c r="Y30" t="n">
        <v>1</v>
      </c>
      <c r="Z30" t="n">
        <v>10</v>
      </c>
      <c r="AA30" t="n">
        <v>368.3976933872723</v>
      </c>
      <c r="AB30" t="n">
        <v>504.0579766516511</v>
      </c>
      <c r="AC30" t="n">
        <v>455.9513908098302</v>
      </c>
      <c r="AD30" t="n">
        <v>368397.6933872723</v>
      </c>
      <c r="AE30" t="n">
        <v>504057.9766516511</v>
      </c>
      <c r="AF30" t="n">
        <v>3.887974026803924e-06</v>
      </c>
      <c r="AG30" t="n">
        <v>8.000578703703704</v>
      </c>
      <c r="AH30" t="n">
        <v>455951.3908098302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3.6173</v>
      </c>
      <c r="E31" t="n">
        <v>27.64</v>
      </c>
      <c r="F31" t="n">
        <v>24.78</v>
      </c>
      <c r="G31" t="n">
        <v>67.58</v>
      </c>
      <c r="H31" t="n">
        <v>0.96</v>
      </c>
      <c r="I31" t="n">
        <v>22</v>
      </c>
      <c r="J31" t="n">
        <v>151.81</v>
      </c>
      <c r="K31" t="n">
        <v>47.83</v>
      </c>
      <c r="L31" t="n">
        <v>8.25</v>
      </c>
      <c r="M31" t="n">
        <v>2</v>
      </c>
      <c r="N31" t="n">
        <v>25.73</v>
      </c>
      <c r="O31" t="n">
        <v>18956.65</v>
      </c>
      <c r="P31" t="n">
        <v>221.45</v>
      </c>
      <c r="Q31" t="n">
        <v>1397.2</v>
      </c>
      <c r="R31" t="n">
        <v>91.95999999999999</v>
      </c>
      <c r="S31" t="n">
        <v>66.97</v>
      </c>
      <c r="T31" t="n">
        <v>9871.040000000001</v>
      </c>
      <c r="U31" t="n">
        <v>0.73</v>
      </c>
      <c r="V31" t="n">
        <v>0.85</v>
      </c>
      <c r="W31" t="n">
        <v>5.35</v>
      </c>
      <c r="X31" t="n">
        <v>0.62</v>
      </c>
      <c r="Y31" t="n">
        <v>1</v>
      </c>
      <c r="Z31" t="n">
        <v>10</v>
      </c>
      <c r="AA31" t="n">
        <v>367.9490852325927</v>
      </c>
      <c r="AB31" t="n">
        <v>503.4441711832234</v>
      </c>
      <c r="AC31" t="n">
        <v>455.3961660738278</v>
      </c>
      <c r="AD31" t="n">
        <v>367949.0852325927</v>
      </c>
      <c r="AE31" t="n">
        <v>503444.1711832234</v>
      </c>
      <c r="AF31" t="n">
        <v>3.888404005407347e-06</v>
      </c>
      <c r="AG31" t="n">
        <v>7.997685185185186</v>
      </c>
      <c r="AH31" t="n">
        <v>455396.1660738278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3.6154</v>
      </c>
      <c r="E32" t="n">
        <v>27.66</v>
      </c>
      <c r="F32" t="n">
        <v>24.8</v>
      </c>
      <c r="G32" t="n">
        <v>67.62</v>
      </c>
      <c r="H32" t="n">
        <v>0.99</v>
      </c>
      <c r="I32" t="n">
        <v>22</v>
      </c>
      <c r="J32" t="n">
        <v>152.15</v>
      </c>
      <c r="K32" t="n">
        <v>47.83</v>
      </c>
      <c r="L32" t="n">
        <v>8.5</v>
      </c>
      <c r="M32" t="n">
        <v>2</v>
      </c>
      <c r="N32" t="n">
        <v>25.83</v>
      </c>
      <c r="O32" t="n">
        <v>18999.67</v>
      </c>
      <c r="P32" t="n">
        <v>221.44</v>
      </c>
      <c r="Q32" t="n">
        <v>1397.17</v>
      </c>
      <c r="R32" t="n">
        <v>92.20999999999999</v>
      </c>
      <c r="S32" t="n">
        <v>66.97</v>
      </c>
      <c r="T32" t="n">
        <v>9994.959999999999</v>
      </c>
      <c r="U32" t="n">
        <v>0.73</v>
      </c>
      <c r="V32" t="n">
        <v>0.85</v>
      </c>
      <c r="W32" t="n">
        <v>5.36</v>
      </c>
      <c r="X32" t="n">
        <v>0.63</v>
      </c>
      <c r="Y32" t="n">
        <v>1</v>
      </c>
      <c r="Z32" t="n">
        <v>10</v>
      </c>
      <c r="AA32" t="n">
        <v>368.2815900101455</v>
      </c>
      <c r="AB32" t="n">
        <v>503.8991188889466</v>
      </c>
      <c r="AC32" t="n">
        <v>455.8076942090399</v>
      </c>
      <c r="AD32" t="n">
        <v>368281.5900101454</v>
      </c>
      <c r="AE32" t="n">
        <v>503899.1188889466</v>
      </c>
      <c r="AF32" t="n">
        <v>3.886361607041087e-06</v>
      </c>
      <c r="AG32" t="n">
        <v>8.003472222222223</v>
      </c>
      <c r="AH32" t="n">
        <v>455807.6942090399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3.624</v>
      </c>
      <c r="E33" t="n">
        <v>27.59</v>
      </c>
      <c r="F33" t="n">
        <v>24.76</v>
      </c>
      <c r="G33" t="n">
        <v>70.73999999999999</v>
      </c>
      <c r="H33" t="n">
        <v>1.02</v>
      </c>
      <c r="I33" t="n">
        <v>21</v>
      </c>
      <c r="J33" t="n">
        <v>152.5</v>
      </c>
      <c r="K33" t="n">
        <v>47.83</v>
      </c>
      <c r="L33" t="n">
        <v>8.75</v>
      </c>
      <c r="M33" t="n">
        <v>1</v>
      </c>
      <c r="N33" t="n">
        <v>25.93</v>
      </c>
      <c r="O33" t="n">
        <v>19042.73</v>
      </c>
      <c r="P33" t="n">
        <v>221.22</v>
      </c>
      <c r="Q33" t="n">
        <v>1397.22</v>
      </c>
      <c r="R33" t="n">
        <v>91.18000000000001</v>
      </c>
      <c r="S33" t="n">
        <v>66.97</v>
      </c>
      <c r="T33" t="n">
        <v>9487.75</v>
      </c>
      <c r="U33" t="n">
        <v>0.73</v>
      </c>
      <c r="V33" t="n">
        <v>0.85</v>
      </c>
      <c r="W33" t="n">
        <v>5.35</v>
      </c>
      <c r="X33" t="n">
        <v>0.59</v>
      </c>
      <c r="Y33" t="n">
        <v>1</v>
      </c>
      <c r="Z33" t="n">
        <v>10</v>
      </c>
      <c r="AA33" t="n">
        <v>367.3410584295435</v>
      </c>
      <c r="AB33" t="n">
        <v>502.6122420870421</v>
      </c>
      <c r="AC33" t="n">
        <v>454.6436351229663</v>
      </c>
      <c r="AD33" t="n">
        <v>367341.0584295435</v>
      </c>
      <c r="AE33" t="n">
        <v>502612.2420870421</v>
      </c>
      <c r="AF33" t="n">
        <v>3.895606147014688e-06</v>
      </c>
      <c r="AG33" t="n">
        <v>7.983217592592593</v>
      </c>
      <c r="AH33" t="n">
        <v>454643.6351229663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3.6245</v>
      </c>
      <c r="E34" t="n">
        <v>27.59</v>
      </c>
      <c r="F34" t="n">
        <v>24.75</v>
      </c>
      <c r="G34" t="n">
        <v>70.73</v>
      </c>
      <c r="H34" t="n">
        <v>1.04</v>
      </c>
      <c r="I34" t="n">
        <v>21</v>
      </c>
      <c r="J34" t="n">
        <v>152.85</v>
      </c>
      <c r="K34" t="n">
        <v>47.83</v>
      </c>
      <c r="L34" t="n">
        <v>9</v>
      </c>
      <c r="M34" t="n">
        <v>0</v>
      </c>
      <c r="N34" t="n">
        <v>26.03</v>
      </c>
      <c r="O34" t="n">
        <v>19085.83</v>
      </c>
      <c r="P34" t="n">
        <v>221.6</v>
      </c>
      <c r="Q34" t="n">
        <v>1397.34</v>
      </c>
      <c r="R34" t="n">
        <v>90.84999999999999</v>
      </c>
      <c r="S34" t="n">
        <v>66.97</v>
      </c>
      <c r="T34" t="n">
        <v>9319.530000000001</v>
      </c>
      <c r="U34" t="n">
        <v>0.74</v>
      </c>
      <c r="V34" t="n">
        <v>0.85</v>
      </c>
      <c r="W34" t="n">
        <v>5.36</v>
      </c>
      <c r="X34" t="n">
        <v>0.59</v>
      </c>
      <c r="Y34" t="n">
        <v>1</v>
      </c>
      <c r="Z34" t="n">
        <v>10</v>
      </c>
      <c r="AA34" t="n">
        <v>367.5374678673092</v>
      </c>
      <c r="AB34" t="n">
        <v>502.8809781447662</v>
      </c>
      <c r="AC34" t="n">
        <v>454.8867233885146</v>
      </c>
      <c r="AD34" t="n">
        <v>367537.4678673092</v>
      </c>
      <c r="AE34" t="n">
        <v>502880.9781447662</v>
      </c>
      <c r="AF34" t="n">
        <v>3.896143620268966e-06</v>
      </c>
      <c r="AG34" t="n">
        <v>7.983217592592593</v>
      </c>
      <c r="AH34" t="n">
        <v>454886.7233885145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2.1077</v>
      </c>
      <c r="E2" t="n">
        <v>47.44</v>
      </c>
      <c r="F2" t="n">
        <v>33.68</v>
      </c>
      <c r="G2" t="n">
        <v>6.34</v>
      </c>
      <c r="H2" t="n">
        <v>0.1</v>
      </c>
      <c r="I2" t="n">
        <v>319</v>
      </c>
      <c r="J2" t="n">
        <v>176.73</v>
      </c>
      <c r="K2" t="n">
        <v>52.44</v>
      </c>
      <c r="L2" t="n">
        <v>1</v>
      </c>
      <c r="M2" t="n">
        <v>317</v>
      </c>
      <c r="N2" t="n">
        <v>33.29</v>
      </c>
      <c r="O2" t="n">
        <v>22031.19</v>
      </c>
      <c r="P2" t="n">
        <v>440.61</v>
      </c>
      <c r="Q2" t="n">
        <v>1397.88</v>
      </c>
      <c r="R2" t="n">
        <v>382.23</v>
      </c>
      <c r="S2" t="n">
        <v>66.97</v>
      </c>
      <c r="T2" t="n">
        <v>153520.06</v>
      </c>
      <c r="U2" t="n">
        <v>0.18</v>
      </c>
      <c r="V2" t="n">
        <v>0.63</v>
      </c>
      <c r="W2" t="n">
        <v>5.85</v>
      </c>
      <c r="X2" t="n">
        <v>9.5</v>
      </c>
      <c r="Y2" t="n">
        <v>1</v>
      </c>
      <c r="Z2" t="n">
        <v>10</v>
      </c>
      <c r="AA2" t="n">
        <v>935.8039740584904</v>
      </c>
      <c r="AB2" t="n">
        <v>1280.408282064431</v>
      </c>
      <c r="AC2" t="n">
        <v>1158.207912688511</v>
      </c>
      <c r="AD2" t="n">
        <v>935803.9740584905</v>
      </c>
      <c r="AE2" t="n">
        <v>1280408.282064431</v>
      </c>
      <c r="AF2" t="n">
        <v>2.11105360180364e-06</v>
      </c>
      <c r="AG2" t="n">
        <v>13.72685185185185</v>
      </c>
      <c r="AH2" t="n">
        <v>1158207.912688511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2.3945</v>
      </c>
      <c r="E3" t="n">
        <v>41.76</v>
      </c>
      <c r="F3" t="n">
        <v>31.02</v>
      </c>
      <c r="G3" t="n">
        <v>7.95</v>
      </c>
      <c r="H3" t="n">
        <v>0.13</v>
      </c>
      <c r="I3" t="n">
        <v>234</v>
      </c>
      <c r="J3" t="n">
        <v>177.1</v>
      </c>
      <c r="K3" t="n">
        <v>52.44</v>
      </c>
      <c r="L3" t="n">
        <v>1.25</v>
      </c>
      <c r="M3" t="n">
        <v>232</v>
      </c>
      <c r="N3" t="n">
        <v>33.41</v>
      </c>
      <c r="O3" t="n">
        <v>22076.81</v>
      </c>
      <c r="P3" t="n">
        <v>404.18</v>
      </c>
      <c r="Q3" t="n">
        <v>1397.71</v>
      </c>
      <c r="R3" t="n">
        <v>296.55</v>
      </c>
      <c r="S3" t="n">
        <v>66.97</v>
      </c>
      <c r="T3" t="n">
        <v>111108.29</v>
      </c>
      <c r="U3" t="n">
        <v>0.23</v>
      </c>
      <c r="V3" t="n">
        <v>0.68</v>
      </c>
      <c r="W3" t="n">
        <v>5.66</v>
      </c>
      <c r="X3" t="n">
        <v>6.85</v>
      </c>
      <c r="Y3" t="n">
        <v>1</v>
      </c>
      <c r="Z3" t="n">
        <v>10</v>
      </c>
      <c r="AA3" t="n">
        <v>781.0227108760563</v>
      </c>
      <c r="AB3" t="n">
        <v>1068.629729310822</v>
      </c>
      <c r="AC3" t="n">
        <v>966.6412077766416</v>
      </c>
      <c r="AD3" t="n">
        <v>781022.7108760563</v>
      </c>
      <c r="AE3" t="n">
        <v>1068629.729310822</v>
      </c>
      <c r="AF3" t="n">
        <v>2.39830993477194e-06</v>
      </c>
      <c r="AG3" t="n">
        <v>12.08333333333333</v>
      </c>
      <c r="AH3" t="n">
        <v>966641.2077766416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2.5924</v>
      </c>
      <c r="E4" t="n">
        <v>38.57</v>
      </c>
      <c r="F4" t="n">
        <v>29.58</v>
      </c>
      <c r="G4" t="n">
        <v>9.59</v>
      </c>
      <c r="H4" t="n">
        <v>0.15</v>
      </c>
      <c r="I4" t="n">
        <v>185</v>
      </c>
      <c r="J4" t="n">
        <v>177.47</v>
      </c>
      <c r="K4" t="n">
        <v>52.44</v>
      </c>
      <c r="L4" t="n">
        <v>1.5</v>
      </c>
      <c r="M4" t="n">
        <v>183</v>
      </c>
      <c r="N4" t="n">
        <v>33.53</v>
      </c>
      <c r="O4" t="n">
        <v>22122.46</v>
      </c>
      <c r="P4" t="n">
        <v>383.85</v>
      </c>
      <c r="Q4" t="n">
        <v>1397.57</v>
      </c>
      <c r="R4" t="n">
        <v>248.56</v>
      </c>
      <c r="S4" t="n">
        <v>66.97</v>
      </c>
      <c r="T4" t="n">
        <v>87354.24000000001</v>
      </c>
      <c r="U4" t="n">
        <v>0.27</v>
      </c>
      <c r="V4" t="n">
        <v>0.71</v>
      </c>
      <c r="W4" t="n">
        <v>5.61</v>
      </c>
      <c r="X4" t="n">
        <v>5.4</v>
      </c>
      <c r="Y4" t="n">
        <v>1</v>
      </c>
      <c r="Z4" t="n">
        <v>10</v>
      </c>
      <c r="AA4" t="n">
        <v>689.9239007278409</v>
      </c>
      <c r="AB4" t="n">
        <v>943.9843182701765</v>
      </c>
      <c r="AC4" t="n">
        <v>853.8917798247818</v>
      </c>
      <c r="AD4" t="n">
        <v>689923.9007278408</v>
      </c>
      <c r="AE4" t="n">
        <v>943984.3182701764</v>
      </c>
      <c r="AF4" t="n">
        <v>2.596524817249019e-06</v>
      </c>
      <c r="AG4" t="n">
        <v>11.16030092592593</v>
      </c>
      <c r="AH4" t="n">
        <v>853891.7798247818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2.7419</v>
      </c>
      <c r="E5" t="n">
        <v>36.47</v>
      </c>
      <c r="F5" t="n">
        <v>28.61</v>
      </c>
      <c r="G5" t="n">
        <v>11.22</v>
      </c>
      <c r="H5" t="n">
        <v>0.17</v>
      </c>
      <c r="I5" t="n">
        <v>153</v>
      </c>
      <c r="J5" t="n">
        <v>177.84</v>
      </c>
      <c r="K5" t="n">
        <v>52.44</v>
      </c>
      <c r="L5" t="n">
        <v>1.75</v>
      </c>
      <c r="M5" t="n">
        <v>151</v>
      </c>
      <c r="N5" t="n">
        <v>33.65</v>
      </c>
      <c r="O5" t="n">
        <v>22168.15</v>
      </c>
      <c r="P5" t="n">
        <v>369.68</v>
      </c>
      <c r="Q5" t="n">
        <v>1397.51</v>
      </c>
      <c r="R5" t="n">
        <v>217.39</v>
      </c>
      <c r="S5" t="n">
        <v>66.97</v>
      </c>
      <c r="T5" t="n">
        <v>71930.78999999999</v>
      </c>
      <c r="U5" t="n">
        <v>0.31</v>
      </c>
      <c r="V5" t="n">
        <v>0.74</v>
      </c>
      <c r="W5" t="n">
        <v>5.55</v>
      </c>
      <c r="X5" t="n">
        <v>4.44</v>
      </c>
      <c r="Y5" t="n">
        <v>1</v>
      </c>
      <c r="Z5" t="n">
        <v>10</v>
      </c>
      <c r="AA5" t="n">
        <v>635.1740106150412</v>
      </c>
      <c r="AB5" t="n">
        <v>869.0731032231622</v>
      </c>
      <c r="AC5" t="n">
        <v>786.1299860033041</v>
      </c>
      <c r="AD5" t="n">
        <v>635174.0106150412</v>
      </c>
      <c r="AE5" t="n">
        <v>869073.1032231622</v>
      </c>
      <c r="AF5" t="n">
        <v>2.7462626895599e-06</v>
      </c>
      <c r="AG5" t="n">
        <v>10.55266203703704</v>
      </c>
      <c r="AH5" t="n">
        <v>786129.9860033041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2.8535</v>
      </c>
      <c r="E6" t="n">
        <v>35.05</v>
      </c>
      <c r="F6" t="n">
        <v>27.97</v>
      </c>
      <c r="G6" t="n">
        <v>12.81</v>
      </c>
      <c r="H6" t="n">
        <v>0.2</v>
      </c>
      <c r="I6" t="n">
        <v>131</v>
      </c>
      <c r="J6" t="n">
        <v>178.21</v>
      </c>
      <c r="K6" t="n">
        <v>52.44</v>
      </c>
      <c r="L6" t="n">
        <v>2</v>
      </c>
      <c r="M6" t="n">
        <v>129</v>
      </c>
      <c r="N6" t="n">
        <v>33.77</v>
      </c>
      <c r="O6" t="n">
        <v>22213.89</v>
      </c>
      <c r="P6" t="n">
        <v>359.99</v>
      </c>
      <c r="Q6" t="n">
        <v>1397.48</v>
      </c>
      <c r="R6" t="n">
        <v>196.11</v>
      </c>
      <c r="S6" t="n">
        <v>66.97</v>
      </c>
      <c r="T6" t="n">
        <v>61400.9</v>
      </c>
      <c r="U6" t="n">
        <v>0.34</v>
      </c>
      <c r="V6" t="n">
        <v>0.75</v>
      </c>
      <c r="W6" t="n">
        <v>5.51</v>
      </c>
      <c r="X6" t="n">
        <v>3.8</v>
      </c>
      <c r="Y6" t="n">
        <v>1</v>
      </c>
      <c r="Z6" t="n">
        <v>10</v>
      </c>
      <c r="AA6" t="n">
        <v>607.0788610669775</v>
      </c>
      <c r="AB6" t="n">
        <v>830.6320801409806</v>
      </c>
      <c r="AC6" t="n">
        <v>751.357720211771</v>
      </c>
      <c r="AD6" t="n">
        <v>607078.8610669775</v>
      </c>
      <c r="AE6" t="n">
        <v>830632.0801409807</v>
      </c>
      <c r="AF6" t="n">
        <v>2.858040258455515e-06</v>
      </c>
      <c r="AG6" t="n">
        <v>10.14178240740741</v>
      </c>
      <c r="AH6" t="n">
        <v>751357.7202117711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2.9538</v>
      </c>
      <c r="E7" t="n">
        <v>33.85</v>
      </c>
      <c r="F7" t="n">
        <v>27.42</v>
      </c>
      <c r="G7" t="n">
        <v>14.56</v>
      </c>
      <c r="H7" t="n">
        <v>0.22</v>
      </c>
      <c r="I7" t="n">
        <v>113</v>
      </c>
      <c r="J7" t="n">
        <v>178.59</v>
      </c>
      <c r="K7" t="n">
        <v>52.44</v>
      </c>
      <c r="L7" t="n">
        <v>2.25</v>
      </c>
      <c r="M7" t="n">
        <v>111</v>
      </c>
      <c r="N7" t="n">
        <v>33.89</v>
      </c>
      <c r="O7" t="n">
        <v>22259.66</v>
      </c>
      <c r="P7" t="n">
        <v>351.2</v>
      </c>
      <c r="Q7" t="n">
        <v>1397.55</v>
      </c>
      <c r="R7" t="n">
        <v>178.49</v>
      </c>
      <c r="S7" t="n">
        <v>66.97</v>
      </c>
      <c r="T7" t="n">
        <v>52682.51</v>
      </c>
      <c r="U7" t="n">
        <v>0.38</v>
      </c>
      <c r="V7" t="n">
        <v>0.77</v>
      </c>
      <c r="W7" t="n">
        <v>5.48</v>
      </c>
      <c r="X7" t="n">
        <v>3.25</v>
      </c>
      <c r="Y7" t="n">
        <v>1</v>
      </c>
      <c r="Z7" t="n">
        <v>10</v>
      </c>
      <c r="AA7" t="n">
        <v>571.8228677405957</v>
      </c>
      <c r="AB7" t="n">
        <v>782.3932746871731</v>
      </c>
      <c r="AC7" t="n">
        <v>707.7227586468863</v>
      </c>
      <c r="AD7" t="n">
        <v>571822.8677405957</v>
      </c>
      <c r="AE7" t="n">
        <v>782393.2746871731</v>
      </c>
      <c r="AF7" t="n">
        <v>2.958499847704889e-06</v>
      </c>
      <c r="AG7" t="n">
        <v>9.794560185185185</v>
      </c>
      <c r="AH7" t="n">
        <v>707722.7586468863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3.0284</v>
      </c>
      <c r="E8" t="n">
        <v>33.02</v>
      </c>
      <c r="F8" t="n">
        <v>27.04</v>
      </c>
      <c r="G8" t="n">
        <v>16.23</v>
      </c>
      <c r="H8" t="n">
        <v>0.25</v>
      </c>
      <c r="I8" t="n">
        <v>100</v>
      </c>
      <c r="J8" t="n">
        <v>178.96</v>
      </c>
      <c r="K8" t="n">
        <v>52.44</v>
      </c>
      <c r="L8" t="n">
        <v>2.5</v>
      </c>
      <c r="M8" t="n">
        <v>98</v>
      </c>
      <c r="N8" t="n">
        <v>34.02</v>
      </c>
      <c r="O8" t="n">
        <v>22305.48</v>
      </c>
      <c r="P8" t="n">
        <v>345</v>
      </c>
      <c r="Q8" t="n">
        <v>1397.41</v>
      </c>
      <c r="R8" t="n">
        <v>166.13</v>
      </c>
      <c r="S8" t="n">
        <v>66.97</v>
      </c>
      <c r="T8" t="n">
        <v>46567.23</v>
      </c>
      <c r="U8" t="n">
        <v>0.4</v>
      </c>
      <c r="V8" t="n">
        <v>0.78</v>
      </c>
      <c r="W8" t="n">
        <v>5.46</v>
      </c>
      <c r="X8" t="n">
        <v>2.88</v>
      </c>
      <c r="Y8" t="n">
        <v>1</v>
      </c>
      <c r="Z8" t="n">
        <v>10</v>
      </c>
      <c r="AA8" t="n">
        <v>555.8908099069135</v>
      </c>
      <c r="AB8" t="n">
        <v>760.5943302863438</v>
      </c>
      <c r="AC8" t="n">
        <v>688.0042749046615</v>
      </c>
      <c r="AD8" t="n">
        <v>555890.8099069135</v>
      </c>
      <c r="AE8" t="n">
        <v>760594.3302863438</v>
      </c>
      <c r="AF8" t="n">
        <v>3.033218545192458e-06</v>
      </c>
      <c r="AG8" t="n">
        <v>9.554398148148149</v>
      </c>
      <c r="AH8" t="n">
        <v>688004.2749046616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3.0892</v>
      </c>
      <c r="E9" t="n">
        <v>32.37</v>
      </c>
      <c r="F9" t="n">
        <v>26.75</v>
      </c>
      <c r="G9" t="n">
        <v>17.83</v>
      </c>
      <c r="H9" t="n">
        <v>0.27</v>
      </c>
      <c r="I9" t="n">
        <v>90</v>
      </c>
      <c r="J9" t="n">
        <v>179.33</v>
      </c>
      <c r="K9" t="n">
        <v>52.44</v>
      </c>
      <c r="L9" t="n">
        <v>2.75</v>
      </c>
      <c r="M9" t="n">
        <v>88</v>
      </c>
      <c r="N9" t="n">
        <v>34.14</v>
      </c>
      <c r="O9" t="n">
        <v>22351.34</v>
      </c>
      <c r="P9" t="n">
        <v>339.87</v>
      </c>
      <c r="Q9" t="n">
        <v>1397.23</v>
      </c>
      <c r="R9" t="n">
        <v>156.57</v>
      </c>
      <c r="S9" t="n">
        <v>66.97</v>
      </c>
      <c r="T9" t="n">
        <v>41835.94</v>
      </c>
      <c r="U9" t="n">
        <v>0.43</v>
      </c>
      <c r="V9" t="n">
        <v>0.79</v>
      </c>
      <c r="W9" t="n">
        <v>5.45</v>
      </c>
      <c r="X9" t="n">
        <v>2.58</v>
      </c>
      <c r="Y9" t="n">
        <v>1</v>
      </c>
      <c r="Z9" t="n">
        <v>10</v>
      </c>
      <c r="AA9" t="n">
        <v>543.3144641450203</v>
      </c>
      <c r="AB9" t="n">
        <v>743.3868191857044</v>
      </c>
      <c r="AC9" t="n">
        <v>672.4390245125737</v>
      </c>
      <c r="AD9" t="n">
        <v>543314.4641450203</v>
      </c>
      <c r="AE9" t="n">
        <v>743386.8191857045</v>
      </c>
      <c r="AF9" t="n">
        <v>3.094115285235948e-06</v>
      </c>
      <c r="AG9" t="n">
        <v>9.366319444444445</v>
      </c>
      <c r="AH9" t="n">
        <v>672439.0245125737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3.1468</v>
      </c>
      <c r="E10" t="n">
        <v>31.78</v>
      </c>
      <c r="F10" t="n">
        <v>26.48</v>
      </c>
      <c r="G10" t="n">
        <v>19.61</v>
      </c>
      <c r="H10" t="n">
        <v>0.3</v>
      </c>
      <c r="I10" t="n">
        <v>81</v>
      </c>
      <c r="J10" t="n">
        <v>179.7</v>
      </c>
      <c r="K10" t="n">
        <v>52.44</v>
      </c>
      <c r="L10" t="n">
        <v>3</v>
      </c>
      <c r="M10" t="n">
        <v>79</v>
      </c>
      <c r="N10" t="n">
        <v>34.26</v>
      </c>
      <c r="O10" t="n">
        <v>22397.24</v>
      </c>
      <c r="P10" t="n">
        <v>334.58</v>
      </c>
      <c r="Q10" t="n">
        <v>1397.28</v>
      </c>
      <c r="R10" t="n">
        <v>147.61</v>
      </c>
      <c r="S10" t="n">
        <v>66.97</v>
      </c>
      <c r="T10" t="n">
        <v>37400.85</v>
      </c>
      <c r="U10" t="n">
        <v>0.45</v>
      </c>
      <c r="V10" t="n">
        <v>0.79</v>
      </c>
      <c r="W10" t="n">
        <v>5.44</v>
      </c>
      <c r="X10" t="n">
        <v>2.31</v>
      </c>
      <c r="Y10" t="n">
        <v>1</v>
      </c>
      <c r="Z10" t="n">
        <v>10</v>
      </c>
      <c r="AA10" t="n">
        <v>519.8737633393672</v>
      </c>
      <c r="AB10" t="n">
        <v>711.3142182126757</v>
      </c>
      <c r="AC10" t="n">
        <v>643.4273875622325</v>
      </c>
      <c r="AD10" t="n">
        <v>519873.7633393672</v>
      </c>
      <c r="AE10" t="n">
        <v>711314.2182126757</v>
      </c>
      <c r="AF10" t="n">
        <v>3.1518069336982e-06</v>
      </c>
      <c r="AG10" t="n">
        <v>9.195601851851853</v>
      </c>
      <c r="AH10" t="n">
        <v>643427.3875622326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3.1925</v>
      </c>
      <c r="E11" t="n">
        <v>31.32</v>
      </c>
      <c r="F11" t="n">
        <v>26.27</v>
      </c>
      <c r="G11" t="n">
        <v>21.3</v>
      </c>
      <c r="H11" t="n">
        <v>0.32</v>
      </c>
      <c r="I11" t="n">
        <v>74</v>
      </c>
      <c r="J11" t="n">
        <v>180.07</v>
      </c>
      <c r="K11" t="n">
        <v>52.44</v>
      </c>
      <c r="L11" t="n">
        <v>3.25</v>
      </c>
      <c r="M11" t="n">
        <v>72</v>
      </c>
      <c r="N11" t="n">
        <v>34.38</v>
      </c>
      <c r="O11" t="n">
        <v>22443.18</v>
      </c>
      <c r="P11" t="n">
        <v>330.73</v>
      </c>
      <c r="Q11" t="n">
        <v>1397.37</v>
      </c>
      <c r="R11" t="n">
        <v>140.64</v>
      </c>
      <c r="S11" t="n">
        <v>66.97</v>
      </c>
      <c r="T11" t="n">
        <v>33953.35</v>
      </c>
      <c r="U11" t="n">
        <v>0.48</v>
      </c>
      <c r="V11" t="n">
        <v>0.8</v>
      </c>
      <c r="W11" t="n">
        <v>5.43</v>
      </c>
      <c r="X11" t="n">
        <v>2.1</v>
      </c>
      <c r="Y11" t="n">
        <v>1</v>
      </c>
      <c r="Z11" t="n">
        <v>10</v>
      </c>
      <c r="AA11" t="n">
        <v>511.2267432955303</v>
      </c>
      <c r="AB11" t="n">
        <v>699.4829839090971</v>
      </c>
      <c r="AC11" t="n">
        <v>632.725309655346</v>
      </c>
      <c r="AD11" t="n">
        <v>511226.7432955303</v>
      </c>
      <c r="AE11" t="n">
        <v>699482.9839090972</v>
      </c>
      <c r="AF11" t="n">
        <v>3.197579647842731e-06</v>
      </c>
      <c r="AG11" t="n">
        <v>9.0625</v>
      </c>
      <c r="AH11" t="n">
        <v>632725.309655346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3.2314</v>
      </c>
      <c r="E12" t="n">
        <v>30.95</v>
      </c>
      <c r="F12" t="n">
        <v>26.11</v>
      </c>
      <c r="G12" t="n">
        <v>23.04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326.93</v>
      </c>
      <c r="Q12" t="n">
        <v>1397.35</v>
      </c>
      <c r="R12" t="n">
        <v>135.72</v>
      </c>
      <c r="S12" t="n">
        <v>66.97</v>
      </c>
      <c r="T12" t="n">
        <v>31519.54</v>
      </c>
      <c r="U12" t="n">
        <v>0.49</v>
      </c>
      <c r="V12" t="n">
        <v>0.8100000000000001</v>
      </c>
      <c r="W12" t="n">
        <v>5.41</v>
      </c>
      <c r="X12" t="n">
        <v>1.94</v>
      </c>
      <c r="Y12" t="n">
        <v>1</v>
      </c>
      <c r="Z12" t="n">
        <v>10</v>
      </c>
      <c r="AA12" t="n">
        <v>503.5609697365895</v>
      </c>
      <c r="AB12" t="n">
        <v>688.9943343356931</v>
      </c>
      <c r="AC12" t="n">
        <v>623.2376820763157</v>
      </c>
      <c r="AD12" t="n">
        <v>503560.9697365895</v>
      </c>
      <c r="AE12" t="n">
        <v>688994.3343356932</v>
      </c>
      <c r="AF12" t="n">
        <v>3.236541542377133e-06</v>
      </c>
      <c r="AG12" t="n">
        <v>8.955439814814815</v>
      </c>
      <c r="AH12" t="n">
        <v>623237.6820763156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3.2662</v>
      </c>
      <c r="E13" t="n">
        <v>30.62</v>
      </c>
      <c r="F13" t="n">
        <v>25.96</v>
      </c>
      <c r="G13" t="n">
        <v>24.72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323.46</v>
      </c>
      <c r="Q13" t="n">
        <v>1397.28</v>
      </c>
      <c r="R13" t="n">
        <v>130.7</v>
      </c>
      <c r="S13" t="n">
        <v>66.97</v>
      </c>
      <c r="T13" t="n">
        <v>29038.41</v>
      </c>
      <c r="U13" t="n">
        <v>0.51</v>
      </c>
      <c r="V13" t="n">
        <v>0.8100000000000001</v>
      </c>
      <c r="W13" t="n">
        <v>5.4</v>
      </c>
      <c r="X13" t="n">
        <v>1.79</v>
      </c>
      <c r="Y13" t="n">
        <v>1</v>
      </c>
      <c r="Z13" t="n">
        <v>10</v>
      </c>
      <c r="AA13" t="n">
        <v>496.9317307826335</v>
      </c>
      <c r="AB13" t="n">
        <v>679.9239171375089</v>
      </c>
      <c r="AC13" t="n">
        <v>615.0329327651154</v>
      </c>
      <c r="AD13" t="n">
        <v>496931.7307826335</v>
      </c>
      <c r="AE13" t="n">
        <v>679923.9171375089</v>
      </c>
      <c r="AF13" t="n">
        <v>3.271396913323078e-06</v>
      </c>
      <c r="AG13" t="n">
        <v>8.859953703703704</v>
      </c>
      <c r="AH13" t="n">
        <v>615032.9327651154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3.2935</v>
      </c>
      <c r="E14" t="n">
        <v>30.36</v>
      </c>
      <c r="F14" t="n">
        <v>25.84</v>
      </c>
      <c r="G14" t="n">
        <v>26.28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320.48</v>
      </c>
      <c r="Q14" t="n">
        <v>1397.32</v>
      </c>
      <c r="R14" t="n">
        <v>127.21</v>
      </c>
      <c r="S14" t="n">
        <v>66.97</v>
      </c>
      <c r="T14" t="n">
        <v>27310.81</v>
      </c>
      <c r="U14" t="n">
        <v>0.53</v>
      </c>
      <c r="V14" t="n">
        <v>0.8100000000000001</v>
      </c>
      <c r="W14" t="n">
        <v>5.39</v>
      </c>
      <c r="X14" t="n">
        <v>1.68</v>
      </c>
      <c r="Y14" t="n">
        <v>1</v>
      </c>
      <c r="Z14" t="n">
        <v>10</v>
      </c>
      <c r="AA14" t="n">
        <v>491.6321354724136</v>
      </c>
      <c r="AB14" t="n">
        <v>672.6727770324218</v>
      </c>
      <c r="AC14" t="n">
        <v>608.4738312946188</v>
      </c>
      <c r="AD14" t="n">
        <v>491632.1354724136</v>
      </c>
      <c r="AE14" t="n">
        <v>672672.7770324218</v>
      </c>
      <c r="AF14" t="n">
        <v>3.2987403508755e-06</v>
      </c>
      <c r="AG14" t="n">
        <v>8.784722222222223</v>
      </c>
      <c r="AH14" t="n">
        <v>608473.8312946188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3.3231</v>
      </c>
      <c r="E15" t="n">
        <v>30.09</v>
      </c>
      <c r="F15" t="n">
        <v>25.72</v>
      </c>
      <c r="G15" t="n">
        <v>28.05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317.68</v>
      </c>
      <c r="Q15" t="n">
        <v>1397.33</v>
      </c>
      <c r="R15" t="n">
        <v>122.85</v>
      </c>
      <c r="S15" t="n">
        <v>66.97</v>
      </c>
      <c r="T15" t="n">
        <v>25153.55</v>
      </c>
      <c r="U15" t="n">
        <v>0.55</v>
      </c>
      <c r="V15" t="n">
        <v>0.82</v>
      </c>
      <c r="W15" t="n">
        <v>5.39</v>
      </c>
      <c r="X15" t="n">
        <v>1.55</v>
      </c>
      <c r="Y15" t="n">
        <v>1</v>
      </c>
      <c r="Z15" t="n">
        <v>10</v>
      </c>
      <c r="AA15" t="n">
        <v>486.3316540513476</v>
      </c>
      <c r="AB15" t="n">
        <v>665.4204245113826</v>
      </c>
      <c r="AC15" t="n">
        <v>601.9136331194469</v>
      </c>
      <c r="AD15" t="n">
        <v>486331.6540513476</v>
      </c>
      <c r="AE15" t="n">
        <v>665420.4245113826</v>
      </c>
      <c r="AF15" t="n">
        <v>3.328387448001935e-06</v>
      </c>
      <c r="AG15" t="n">
        <v>8.706597222222223</v>
      </c>
      <c r="AH15" t="n">
        <v>601913.6331194469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3.343</v>
      </c>
      <c r="E16" t="n">
        <v>29.91</v>
      </c>
      <c r="F16" t="n">
        <v>25.64</v>
      </c>
      <c r="G16" t="n">
        <v>29.59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315.01</v>
      </c>
      <c r="Q16" t="n">
        <v>1397.29</v>
      </c>
      <c r="R16" t="n">
        <v>120.76</v>
      </c>
      <c r="S16" t="n">
        <v>66.97</v>
      </c>
      <c r="T16" t="n">
        <v>24119.62</v>
      </c>
      <c r="U16" t="n">
        <v>0.55</v>
      </c>
      <c r="V16" t="n">
        <v>0.82</v>
      </c>
      <c r="W16" t="n">
        <v>5.38</v>
      </c>
      <c r="X16" t="n">
        <v>1.48</v>
      </c>
      <c r="Y16" t="n">
        <v>1</v>
      </c>
      <c r="Z16" t="n">
        <v>10</v>
      </c>
      <c r="AA16" t="n">
        <v>482.2533411833984</v>
      </c>
      <c r="AB16" t="n">
        <v>659.8402969229891</v>
      </c>
      <c r="AC16" t="n">
        <v>596.8660650763313</v>
      </c>
      <c r="AD16" t="n">
        <v>482253.3411833984</v>
      </c>
      <c r="AE16" t="n">
        <v>659840.2969229891</v>
      </c>
      <c r="AF16" t="n">
        <v>3.348319111272748e-06</v>
      </c>
      <c r="AG16" t="n">
        <v>8.654513888888889</v>
      </c>
      <c r="AH16" t="n">
        <v>596866.0650763314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3.3752</v>
      </c>
      <c r="E17" t="n">
        <v>29.63</v>
      </c>
      <c r="F17" t="n">
        <v>25.5</v>
      </c>
      <c r="G17" t="n">
        <v>31.88</v>
      </c>
      <c r="H17" t="n">
        <v>0.46</v>
      </c>
      <c r="I17" t="n">
        <v>48</v>
      </c>
      <c r="J17" t="n">
        <v>182.32</v>
      </c>
      <c r="K17" t="n">
        <v>52.44</v>
      </c>
      <c r="L17" t="n">
        <v>4.75</v>
      </c>
      <c r="M17" t="n">
        <v>46</v>
      </c>
      <c r="N17" t="n">
        <v>35.12</v>
      </c>
      <c r="O17" t="n">
        <v>22719.83</v>
      </c>
      <c r="P17" t="n">
        <v>311.64</v>
      </c>
      <c r="Q17" t="n">
        <v>1397.32</v>
      </c>
      <c r="R17" t="n">
        <v>115.84</v>
      </c>
      <c r="S17" t="n">
        <v>66.97</v>
      </c>
      <c r="T17" t="n">
        <v>21682.85</v>
      </c>
      <c r="U17" t="n">
        <v>0.58</v>
      </c>
      <c r="V17" t="n">
        <v>0.83</v>
      </c>
      <c r="W17" t="n">
        <v>5.38</v>
      </c>
      <c r="X17" t="n">
        <v>1.33</v>
      </c>
      <c r="Y17" t="n">
        <v>1</v>
      </c>
      <c r="Z17" t="n">
        <v>10</v>
      </c>
      <c r="AA17" t="n">
        <v>464.5865579970101</v>
      </c>
      <c r="AB17" t="n">
        <v>635.6678247639059</v>
      </c>
      <c r="AC17" t="n">
        <v>575.0005797338333</v>
      </c>
      <c r="AD17" t="n">
        <v>464586.5579970101</v>
      </c>
      <c r="AE17" t="n">
        <v>635667.8247639058</v>
      </c>
      <c r="AF17" t="n">
        <v>3.380570345308938e-06</v>
      </c>
      <c r="AG17" t="n">
        <v>8.57349537037037</v>
      </c>
      <c r="AH17" t="n">
        <v>575000.5797338333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3.3884</v>
      </c>
      <c r="E18" t="n">
        <v>29.51</v>
      </c>
      <c r="F18" t="n">
        <v>25.46</v>
      </c>
      <c r="G18" t="n">
        <v>33.2</v>
      </c>
      <c r="H18" t="n">
        <v>0.49</v>
      </c>
      <c r="I18" t="n">
        <v>46</v>
      </c>
      <c r="J18" t="n">
        <v>182.69</v>
      </c>
      <c r="K18" t="n">
        <v>52.44</v>
      </c>
      <c r="L18" t="n">
        <v>5</v>
      </c>
      <c r="M18" t="n">
        <v>44</v>
      </c>
      <c r="N18" t="n">
        <v>35.25</v>
      </c>
      <c r="O18" t="n">
        <v>22766.06</v>
      </c>
      <c r="P18" t="n">
        <v>310.03</v>
      </c>
      <c r="Q18" t="n">
        <v>1397.22</v>
      </c>
      <c r="R18" t="n">
        <v>114.5</v>
      </c>
      <c r="S18" t="n">
        <v>66.97</v>
      </c>
      <c r="T18" t="n">
        <v>21021.44</v>
      </c>
      <c r="U18" t="n">
        <v>0.58</v>
      </c>
      <c r="V18" t="n">
        <v>0.83</v>
      </c>
      <c r="W18" t="n">
        <v>5.37</v>
      </c>
      <c r="X18" t="n">
        <v>1.29</v>
      </c>
      <c r="Y18" t="n">
        <v>1</v>
      </c>
      <c r="Z18" t="n">
        <v>10</v>
      </c>
      <c r="AA18" t="n">
        <v>462.1136571092027</v>
      </c>
      <c r="AB18" t="n">
        <v>632.2842926725202</v>
      </c>
      <c r="AC18" t="n">
        <v>571.9399671964325</v>
      </c>
      <c r="AD18" t="n">
        <v>462113.6571092027</v>
      </c>
      <c r="AE18" t="n">
        <v>632284.2926725203</v>
      </c>
      <c r="AF18" t="n">
        <v>3.393791348081537e-06</v>
      </c>
      <c r="AG18" t="n">
        <v>8.538773148148149</v>
      </c>
      <c r="AH18" t="n">
        <v>571939.9671964324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3.4105</v>
      </c>
      <c r="E19" t="n">
        <v>29.32</v>
      </c>
      <c r="F19" t="n">
        <v>25.37</v>
      </c>
      <c r="G19" t="n">
        <v>35.4</v>
      </c>
      <c r="H19" t="n">
        <v>0.51</v>
      </c>
      <c r="I19" t="n">
        <v>43</v>
      </c>
      <c r="J19" t="n">
        <v>183.07</v>
      </c>
      <c r="K19" t="n">
        <v>52.44</v>
      </c>
      <c r="L19" t="n">
        <v>5.25</v>
      </c>
      <c r="M19" t="n">
        <v>41</v>
      </c>
      <c r="N19" t="n">
        <v>35.37</v>
      </c>
      <c r="O19" t="n">
        <v>22812.34</v>
      </c>
      <c r="P19" t="n">
        <v>307.06</v>
      </c>
      <c r="Q19" t="n">
        <v>1397.31</v>
      </c>
      <c r="R19" t="n">
        <v>111.95</v>
      </c>
      <c r="S19" t="n">
        <v>66.97</v>
      </c>
      <c r="T19" t="n">
        <v>19763.81</v>
      </c>
      <c r="U19" t="n">
        <v>0.6</v>
      </c>
      <c r="V19" t="n">
        <v>0.83</v>
      </c>
      <c r="W19" t="n">
        <v>5.36</v>
      </c>
      <c r="X19" t="n">
        <v>1.2</v>
      </c>
      <c r="Y19" t="n">
        <v>1</v>
      </c>
      <c r="Z19" t="n">
        <v>10</v>
      </c>
      <c r="AA19" t="n">
        <v>457.5767381117074</v>
      </c>
      <c r="AB19" t="n">
        <v>626.0766799454075</v>
      </c>
      <c r="AC19" t="n">
        <v>566.324800315556</v>
      </c>
      <c r="AD19" t="n">
        <v>457576.7381117074</v>
      </c>
      <c r="AE19" t="n">
        <v>626076.6799454074</v>
      </c>
      <c r="AF19" t="n">
        <v>3.41592651181445e-06</v>
      </c>
      <c r="AG19" t="n">
        <v>8.483796296296296</v>
      </c>
      <c r="AH19" t="n">
        <v>566324.800315556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3.4277</v>
      </c>
      <c r="E20" t="n">
        <v>29.17</v>
      </c>
      <c r="F20" t="n">
        <v>25.3</v>
      </c>
      <c r="G20" t="n">
        <v>37.02</v>
      </c>
      <c r="H20" t="n">
        <v>0.53</v>
      </c>
      <c r="I20" t="n">
        <v>41</v>
      </c>
      <c r="J20" t="n">
        <v>183.44</v>
      </c>
      <c r="K20" t="n">
        <v>52.44</v>
      </c>
      <c r="L20" t="n">
        <v>5.5</v>
      </c>
      <c r="M20" t="n">
        <v>39</v>
      </c>
      <c r="N20" t="n">
        <v>35.5</v>
      </c>
      <c r="O20" t="n">
        <v>22858.66</v>
      </c>
      <c r="P20" t="n">
        <v>304.38</v>
      </c>
      <c r="Q20" t="n">
        <v>1397.29</v>
      </c>
      <c r="R20" t="n">
        <v>109.12</v>
      </c>
      <c r="S20" t="n">
        <v>66.97</v>
      </c>
      <c r="T20" t="n">
        <v>18355.73</v>
      </c>
      <c r="U20" t="n">
        <v>0.61</v>
      </c>
      <c r="V20" t="n">
        <v>0.83</v>
      </c>
      <c r="W20" t="n">
        <v>5.36</v>
      </c>
      <c r="X20" t="n">
        <v>1.13</v>
      </c>
      <c r="Y20" t="n">
        <v>1</v>
      </c>
      <c r="Z20" t="n">
        <v>10</v>
      </c>
      <c r="AA20" t="n">
        <v>453.9575930691628</v>
      </c>
      <c r="AB20" t="n">
        <v>621.1248060327872</v>
      </c>
      <c r="AC20" t="n">
        <v>561.8455262991577</v>
      </c>
      <c r="AD20" t="n">
        <v>453957.5930691628</v>
      </c>
      <c r="AE20" t="n">
        <v>621124.8060327872</v>
      </c>
      <c r="AF20" t="n">
        <v>3.433153879063595e-06</v>
      </c>
      <c r="AG20" t="n">
        <v>8.440393518518519</v>
      </c>
      <c r="AH20" t="n">
        <v>561845.5262991576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3.4391</v>
      </c>
      <c r="E21" t="n">
        <v>29.08</v>
      </c>
      <c r="F21" t="n">
        <v>25.27</v>
      </c>
      <c r="G21" t="n">
        <v>38.88</v>
      </c>
      <c r="H21" t="n">
        <v>0.55</v>
      </c>
      <c r="I21" t="n">
        <v>39</v>
      </c>
      <c r="J21" t="n">
        <v>183.82</v>
      </c>
      <c r="K21" t="n">
        <v>52.44</v>
      </c>
      <c r="L21" t="n">
        <v>5.75</v>
      </c>
      <c r="M21" t="n">
        <v>37</v>
      </c>
      <c r="N21" t="n">
        <v>35.63</v>
      </c>
      <c r="O21" t="n">
        <v>22905.03</v>
      </c>
      <c r="P21" t="n">
        <v>302.2</v>
      </c>
      <c r="Q21" t="n">
        <v>1397.28</v>
      </c>
      <c r="R21" t="n">
        <v>108.55</v>
      </c>
      <c r="S21" t="n">
        <v>66.97</v>
      </c>
      <c r="T21" t="n">
        <v>18082.76</v>
      </c>
      <c r="U21" t="n">
        <v>0.62</v>
      </c>
      <c r="V21" t="n">
        <v>0.83</v>
      </c>
      <c r="W21" t="n">
        <v>5.36</v>
      </c>
      <c r="X21" t="n">
        <v>1.1</v>
      </c>
      <c r="Y21" t="n">
        <v>1</v>
      </c>
      <c r="Z21" t="n">
        <v>10</v>
      </c>
      <c r="AA21" t="n">
        <v>451.3473291582471</v>
      </c>
      <c r="AB21" t="n">
        <v>617.5533277931559</v>
      </c>
      <c r="AC21" t="n">
        <v>558.6149049301156</v>
      </c>
      <c r="AD21" t="n">
        <v>451347.3291582471</v>
      </c>
      <c r="AE21" t="n">
        <v>617553.3277931559</v>
      </c>
      <c r="AF21" t="n">
        <v>3.444572017821749e-06</v>
      </c>
      <c r="AG21" t="n">
        <v>8.414351851851851</v>
      </c>
      <c r="AH21" t="n">
        <v>558614.9049301156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3.454</v>
      </c>
      <c r="E22" t="n">
        <v>28.95</v>
      </c>
      <c r="F22" t="n">
        <v>25.22</v>
      </c>
      <c r="G22" t="n">
        <v>40.89</v>
      </c>
      <c r="H22" t="n">
        <v>0.58</v>
      </c>
      <c r="I22" t="n">
        <v>37</v>
      </c>
      <c r="J22" t="n">
        <v>184.19</v>
      </c>
      <c r="K22" t="n">
        <v>52.44</v>
      </c>
      <c r="L22" t="n">
        <v>6</v>
      </c>
      <c r="M22" t="n">
        <v>35</v>
      </c>
      <c r="N22" t="n">
        <v>35.75</v>
      </c>
      <c r="O22" t="n">
        <v>22951.43</v>
      </c>
      <c r="P22" t="n">
        <v>300.57</v>
      </c>
      <c r="Q22" t="n">
        <v>1397.27</v>
      </c>
      <c r="R22" t="n">
        <v>106.56</v>
      </c>
      <c r="S22" t="n">
        <v>66.97</v>
      </c>
      <c r="T22" t="n">
        <v>17096.29</v>
      </c>
      <c r="U22" t="n">
        <v>0.63</v>
      </c>
      <c r="V22" t="n">
        <v>0.83</v>
      </c>
      <c r="W22" t="n">
        <v>5.36</v>
      </c>
      <c r="X22" t="n">
        <v>1.05</v>
      </c>
      <c r="Y22" t="n">
        <v>1</v>
      </c>
      <c r="Z22" t="n">
        <v>10</v>
      </c>
      <c r="AA22" t="n">
        <v>448.781085359789</v>
      </c>
      <c r="AB22" t="n">
        <v>614.0420798134195</v>
      </c>
      <c r="AC22" t="n">
        <v>555.4387655294978</v>
      </c>
      <c r="AD22" t="n">
        <v>448781.085359789</v>
      </c>
      <c r="AE22" t="n">
        <v>614042.0798134195</v>
      </c>
      <c r="AF22" t="n">
        <v>3.459495725496881e-06</v>
      </c>
      <c r="AG22" t="n">
        <v>8.376736111111111</v>
      </c>
      <c r="AH22" t="n">
        <v>555438.7655294978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3.4614</v>
      </c>
      <c r="E23" t="n">
        <v>28.89</v>
      </c>
      <c r="F23" t="n">
        <v>25.19</v>
      </c>
      <c r="G23" t="n">
        <v>41.98</v>
      </c>
      <c r="H23" t="n">
        <v>0.6</v>
      </c>
      <c r="I23" t="n">
        <v>36</v>
      </c>
      <c r="J23" t="n">
        <v>184.57</v>
      </c>
      <c r="K23" t="n">
        <v>52.44</v>
      </c>
      <c r="L23" t="n">
        <v>6.25</v>
      </c>
      <c r="M23" t="n">
        <v>34</v>
      </c>
      <c r="N23" t="n">
        <v>35.88</v>
      </c>
      <c r="O23" t="n">
        <v>22997.88</v>
      </c>
      <c r="P23" t="n">
        <v>298.45</v>
      </c>
      <c r="Q23" t="n">
        <v>1397.28</v>
      </c>
      <c r="R23" t="n">
        <v>106</v>
      </c>
      <c r="S23" t="n">
        <v>66.97</v>
      </c>
      <c r="T23" t="n">
        <v>16820.14</v>
      </c>
      <c r="U23" t="n">
        <v>0.63</v>
      </c>
      <c r="V23" t="n">
        <v>0.84</v>
      </c>
      <c r="W23" t="n">
        <v>5.35</v>
      </c>
      <c r="X23" t="n">
        <v>1.02</v>
      </c>
      <c r="Y23" t="n">
        <v>1</v>
      </c>
      <c r="Z23" t="n">
        <v>10</v>
      </c>
      <c r="AA23" t="n">
        <v>446.5826708210437</v>
      </c>
      <c r="AB23" t="n">
        <v>611.0341120543035</v>
      </c>
      <c r="AC23" t="n">
        <v>552.7178739916026</v>
      </c>
      <c r="AD23" t="n">
        <v>446582.6708210437</v>
      </c>
      <c r="AE23" t="n">
        <v>611034.1120543035</v>
      </c>
      <c r="AF23" t="n">
        <v>3.466907499778489e-06</v>
      </c>
      <c r="AG23" t="n">
        <v>8.359375</v>
      </c>
      <c r="AH23" t="n">
        <v>552717.8739916026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3.4802</v>
      </c>
      <c r="E24" t="n">
        <v>28.73</v>
      </c>
      <c r="F24" t="n">
        <v>25.1</v>
      </c>
      <c r="G24" t="n">
        <v>44.3</v>
      </c>
      <c r="H24" t="n">
        <v>0.62</v>
      </c>
      <c r="I24" t="n">
        <v>34</v>
      </c>
      <c r="J24" t="n">
        <v>184.95</v>
      </c>
      <c r="K24" t="n">
        <v>52.44</v>
      </c>
      <c r="L24" t="n">
        <v>6.5</v>
      </c>
      <c r="M24" t="n">
        <v>32</v>
      </c>
      <c r="N24" t="n">
        <v>36.01</v>
      </c>
      <c r="O24" t="n">
        <v>23044.38</v>
      </c>
      <c r="P24" t="n">
        <v>295.51</v>
      </c>
      <c r="Q24" t="n">
        <v>1397.27</v>
      </c>
      <c r="R24" t="n">
        <v>102.94</v>
      </c>
      <c r="S24" t="n">
        <v>66.97</v>
      </c>
      <c r="T24" t="n">
        <v>15303.71</v>
      </c>
      <c r="U24" t="n">
        <v>0.65</v>
      </c>
      <c r="V24" t="n">
        <v>0.84</v>
      </c>
      <c r="W24" t="n">
        <v>5.35</v>
      </c>
      <c r="X24" t="n">
        <v>0.9399999999999999</v>
      </c>
      <c r="Y24" t="n">
        <v>1</v>
      </c>
      <c r="Z24" t="n">
        <v>10</v>
      </c>
      <c r="AA24" t="n">
        <v>442.6958485387563</v>
      </c>
      <c r="AB24" t="n">
        <v>605.715990333181</v>
      </c>
      <c r="AC24" t="n">
        <v>547.9073063435131</v>
      </c>
      <c r="AD24" t="n">
        <v>442695.8485387563</v>
      </c>
      <c r="AE24" t="n">
        <v>605715.990333181</v>
      </c>
      <c r="AF24" t="n">
        <v>3.485737412818253e-06</v>
      </c>
      <c r="AG24" t="n">
        <v>8.313078703703704</v>
      </c>
      <c r="AH24" t="n">
        <v>547907.3063435132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3.4865</v>
      </c>
      <c r="E25" t="n">
        <v>28.68</v>
      </c>
      <c r="F25" t="n">
        <v>25.09</v>
      </c>
      <c r="G25" t="n">
        <v>45.61</v>
      </c>
      <c r="H25" t="n">
        <v>0.65</v>
      </c>
      <c r="I25" t="n">
        <v>33</v>
      </c>
      <c r="J25" t="n">
        <v>185.33</v>
      </c>
      <c r="K25" t="n">
        <v>52.44</v>
      </c>
      <c r="L25" t="n">
        <v>6.75</v>
      </c>
      <c r="M25" t="n">
        <v>31</v>
      </c>
      <c r="N25" t="n">
        <v>36.13</v>
      </c>
      <c r="O25" t="n">
        <v>23090.91</v>
      </c>
      <c r="P25" t="n">
        <v>294.43</v>
      </c>
      <c r="Q25" t="n">
        <v>1397.22</v>
      </c>
      <c r="R25" t="n">
        <v>102.48</v>
      </c>
      <c r="S25" t="n">
        <v>66.97</v>
      </c>
      <c r="T25" t="n">
        <v>15075.03</v>
      </c>
      <c r="U25" t="n">
        <v>0.65</v>
      </c>
      <c r="V25" t="n">
        <v>0.84</v>
      </c>
      <c r="W25" t="n">
        <v>5.35</v>
      </c>
      <c r="X25" t="n">
        <v>0.92</v>
      </c>
      <c r="Y25" t="n">
        <v>1</v>
      </c>
      <c r="Z25" t="n">
        <v>10</v>
      </c>
      <c r="AA25" t="n">
        <v>441.400588816449</v>
      </c>
      <c r="AB25" t="n">
        <v>603.9437588382942</v>
      </c>
      <c r="AC25" t="n">
        <v>546.3042141351559</v>
      </c>
      <c r="AD25" t="n">
        <v>441400.588816449</v>
      </c>
      <c r="AE25" t="n">
        <v>603943.7588382942</v>
      </c>
      <c r="AF25" t="n">
        <v>3.492047436868811e-06</v>
      </c>
      <c r="AG25" t="n">
        <v>8.298611111111111</v>
      </c>
      <c r="AH25" t="n">
        <v>546304.2141351559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3.5007</v>
      </c>
      <c r="E26" t="n">
        <v>28.57</v>
      </c>
      <c r="F26" t="n">
        <v>25.04</v>
      </c>
      <c r="G26" t="n">
        <v>48.47</v>
      </c>
      <c r="H26" t="n">
        <v>0.67</v>
      </c>
      <c r="I26" t="n">
        <v>31</v>
      </c>
      <c r="J26" t="n">
        <v>185.7</v>
      </c>
      <c r="K26" t="n">
        <v>52.44</v>
      </c>
      <c r="L26" t="n">
        <v>7</v>
      </c>
      <c r="M26" t="n">
        <v>29</v>
      </c>
      <c r="N26" t="n">
        <v>36.26</v>
      </c>
      <c r="O26" t="n">
        <v>23137.49</v>
      </c>
      <c r="P26" t="n">
        <v>291.92</v>
      </c>
      <c r="Q26" t="n">
        <v>1397.21</v>
      </c>
      <c r="R26" t="n">
        <v>101</v>
      </c>
      <c r="S26" t="n">
        <v>66.97</v>
      </c>
      <c r="T26" t="n">
        <v>14347.47</v>
      </c>
      <c r="U26" t="n">
        <v>0.66</v>
      </c>
      <c r="V26" t="n">
        <v>0.84</v>
      </c>
      <c r="W26" t="n">
        <v>5.35</v>
      </c>
      <c r="X26" t="n">
        <v>0.88</v>
      </c>
      <c r="Y26" t="n">
        <v>1</v>
      </c>
      <c r="Z26" t="n">
        <v>10</v>
      </c>
      <c r="AA26" t="n">
        <v>438.35959408551</v>
      </c>
      <c r="AB26" t="n">
        <v>599.7829356882045</v>
      </c>
      <c r="AC26" t="n">
        <v>542.5404941067587</v>
      </c>
      <c r="AD26" t="n">
        <v>438359.59408551</v>
      </c>
      <c r="AE26" t="n">
        <v>599782.9356882045</v>
      </c>
      <c r="AF26" t="n">
        <v>3.506270030760547e-06</v>
      </c>
      <c r="AG26" t="n">
        <v>8.266782407407407</v>
      </c>
      <c r="AH26" t="n">
        <v>542540.4941067587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3.5106</v>
      </c>
      <c r="E27" t="n">
        <v>28.49</v>
      </c>
      <c r="F27" t="n">
        <v>25</v>
      </c>
      <c r="G27" t="n">
        <v>50</v>
      </c>
      <c r="H27" t="n">
        <v>0.6899999999999999</v>
      </c>
      <c r="I27" t="n">
        <v>30</v>
      </c>
      <c r="J27" t="n">
        <v>186.08</v>
      </c>
      <c r="K27" t="n">
        <v>52.44</v>
      </c>
      <c r="L27" t="n">
        <v>7.25</v>
      </c>
      <c r="M27" t="n">
        <v>28</v>
      </c>
      <c r="N27" t="n">
        <v>36.39</v>
      </c>
      <c r="O27" t="n">
        <v>23184.11</v>
      </c>
      <c r="P27" t="n">
        <v>289.3</v>
      </c>
      <c r="Q27" t="n">
        <v>1397.2</v>
      </c>
      <c r="R27" t="n">
        <v>99.87</v>
      </c>
      <c r="S27" t="n">
        <v>66.97</v>
      </c>
      <c r="T27" t="n">
        <v>13785.28</v>
      </c>
      <c r="U27" t="n">
        <v>0.67</v>
      </c>
      <c r="V27" t="n">
        <v>0.84</v>
      </c>
      <c r="W27" t="n">
        <v>5.34</v>
      </c>
      <c r="X27" t="n">
        <v>0.83</v>
      </c>
      <c r="Y27" t="n">
        <v>1</v>
      </c>
      <c r="Z27" t="n">
        <v>10</v>
      </c>
      <c r="AA27" t="n">
        <v>435.6384667362634</v>
      </c>
      <c r="AB27" t="n">
        <v>596.0597692012991</v>
      </c>
      <c r="AC27" t="n">
        <v>539.1726614038665</v>
      </c>
      <c r="AD27" t="n">
        <v>435638.4667362634</v>
      </c>
      <c r="AE27" t="n">
        <v>596059.7692012991</v>
      </c>
      <c r="AF27" t="n">
        <v>3.516185782839997e-06</v>
      </c>
      <c r="AG27" t="n">
        <v>8.24363425925926</v>
      </c>
      <c r="AH27" t="n">
        <v>539172.6614038665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3.5192</v>
      </c>
      <c r="E28" t="n">
        <v>28.42</v>
      </c>
      <c r="F28" t="n">
        <v>24.96</v>
      </c>
      <c r="G28" t="n">
        <v>51.65</v>
      </c>
      <c r="H28" t="n">
        <v>0.71</v>
      </c>
      <c r="I28" t="n">
        <v>29</v>
      </c>
      <c r="J28" t="n">
        <v>186.46</v>
      </c>
      <c r="K28" t="n">
        <v>52.44</v>
      </c>
      <c r="L28" t="n">
        <v>7.5</v>
      </c>
      <c r="M28" t="n">
        <v>27</v>
      </c>
      <c r="N28" t="n">
        <v>36.52</v>
      </c>
      <c r="O28" t="n">
        <v>23230.78</v>
      </c>
      <c r="P28" t="n">
        <v>287.09</v>
      </c>
      <c r="Q28" t="n">
        <v>1397.21</v>
      </c>
      <c r="R28" t="n">
        <v>98.69</v>
      </c>
      <c r="S28" t="n">
        <v>66.97</v>
      </c>
      <c r="T28" t="n">
        <v>13200.55</v>
      </c>
      <c r="U28" t="n">
        <v>0.68</v>
      </c>
      <c r="V28" t="n">
        <v>0.84</v>
      </c>
      <c r="W28" t="n">
        <v>5.34</v>
      </c>
      <c r="X28" t="n">
        <v>0.8</v>
      </c>
      <c r="Y28" t="n">
        <v>1</v>
      </c>
      <c r="Z28" t="n">
        <v>10</v>
      </c>
      <c r="AA28" t="n">
        <v>433.3159961146427</v>
      </c>
      <c r="AB28" t="n">
        <v>592.8820624366251</v>
      </c>
      <c r="AC28" t="n">
        <v>536.2982305128736</v>
      </c>
      <c r="AD28" t="n">
        <v>433315.9961146427</v>
      </c>
      <c r="AE28" t="n">
        <v>592882.0624366251</v>
      </c>
      <c r="AF28" t="n">
        <v>3.524799466464569e-06</v>
      </c>
      <c r="AG28" t="n">
        <v>8.223379629629632</v>
      </c>
      <c r="AH28" t="n">
        <v>536298.2305128736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3.5273</v>
      </c>
      <c r="E29" t="n">
        <v>28.35</v>
      </c>
      <c r="F29" t="n">
        <v>24.93</v>
      </c>
      <c r="G29" t="n">
        <v>53.43</v>
      </c>
      <c r="H29" t="n">
        <v>0.74</v>
      </c>
      <c r="I29" t="n">
        <v>28</v>
      </c>
      <c r="J29" t="n">
        <v>186.84</v>
      </c>
      <c r="K29" t="n">
        <v>52.44</v>
      </c>
      <c r="L29" t="n">
        <v>7.75</v>
      </c>
      <c r="M29" t="n">
        <v>26</v>
      </c>
      <c r="N29" t="n">
        <v>36.65</v>
      </c>
      <c r="O29" t="n">
        <v>23277.49</v>
      </c>
      <c r="P29" t="n">
        <v>285.92</v>
      </c>
      <c r="Q29" t="n">
        <v>1397.22</v>
      </c>
      <c r="R29" t="n">
        <v>97.62</v>
      </c>
      <c r="S29" t="n">
        <v>66.97</v>
      </c>
      <c r="T29" t="n">
        <v>12669.62</v>
      </c>
      <c r="U29" t="n">
        <v>0.6899999999999999</v>
      </c>
      <c r="V29" t="n">
        <v>0.84</v>
      </c>
      <c r="W29" t="n">
        <v>5.34</v>
      </c>
      <c r="X29" t="n">
        <v>0.77</v>
      </c>
      <c r="Y29" t="n">
        <v>1</v>
      </c>
      <c r="Z29" t="n">
        <v>10</v>
      </c>
      <c r="AA29" t="n">
        <v>431.7878654692051</v>
      </c>
      <c r="AB29" t="n">
        <v>590.7912066711713</v>
      </c>
      <c r="AC29" t="n">
        <v>534.4069230871402</v>
      </c>
      <c r="AD29" t="n">
        <v>431787.8654692051</v>
      </c>
      <c r="AE29" t="n">
        <v>590791.2066711712</v>
      </c>
      <c r="AF29" t="n">
        <v>3.532912354529574e-06</v>
      </c>
      <c r="AG29" t="n">
        <v>8.203125000000002</v>
      </c>
      <c r="AH29" t="n">
        <v>534406.9230871402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3.533</v>
      </c>
      <c r="E30" t="n">
        <v>28.3</v>
      </c>
      <c r="F30" t="n">
        <v>24.92</v>
      </c>
      <c r="G30" t="n">
        <v>55.39</v>
      </c>
      <c r="H30" t="n">
        <v>0.76</v>
      </c>
      <c r="I30" t="n">
        <v>27</v>
      </c>
      <c r="J30" t="n">
        <v>187.22</v>
      </c>
      <c r="K30" t="n">
        <v>52.44</v>
      </c>
      <c r="L30" t="n">
        <v>8</v>
      </c>
      <c r="M30" t="n">
        <v>25</v>
      </c>
      <c r="N30" t="n">
        <v>36.78</v>
      </c>
      <c r="O30" t="n">
        <v>23324.24</v>
      </c>
      <c r="P30" t="n">
        <v>283.39</v>
      </c>
      <c r="Q30" t="n">
        <v>1397.26</v>
      </c>
      <c r="R30" t="n">
        <v>97.05</v>
      </c>
      <c r="S30" t="n">
        <v>66.97</v>
      </c>
      <c r="T30" t="n">
        <v>12393.75</v>
      </c>
      <c r="U30" t="n">
        <v>0.6899999999999999</v>
      </c>
      <c r="V30" t="n">
        <v>0.84</v>
      </c>
      <c r="W30" t="n">
        <v>5.34</v>
      </c>
      <c r="X30" t="n">
        <v>0.76</v>
      </c>
      <c r="Y30" t="n">
        <v>1</v>
      </c>
      <c r="Z30" t="n">
        <v>10</v>
      </c>
      <c r="AA30" t="n">
        <v>429.5829536921029</v>
      </c>
      <c r="AB30" t="n">
        <v>587.7743491038977</v>
      </c>
      <c r="AC30" t="n">
        <v>531.6779901719011</v>
      </c>
      <c r="AD30" t="n">
        <v>429582.9536921029</v>
      </c>
      <c r="AE30" t="n">
        <v>587774.3491038977</v>
      </c>
      <c r="AF30" t="n">
        <v>3.538621423908651e-06</v>
      </c>
      <c r="AG30" t="n">
        <v>8.188657407407408</v>
      </c>
      <c r="AH30" t="n">
        <v>531677.9901719011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3.5441</v>
      </c>
      <c r="E31" t="n">
        <v>28.22</v>
      </c>
      <c r="F31" t="n">
        <v>24.87</v>
      </c>
      <c r="G31" t="n">
        <v>57.39</v>
      </c>
      <c r="H31" t="n">
        <v>0.78</v>
      </c>
      <c r="I31" t="n">
        <v>26</v>
      </c>
      <c r="J31" t="n">
        <v>187.6</v>
      </c>
      <c r="K31" t="n">
        <v>52.44</v>
      </c>
      <c r="L31" t="n">
        <v>8.25</v>
      </c>
      <c r="M31" t="n">
        <v>24</v>
      </c>
      <c r="N31" t="n">
        <v>36.9</v>
      </c>
      <c r="O31" t="n">
        <v>23371.04</v>
      </c>
      <c r="P31" t="n">
        <v>280.79</v>
      </c>
      <c r="Q31" t="n">
        <v>1397.19</v>
      </c>
      <c r="R31" t="n">
        <v>95.53</v>
      </c>
      <c r="S31" t="n">
        <v>66.97</v>
      </c>
      <c r="T31" t="n">
        <v>11634.74</v>
      </c>
      <c r="U31" t="n">
        <v>0.7</v>
      </c>
      <c r="V31" t="n">
        <v>0.85</v>
      </c>
      <c r="W31" t="n">
        <v>5.34</v>
      </c>
      <c r="X31" t="n">
        <v>0.71</v>
      </c>
      <c r="Y31" t="n">
        <v>1</v>
      </c>
      <c r="Z31" t="n">
        <v>10</v>
      </c>
      <c r="AA31" t="n">
        <v>426.8027034412615</v>
      </c>
      <c r="AB31" t="n">
        <v>583.9702880547121</v>
      </c>
      <c r="AC31" t="n">
        <v>528.2369833702164</v>
      </c>
      <c r="AD31" t="n">
        <v>426802.7034412615</v>
      </c>
      <c r="AE31" t="n">
        <v>583970.2880547121</v>
      </c>
      <c r="AF31" t="n">
        <v>3.549739085331064e-06</v>
      </c>
      <c r="AG31" t="n">
        <v>8.16550925925926</v>
      </c>
      <c r="AH31" t="n">
        <v>528236.9833702164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3.5515</v>
      </c>
      <c r="E32" t="n">
        <v>28.16</v>
      </c>
      <c r="F32" t="n">
        <v>24.85</v>
      </c>
      <c r="G32" t="n">
        <v>59.63</v>
      </c>
      <c r="H32" t="n">
        <v>0.8</v>
      </c>
      <c r="I32" t="n">
        <v>25</v>
      </c>
      <c r="J32" t="n">
        <v>187.98</v>
      </c>
      <c r="K32" t="n">
        <v>52.44</v>
      </c>
      <c r="L32" t="n">
        <v>8.5</v>
      </c>
      <c r="M32" t="n">
        <v>23</v>
      </c>
      <c r="N32" t="n">
        <v>37.03</v>
      </c>
      <c r="O32" t="n">
        <v>23417.88</v>
      </c>
      <c r="P32" t="n">
        <v>279.06</v>
      </c>
      <c r="Q32" t="n">
        <v>1397.21</v>
      </c>
      <c r="R32" t="n">
        <v>94.65000000000001</v>
      </c>
      <c r="S32" t="n">
        <v>66.97</v>
      </c>
      <c r="T32" t="n">
        <v>11199.69</v>
      </c>
      <c r="U32" t="n">
        <v>0.71</v>
      </c>
      <c r="V32" t="n">
        <v>0.85</v>
      </c>
      <c r="W32" t="n">
        <v>5.34</v>
      </c>
      <c r="X32" t="n">
        <v>0.68</v>
      </c>
      <c r="Y32" t="n">
        <v>1</v>
      </c>
      <c r="Z32" t="n">
        <v>10</v>
      </c>
      <c r="AA32" t="n">
        <v>425.0024344929721</v>
      </c>
      <c r="AB32" t="n">
        <v>581.5070806574018</v>
      </c>
      <c r="AC32" t="n">
        <v>526.0088610297723</v>
      </c>
      <c r="AD32" t="n">
        <v>425002.4344929721</v>
      </c>
      <c r="AE32" t="n">
        <v>581507.0806574018</v>
      </c>
      <c r="AF32" t="n">
        <v>3.557150859612673e-06</v>
      </c>
      <c r="AG32" t="n">
        <v>8.148148148148149</v>
      </c>
      <c r="AH32" t="n">
        <v>526008.8610297723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3.5602</v>
      </c>
      <c r="E33" t="n">
        <v>28.09</v>
      </c>
      <c r="F33" t="n">
        <v>24.81</v>
      </c>
      <c r="G33" t="n">
        <v>62.04</v>
      </c>
      <c r="H33" t="n">
        <v>0.82</v>
      </c>
      <c r="I33" t="n">
        <v>24</v>
      </c>
      <c r="J33" t="n">
        <v>188.36</v>
      </c>
      <c r="K33" t="n">
        <v>52.44</v>
      </c>
      <c r="L33" t="n">
        <v>8.75</v>
      </c>
      <c r="M33" t="n">
        <v>22</v>
      </c>
      <c r="N33" t="n">
        <v>37.16</v>
      </c>
      <c r="O33" t="n">
        <v>23464.76</v>
      </c>
      <c r="P33" t="n">
        <v>276.8</v>
      </c>
      <c r="Q33" t="n">
        <v>1397.25</v>
      </c>
      <c r="R33" t="n">
        <v>93.63</v>
      </c>
      <c r="S33" t="n">
        <v>66.97</v>
      </c>
      <c r="T33" t="n">
        <v>10695.39</v>
      </c>
      <c r="U33" t="n">
        <v>0.72</v>
      </c>
      <c r="V33" t="n">
        <v>0.85</v>
      </c>
      <c r="W33" t="n">
        <v>5.33</v>
      </c>
      <c r="X33" t="n">
        <v>0.65</v>
      </c>
      <c r="Y33" t="n">
        <v>1</v>
      </c>
      <c r="Z33" t="n">
        <v>10</v>
      </c>
      <c r="AA33" t="n">
        <v>422.6909339682705</v>
      </c>
      <c r="AB33" t="n">
        <v>578.3443836632991</v>
      </c>
      <c r="AC33" t="n">
        <v>523.1480073979136</v>
      </c>
      <c r="AD33" t="n">
        <v>422690.9339682705</v>
      </c>
      <c r="AE33" t="n">
        <v>578344.3836632991</v>
      </c>
      <c r="AF33" t="n">
        <v>3.565864702349159e-06</v>
      </c>
      <c r="AG33" t="n">
        <v>8.127893518518519</v>
      </c>
      <c r="AH33" t="n">
        <v>523148.0073979136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3.5678</v>
      </c>
      <c r="E34" t="n">
        <v>28.03</v>
      </c>
      <c r="F34" t="n">
        <v>24.79</v>
      </c>
      <c r="G34" t="n">
        <v>64.67</v>
      </c>
      <c r="H34" t="n">
        <v>0.85</v>
      </c>
      <c r="I34" t="n">
        <v>23</v>
      </c>
      <c r="J34" t="n">
        <v>188.74</v>
      </c>
      <c r="K34" t="n">
        <v>52.44</v>
      </c>
      <c r="L34" t="n">
        <v>9</v>
      </c>
      <c r="M34" t="n">
        <v>21</v>
      </c>
      <c r="N34" t="n">
        <v>37.3</v>
      </c>
      <c r="O34" t="n">
        <v>23511.69</v>
      </c>
      <c r="P34" t="n">
        <v>274.42</v>
      </c>
      <c r="Q34" t="n">
        <v>1397.22</v>
      </c>
      <c r="R34" t="n">
        <v>92.87</v>
      </c>
      <c r="S34" t="n">
        <v>66.97</v>
      </c>
      <c r="T34" t="n">
        <v>10322.29</v>
      </c>
      <c r="U34" t="n">
        <v>0.72</v>
      </c>
      <c r="V34" t="n">
        <v>0.85</v>
      </c>
      <c r="W34" t="n">
        <v>5.33</v>
      </c>
      <c r="X34" t="n">
        <v>0.62</v>
      </c>
      <c r="Y34" t="n">
        <v>1</v>
      </c>
      <c r="Z34" t="n">
        <v>10</v>
      </c>
      <c r="AA34" t="n">
        <v>420.4519370565349</v>
      </c>
      <c r="AB34" t="n">
        <v>575.2808893110903</v>
      </c>
      <c r="AC34" t="n">
        <v>520.3768886470382</v>
      </c>
      <c r="AD34" t="n">
        <v>420451.9370565349</v>
      </c>
      <c r="AE34" t="n">
        <v>575280.8893110902</v>
      </c>
      <c r="AF34" t="n">
        <v>3.573476794854595e-06</v>
      </c>
      <c r="AG34" t="n">
        <v>8.110532407407408</v>
      </c>
      <c r="AH34" t="n">
        <v>520376.8886470381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3.5688</v>
      </c>
      <c r="E35" t="n">
        <v>28.02</v>
      </c>
      <c r="F35" t="n">
        <v>24.78</v>
      </c>
      <c r="G35" t="n">
        <v>64.65000000000001</v>
      </c>
      <c r="H35" t="n">
        <v>0.87</v>
      </c>
      <c r="I35" t="n">
        <v>23</v>
      </c>
      <c r="J35" t="n">
        <v>189.12</v>
      </c>
      <c r="K35" t="n">
        <v>52.44</v>
      </c>
      <c r="L35" t="n">
        <v>9.25</v>
      </c>
      <c r="M35" t="n">
        <v>21</v>
      </c>
      <c r="N35" t="n">
        <v>37.43</v>
      </c>
      <c r="O35" t="n">
        <v>23558.67</v>
      </c>
      <c r="P35" t="n">
        <v>272.86</v>
      </c>
      <c r="Q35" t="n">
        <v>1397.24</v>
      </c>
      <c r="R35" t="n">
        <v>92.59</v>
      </c>
      <c r="S35" t="n">
        <v>66.97</v>
      </c>
      <c r="T35" t="n">
        <v>10183.53</v>
      </c>
      <c r="U35" t="n">
        <v>0.72</v>
      </c>
      <c r="V35" t="n">
        <v>0.85</v>
      </c>
      <c r="W35" t="n">
        <v>5.33</v>
      </c>
      <c r="X35" t="n">
        <v>0.62</v>
      </c>
      <c r="Y35" t="n">
        <v>1</v>
      </c>
      <c r="Z35" t="n">
        <v>10</v>
      </c>
      <c r="AA35" t="n">
        <v>419.2903154870901</v>
      </c>
      <c r="AB35" t="n">
        <v>573.6915074326489</v>
      </c>
      <c r="AC35" t="n">
        <v>518.9391951443639</v>
      </c>
      <c r="AD35" t="n">
        <v>419290.3154870901</v>
      </c>
      <c r="AE35" t="n">
        <v>573691.5074326489</v>
      </c>
      <c r="AF35" t="n">
        <v>3.574478385973731e-06</v>
      </c>
      <c r="AG35" t="n">
        <v>8.107638888888889</v>
      </c>
      <c r="AH35" t="n">
        <v>518939.1951443639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3.5748</v>
      </c>
      <c r="E36" t="n">
        <v>27.97</v>
      </c>
      <c r="F36" t="n">
        <v>24.77</v>
      </c>
      <c r="G36" t="n">
        <v>67.56</v>
      </c>
      <c r="H36" t="n">
        <v>0.89</v>
      </c>
      <c r="I36" t="n">
        <v>22</v>
      </c>
      <c r="J36" t="n">
        <v>189.5</v>
      </c>
      <c r="K36" t="n">
        <v>52.44</v>
      </c>
      <c r="L36" t="n">
        <v>9.5</v>
      </c>
      <c r="M36" t="n">
        <v>20</v>
      </c>
      <c r="N36" t="n">
        <v>37.56</v>
      </c>
      <c r="O36" t="n">
        <v>23605.68</v>
      </c>
      <c r="P36" t="n">
        <v>270.83</v>
      </c>
      <c r="Q36" t="n">
        <v>1397.19</v>
      </c>
      <c r="R36" t="n">
        <v>92.41</v>
      </c>
      <c r="S36" t="n">
        <v>66.97</v>
      </c>
      <c r="T36" t="n">
        <v>10097.92</v>
      </c>
      <c r="U36" t="n">
        <v>0.72</v>
      </c>
      <c r="V36" t="n">
        <v>0.85</v>
      </c>
      <c r="W36" t="n">
        <v>5.33</v>
      </c>
      <c r="X36" t="n">
        <v>0.61</v>
      </c>
      <c r="Y36" t="n">
        <v>1</v>
      </c>
      <c r="Z36" t="n">
        <v>10</v>
      </c>
      <c r="AA36" t="n">
        <v>417.447474328061</v>
      </c>
      <c r="AB36" t="n">
        <v>571.1700508584513</v>
      </c>
      <c r="AC36" t="n">
        <v>516.6583828467211</v>
      </c>
      <c r="AD36" t="n">
        <v>417447.474328061</v>
      </c>
      <c r="AE36" t="n">
        <v>571170.0508584513</v>
      </c>
      <c r="AF36" t="n">
        <v>3.580487932688549e-06</v>
      </c>
      <c r="AG36" t="n">
        <v>8.093171296296296</v>
      </c>
      <c r="AH36" t="n">
        <v>516658.3828467211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3.5842</v>
      </c>
      <c r="E37" t="n">
        <v>27.9</v>
      </c>
      <c r="F37" t="n">
        <v>24.73</v>
      </c>
      <c r="G37" t="n">
        <v>70.67</v>
      </c>
      <c r="H37" t="n">
        <v>0.91</v>
      </c>
      <c r="I37" t="n">
        <v>21</v>
      </c>
      <c r="J37" t="n">
        <v>189.88</v>
      </c>
      <c r="K37" t="n">
        <v>52.44</v>
      </c>
      <c r="L37" t="n">
        <v>9.75</v>
      </c>
      <c r="M37" t="n">
        <v>19</v>
      </c>
      <c r="N37" t="n">
        <v>37.69</v>
      </c>
      <c r="O37" t="n">
        <v>23652.75</v>
      </c>
      <c r="P37" t="n">
        <v>268.23</v>
      </c>
      <c r="Q37" t="n">
        <v>1397.26</v>
      </c>
      <c r="R37" t="n">
        <v>91.17</v>
      </c>
      <c r="S37" t="n">
        <v>66.97</v>
      </c>
      <c r="T37" t="n">
        <v>9482.700000000001</v>
      </c>
      <c r="U37" t="n">
        <v>0.73</v>
      </c>
      <c r="V37" t="n">
        <v>0.85</v>
      </c>
      <c r="W37" t="n">
        <v>5.32</v>
      </c>
      <c r="X37" t="n">
        <v>0.57</v>
      </c>
      <c r="Y37" t="n">
        <v>1</v>
      </c>
      <c r="Z37" t="n">
        <v>10</v>
      </c>
      <c r="AA37" t="n">
        <v>414.889679256339</v>
      </c>
      <c r="AB37" t="n">
        <v>567.6703627993667</v>
      </c>
      <c r="AC37" t="n">
        <v>513.4927001041525</v>
      </c>
      <c r="AD37" t="n">
        <v>414889.679256339</v>
      </c>
      <c r="AE37" t="n">
        <v>567670.3627993667</v>
      </c>
      <c r="AF37" t="n">
        <v>3.589902889208431e-06</v>
      </c>
      <c r="AG37" t="n">
        <v>8.072916666666666</v>
      </c>
      <c r="AH37" t="n">
        <v>513492.7001041526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3.5907</v>
      </c>
      <c r="E38" t="n">
        <v>27.85</v>
      </c>
      <c r="F38" t="n">
        <v>24.72</v>
      </c>
      <c r="G38" t="n">
        <v>74.16</v>
      </c>
      <c r="H38" t="n">
        <v>0.93</v>
      </c>
      <c r="I38" t="n">
        <v>20</v>
      </c>
      <c r="J38" t="n">
        <v>190.26</v>
      </c>
      <c r="K38" t="n">
        <v>52.44</v>
      </c>
      <c r="L38" t="n">
        <v>10</v>
      </c>
      <c r="M38" t="n">
        <v>18</v>
      </c>
      <c r="N38" t="n">
        <v>37.82</v>
      </c>
      <c r="O38" t="n">
        <v>23699.85</v>
      </c>
      <c r="P38" t="n">
        <v>265.4</v>
      </c>
      <c r="Q38" t="n">
        <v>1397.17</v>
      </c>
      <c r="R38" t="n">
        <v>90.31</v>
      </c>
      <c r="S38" t="n">
        <v>66.97</v>
      </c>
      <c r="T38" t="n">
        <v>9057.219999999999</v>
      </c>
      <c r="U38" t="n">
        <v>0.74</v>
      </c>
      <c r="V38" t="n">
        <v>0.85</v>
      </c>
      <c r="W38" t="n">
        <v>5.33</v>
      </c>
      <c r="X38" t="n">
        <v>0.55</v>
      </c>
      <c r="Y38" t="n">
        <v>1</v>
      </c>
      <c r="Z38" t="n">
        <v>10</v>
      </c>
      <c r="AA38" t="n">
        <v>412.4877069145887</v>
      </c>
      <c r="AB38" t="n">
        <v>564.3838782738429</v>
      </c>
      <c r="AC38" t="n">
        <v>510.5198730491348</v>
      </c>
      <c r="AD38" t="n">
        <v>412487.7069145888</v>
      </c>
      <c r="AE38" t="n">
        <v>564383.878273843</v>
      </c>
      <c r="AF38" t="n">
        <v>3.596413231482817e-06</v>
      </c>
      <c r="AG38" t="n">
        <v>8.058449074074074</v>
      </c>
      <c r="AH38" t="n">
        <v>510519.8730491349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3.5932</v>
      </c>
      <c r="E39" t="n">
        <v>27.83</v>
      </c>
      <c r="F39" t="n">
        <v>24.7</v>
      </c>
      <c r="G39" t="n">
        <v>74.09999999999999</v>
      </c>
      <c r="H39" t="n">
        <v>0.95</v>
      </c>
      <c r="I39" t="n">
        <v>20</v>
      </c>
      <c r="J39" t="n">
        <v>190.65</v>
      </c>
      <c r="K39" t="n">
        <v>52.44</v>
      </c>
      <c r="L39" t="n">
        <v>10.25</v>
      </c>
      <c r="M39" t="n">
        <v>18</v>
      </c>
      <c r="N39" t="n">
        <v>37.95</v>
      </c>
      <c r="O39" t="n">
        <v>23747</v>
      </c>
      <c r="P39" t="n">
        <v>264.36</v>
      </c>
      <c r="Q39" t="n">
        <v>1397.2</v>
      </c>
      <c r="R39" t="n">
        <v>89.90000000000001</v>
      </c>
      <c r="S39" t="n">
        <v>66.97</v>
      </c>
      <c r="T39" t="n">
        <v>8853.219999999999</v>
      </c>
      <c r="U39" t="n">
        <v>0.74</v>
      </c>
      <c r="V39" t="n">
        <v>0.85</v>
      </c>
      <c r="W39" t="n">
        <v>5.33</v>
      </c>
      <c r="X39" t="n">
        <v>0.53</v>
      </c>
      <c r="Y39" t="n">
        <v>1</v>
      </c>
      <c r="Z39" t="n">
        <v>10</v>
      </c>
      <c r="AA39" t="n">
        <v>411.5493424952638</v>
      </c>
      <c r="AB39" t="n">
        <v>563.0999666776062</v>
      </c>
      <c r="AC39" t="n">
        <v>509.3584961736616</v>
      </c>
      <c r="AD39" t="n">
        <v>411549.3424952638</v>
      </c>
      <c r="AE39" t="n">
        <v>563099.9666776062</v>
      </c>
      <c r="AF39" t="n">
        <v>3.598917209280658e-06</v>
      </c>
      <c r="AG39" t="n">
        <v>8.052662037037036</v>
      </c>
      <c r="AH39" t="n">
        <v>509358.4961736617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3.5992</v>
      </c>
      <c r="E40" t="n">
        <v>27.78</v>
      </c>
      <c r="F40" t="n">
        <v>24.69</v>
      </c>
      <c r="G40" t="n">
        <v>77.95999999999999</v>
      </c>
      <c r="H40" t="n">
        <v>0.98</v>
      </c>
      <c r="I40" t="n">
        <v>19</v>
      </c>
      <c r="J40" t="n">
        <v>191.03</v>
      </c>
      <c r="K40" t="n">
        <v>52.44</v>
      </c>
      <c r="L40" t="n">
        <v>10.5</v>
      </c>
      <c r="M40" t="n">
        <v>17</v>
      </c>
      <c r="N40" t="n">
        <v>38.09</v>
      </c>
      <c r="O40" t="n">
        <v>23794.2</v>
      </c>
      <c r="P40" t="n">
        <v>261.94</v>
      </c>
      <c r="Q40" t="n">
        <v>1397.2</v>
      </c>
      <c r="R40" t="n">
        <v>89.53</v>
      </c>
      <c r="S40" t="n">
        <v>66.97</v>
      </c>
      <c r="T40" t="n">
        <v>8671.1</v>
      </c>
      <c r="U40" t="n">
        <v>0.75</v>
      </c>
      <c r="V40" t="n">
        <v>0.85</v>
      </c>
      <c r="W40" t="n">
        <v>5.33</v>
      </c>
      <c r="X40" t="n">
        <v>0.52</v>
      </c>
      <c r="Y40" t="n">
        <v>1</v>
      </c>
      <c r="Z40" t="n">
        <v>10</v>
      </c>
      <c r="AA40" t="n">
        <v>409.4698205027047</v>
      </c>
      <c r="AB40" t="n">
        <v>560.2546729453514</v>
      </c>
      <c r="AC40" t="n">
        <v>506.7847532818183</v>
      </c>
      <c r="AD40" t="n">
        <v>409469.8205027048</v>
      </c>
      <c r="AE40" t="n">
        <v>560254.6729453515</v>
      </c>
      <c r="AF40" t="n">
        <v>3.604926755995476e-06</v>
      </c>
      <c r="AG40" t="n">
        <v>8.038194444444445</v>
      </c>
      <c r="AH40" t="n">
        <v>506784.7532818184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3.5982</v>
      </c>
      <c r="E41" t="n">
        <v>27.79</v>
      </c>
      <c r="F41" t="n">
        <v>24.7</v>
      </c>
      <c r="G41" t="n">
        <v>77.98999999999999</v>
      </c>
      <c r="H41" t="n">
        <v>1</v>
      </c>
      <c r="I41" t="n">
        <v>19</v>
      </c>
      <c r="J41" t="n">
        <v>191.41</v>
      </c>
      <c r="K41" t="n">
        <v>52.44</v>
      </c>
      <c r="L41" t="n">
        <v>10.75</v>
      </c>
      <c r="M41" t="n">
        <v>15</v>
      </c>
      <c r="N41" t="n">
        <v>38.22</v>
      </c>
      <c r="O41" t="n">
        <v>23841.44</v>
      </c>
      <c r="P41" t="n">
        <v>260.25</v>
      </c>
      <c r="Q41" t="n">
        <v>1397.25</v>
      </c>
      <c r="R41" t="n">
        <v>89.62</v>
      </c>
      <c r="S41" t="n">
        <v>66.97</v>
      </c>
      <c r="T41" t="n">
        <v>8715.57</v>
      </c>
      <c r="U41" t="n">
        <v>0.75</v>
      </c>
      <c r="V41" t="n">
        <v>0.85</v>
      </c>
      <c r="W41" t="n">
        <v>5.33</v>
      </c>
      <c r="X41" t="n">
        <v>0.53</v>
      </c>
      <c r="Y41" t="n">
        <v>1</v>
      </c>
      <c r="Z41" t="n">
        <v>10</v>
      </c>
      <c r="AA41" t="n">
        <v>408.434304445104</v>
      </c>
      <c r="AB41" t="n">
        <v>558.8378341915977</v>
      </c>
      <c r="AC41" t="n">
        <v>505.5031356301773</v>
      </c>
      <c r="AD41" t="n">
        <v>408434.304445104</v>
      </c>
      <c r="AE41" t="n">
        <v>558837.8341915978</v>
      </c>
      <c r="AF41" t="n">
        <v>3.603925164876339e-06</v>
      </c>
      <c r="AG41" t="n">
        <v>8.041087962962964</v>
      </c>
      <c r="AH41" t="n">
        <v>505503.1356301773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3.6069</v>
      </c>
      <c r="E42" t="n">
        <v>27.72</v>
      </c>
      <c r="F42" t="n">
        <v>24.66</v>
      </c>
      <c r="G42" t="n">
        <v>82.20999999999999</v>
      </c>
      <c r="H42" t="n">
        <v>1.02</v>
      </c>
      <c r="I42" t="n">
        <v>18</v>
      </c>
      <c r="J42" t="n">
        <v>191.79</v>
      </c>
      <c r="K42" t="n">
        <v>52.44</v>
      </c>
      <c r="L42" t="n">
        <v>11</v>
      </c>
      <c r="M42" t="n">
        <v>13</v>
      </c>
      <c r="N42" t="n">
        <v>38.35</v>
      </c>
      <c r="O42" t="n">
        <v>23888.73</v>
      </c>
      <c r="P42" t="n">
        <v>257.83</v>
      </c>
      <c r="Q42" t="n">
        <v>1397.22</v>
      </c>
      <c r="R42" t="n">
        <v>88.7</v>
      </c>
      <c r="S42" t="n">
        <v>66.97</v>
      </c>
      <c r="T42" t="n">
        <v>8259.879999999999</v>
      </c>
      <c r="U42" t="n">
        <v>0.76</v>
      </c>
      <c r="V42" t="n">
        <v>0.85</v>
      </c>
      <c r="W42" t="n">
        <v>5.33</v>
      </c>
      <c r="X42" t="n">
        <v>0.5</v>
      </c>
      <c r="Y42" t="n">
        <v>1</v>
      </c>
      <c r="Z42" t="n">
        <v>10</v>
      </c>
      <c r="AA42" t="n">
        <v>406.0854050697558</v>
      </c>
      <c r="AB42" t="n">
        <v>555.6239664401196</v>
      </c>
      <c r="AC42" t="n">
        <v>502.5959949062084</v>
      </c>
      <c r="AD42" t="n">
        <v>406085.4050697558</v>
      </c>
      <c r="AE42" t="n">
        <v>555623.9664401195</v>
      </c>
      <c r="AF42" t="n">
        <v>3.612639007612825e-06</v>
      </c>
      <c r="AG42" t="n">
        <v>8.020833333333334</v>
      </c>
      <c r="AH42" t="n">
        <v>502595.9949062084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3.6065</v>
      </c>
      <c r="E43" t="n">
        <v>27.73</v>
      </c>
      <c r="F43" t="n">
        <v>24.67</v>
      </c>
      <c r="G43" t="n">
        <v>82.22</v>
      </c>
      <c r="H43" t="n">
        <v>1.04</v>
      </c>
      <c r="I43" t="n">
        <v>18</v>
      </c>
      <c r="J43" t="n">
        <v>192.18</v>
      </c>
      <c r="K43" t="n">
        <v>52.44</v>
      </c>
      <c r="L43" t="n">
        <v>11.25</v>
      </c>
      <c r="M43" t="n">
        <v>12</v>
      </c>
      <c r="N43" t="n">
        <v>38.49</v>
      </c>
      <c r="O43" t="n">
        <v>23936.06</v>
      </c>
      <c r="P43" t="n">
        <v>256.49</v>
      </c>
      <c r="Q43" t="n">
        <v>1397.22</v>
      </c>
      <c r="R43" t="n">
        <v>88.79000000000001</v>
      </c>
      <c r="S43" t="n">
        <v>66.97</v>
      </c>
      <c r="T43" t="n">
        <v>8305.08</v>
      </c>
      <c r="U43" t="n">
        <v>0.75</v>
      </c>
      <c r="V43" t="n">
        <v>0.85</v>
      </c>
      <c r="W43" t="n">
        <v>5.33</v>
      </c>
      <c r="X43" t="n">
        <v>0.5</v>
      </c>
      <c r="Y43" t="n">
        <v>1</v>
      </c>
      <c r="Z43" t="n">
        <v>10</v>
      </c>
      <c r="AA43" t="n">
        <v>405.2447786134087</v>
      </c>
      <c r="AB43" t="n">
        <v>554.4737842367235</v>
      </c>
      <c r="AC43" t="n">
        <v>501.5555844780135</v>
      </c>
      <c r="AD43" t="n">
        <v>405244.7786134087</v>
      </c>
      <c r="AE43" t="n">
        <v>554473.7842367236</v>
      </c>
      <c r="AF43" t="n">
        <v>3.612238371165171e-06</v>
      </c>
      <c r="AG43" t="n">
        <v>8.023726851851853</v>
      </c>
      <c r="AH43" t="n">
        <v>501555.5844780136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3.6155</v>
      </c>
      <c r="E44" t="n">
        <v>27.66</v>
      </c>
      <c r="F44" t="n">
        <v>24.63</v>
      </c>
      <c r="G44" t="n">
        <v>86.94</v>
      </c>
      <c r="H44" t="n">
        <v>1.06</v>
      </c>
      <c r="I44" t="n">
        <v>17</v>
      </c>
      <c r="J44" t="n">
        <v>192.56</v>
      </c>
      <c r="K44" t="n">
        <v>52.44</v>
      </c>
      <c r="L44" t="n">
        <v>11.5</v>
      </c>
      <c r="M44" t="n">
        <v>9</v>
      </c>
      <c r="N44" t="n">
        <v>38.62</v>
      </c>
      <c r="O44" t="n">
        <v>23983.44</v>
      </c>
      <c r="P44" t="n">
        <v>253.15</v>
      </c>
      <c r="Q44" t="n">
        <v>1397.25</v>
      </c>
      <c r="R44" t="n">
        <v>87.45</v>
      </c>
      <c r="S44" t="n">
        <v>66.97</v>
      </c>
      <c r="T44" t="n">
        <v>7643.52</v>
      </c>
      <c r="U44" t="n">
        <v>0.77</v>
      </c>
      <c r="V44" t="n">
        <v>0.85</v>
      </c>
      <c r="W44" t="n">
        <v>5.33</v>
      </c>
      <c r="X44" t="n">
        <v>0.47</v>
      </c>
      <c r="Y44" t="n">
        <v>1</v>
      </c>
      <c r="Z44" t="n">
        <v>10</v>
      </c>
      <c r="AA44" t="n">
        <v>402.2731745639957</v>
      </c>
      <c r="AB44" t="n">
        <v>550.4079044783985</v>
      </c>
      <c r="AC44" t="n">
        <v>497.8777465773252</v>
      </c>
      <c r="AD44" t="n">
        <v>402273.1745639957</v>
      </c>
      <c r="AE44" t="n">
        <v>550407.9044783985</v>
      </c>
      <c r="AF44" t="n">
        <v>3.621252691237398e-06</v>
      </c>
      <c r="AG44" t="n">
        <v>8.003472222222223</v>
      </c>
      <c r="AH44" t="n">
        <v>497877.7465773252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3.6161</v>
      </c>
      <c r="E45" t="n">
        <v>27.65</v>
      </c>
      <c r="F45" t="n">
        <v>24.63</v>
      </c>
      <c r="G45" t="n">
        <v>86.93000000000001</v>
      </c>
      <c r="H45" t="n">
        <v>1.08</v>
      </c>
      <c r="I45" t="n">
        <v>17</v>
      </c>
      <c r="J45" t="n">
        <v>192.95</v>
      </c>
      <c r="K45" t="n">
        <v>52.44</v>
      </c>
      <c r="L45" t="n">
        <v>11.75</v>
      </c>
      <c r="M45" t="n">
        <v>5</v>
      </c>
      <c r="N45" t="n">
        <v>38.75</v>
      </c>
      <c r="O45" t="n">
        <v>24030.86</v>
      </c>
      <c r="P45" t="n">
        <v>253.16</v>
      </c>
      <c r="Q45" t="n">
        <v>1397.27</v>
      </c>
      <c r="R45" t="n">
        <v>87.08</v>
      </c>
      <c r="S45" t="n">
        <v>66.97</v>
      </c>
      <c r="T45" t="n">
        <v>7458.97</v>
      </c>
      <c r="U45" t="n">
        <v>0.77</v>
      </c>
      <c r="V45" t="n">
        <v>0.85</v>
      </c>
      <c r="W45" t="n">
        <v>5.34</v>
      </c>
      <c r="X45" t="n">
        <v>0.46</v>
      </c>
      <c r="Y45" t="n">
        <v>1</v>
      </c>
      <c r="Z45" t="n">
        <v>10</v>
      </c>
      <c r="AA45" t="n">
        <v>402.2393275773819</v>
      </c>
      <c r="AB45" t="n">
        <v>550.3615935380898</v>
      </c>
      <c r="AC45" t="n">
        <v>497.8358554881617</v>
      </c>
      <c r="AD45" t="n">
        <v>402239.3275773819</v>
      </c>
      <c r="AE45" t="n">
        <v>550361.5935380898</v>
      </c>
      <c r="AF45" t="n">
        <v>3.621853645908879e-06</v>
      </c>
      <c r="AG45" t="n">
        <v>8.000578703703704</v>
      </c>
      <c r="AH45" t="n">
        <v>497835.8554881617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3.6167</v>
      </c>
      <c r="E46" t="n">
        <v>27.65</v>
      </c>
      <c r="F46" t="n">
        <v>24.62</v>
      </c>
      <c r="G46" t="n">
        <v>86.91</v>
      </c>
      <c r="H46" t="n">
        <v>1.1</v>
      </c>
      <c r="I46" t="n">
        <v>17</v>
      </c>
      <c r="J46" t="n">
        <v>193.33</v>
      </c>
      <c r="K46" t="n">
        <v>52.44</v>
      </c>
      <c r="L46" t="n">
        <v>12</v>
      </c>
      <c r="M46" t="n">
        <v>2</v>
      </c>
      <c r="N46" t="n">
        <v>38.89</v>
      </c>
      <c r="O46" t="n">
        <v>24078.33</v>
      </c>
      <c r="P46" t="n">
        <v>253.31</v>
      </c>
      <c r="Q46" t="n">
        <v>1397.22</v>
      </c>
      <c r="R46" t="n">
        <v>86.98999999999999</v>
      </c>
      <c r="S46" t="n">
        <v>66.97</v>
      </c>
      <c r="T46" t="n">
        <v>7411.21</v>
      </c>
      <c r="U46" t="n">
        <v>0.77</v>
      </c>
      <c r="V46" t="n">
        <v>0.85</v>
      </c>
      <c r="W46" t="n">
        <v>5.34</v>
      </c>
      <c r="X46" t="n">
        <v>0.46</v>
      </c>
      <c r="Y46" t="n">
        <v>1</v>
      </c>
      <c r="Z46" t="n">
        <v>10</v>
      </c>
      <c r="AA46" t="n">
        <v>402.2686949302397</v>
      </c>
      <c r="AB46" t="n">
        <v>550.401775245866</v>
      </c>
      <c r="AC46" t="n">
        <v>497.8722023101431</v>
      </c>
      <c r="AD46" t="n">
        <v>402268.6949302397</v>
      </c>
      <c r="AE46" t="n">
        <v>550401.775245866</v>
      </c>
      <c r="AF46" t="n">
        <v>3.622454600580361e-06</v>
      </c>
      <c r="AG46" t="n">
        <v>8.000578703703704</v>
      </c>
      <c r="AH46" t="n">
        <v>497872.202310143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3.6165</v>
      </c>
      <c r="E47" t="n">
        <v>27.65</v>
      </c>
      <c r="F47" t="n">
        <v>24.63</v>
      </c>
      <c r="G47" t="n">
        <v>86.92</v>
      </c>
      <c r="H47" t="n">
        <v>1.12</v>
      </c>
      <c r="I47" t="n">
        <v>17</v>
      </c>
      <c r="J47" t="n">
        <v>193.72</v>
      </c>
      <c r="K47" t="n">
        <v>52.44</v>
      </c>
      <c r="L47" t="n">
        <v>12.25</v>
      </c>
      <c r="M47" t="n">
        <v>1</v>
      </c>
      <c r="N47" t="n">
        <v>39.02</v>
      </c>
      <c r="O47" t="n">
        <v>24125.85</v>
      </c>
      <c r="P47" t="n">
        <v>253.58</v>
      </c>
      <c r="Q47" t="n">
        <v>1397.3</v>
      </c>
      <c r="R47" t="n">
        <v>86.98999999999999</v>
      </c>
      <c r="S47" t="n">
        <v>66.97</v>
      </c>
      <c r="T47" t="n">
        <v>7413.21</v>
      </c>
      <c r="U47" t="n">
        <v>0.77</v>
      </c>
      <c r="V47" t="n">
        <v>0.85</v>
      </c>
      <c r="W47" t="n">
        <v>5.34</v>
      </c>
      <c r="X47" t="n">
        <v>0.46</v>
      </c>
      <c r="Y47" t="n">
        <v>1</v>
      </c>
      <c r="Z47" t="n">
        <v>10</v>
      </c>
      <c r="AA47" t="n">
        <v>402.4931988407814</v>
      </c>
      <c r="AB47" t="n">
        <v>550.7089514006827</v>
      </c>
      <c r="AC47" t="n">
        <v>498.1500620038684</v>
      </c>
      <c r="AD47" t="n">
        <v>402493.1988407813</v>
      </c>
      <c r="AE47" t="n">
        <v>550708.9514006827</v>
      </c>
      <c r="AF47" t="n">
        <v>3.622254282356534e-06</v>
      </c>
      <c r="AG47" t="n">
        <v>8.000578703703704</v>
      </c>
      <c r="AH47" t="n">
        <v>498150.0620038684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3.6164</v>
      </c>
      <c r="E48" t="n">
        <v>27.65</v>
      </c>
      <c r="F48" t="n">
        <v>24.63</v>
      </c>
      <c r="G48" t="n">
        <v>86.92</v>
      </c>
      <c r="H48" t="n">
        <v>1.14</v>
      </c>
      <c r="I48" t="n">
        <v>17</v>
      </c>
      <c r="J48" t="n">
        <v>194.1</v>
      </c>
      <c r="K48" t="n">
        <v>52.44</v>
      </c>
      <c r="L48" t="n">
        <v>12.5</v>
      </c>
      <c r="M48" t="n">
        <v>0</v>
      </c>
      <c r="N48" t="n">
        <v>39.16</v>
      </c>
      <c r="O48" t="n">
        <v>24173.41</v>
      </c>
      <c r="P48" t="n">
        <v>254.05</v>
      </c>
      <c r="Q48" t="n">
        <v>1397.35</v>
      </c>
      <c r="R48" t="n">
        <v>87.05</v>
      </c>
      <c r="S48" t="n">
        <v>66.97</v>
      </c>
      <c r="T48" t="n">
        <v>7439.42</v>
      </c>
      <c r="U48" t="n">
        <v>0.77</v>
      </c>
      <c r="V48" t="n">
        <v>0.85</v>
      </c>
      <c r="W48" t="n">
        <v>5.34</v>
      </c>
      <c r="X48" t="n">
        <v>0.46</v>
      </c>
      <c r="Y48" t="n">
        <v>1</v>
      </c>
      <c r="Z48" t="n">
        <v>10</v>
      </c>
      <c r="AA48" t="n">
        <v>402.8142962791164</v>
      </c>
      <c r="AB48" t="n">
        <v>551.1482910816317</v>
      </c>
      <c r="AC48" t="n">
        <v>498.5474717222849</v>
      </c>
      <c r="AD48" t="n">
        <v>402814.2962791164</v>
      </c>
      <c r="AE48" t="n">
        <v>551148.2910816317</v>
      </c>
      <c r="AF48" t="n">
        <v>3.622154123244621e-06</v>
      </c>
      <c r="AG48" t="n">
        <v>8.000578703703704</v>
      </c>
      <c r="AH48" t="n">
        <v>498547.4717222849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1.8385</v>
      </c>
      <c r="E2" t="n">
        <v>54.39</v>
      </c>
      <c r="F2" t="n">
        <v>35.65</v>
      </c>
      <c r="G2" t="n">
        <v>5.6</v>
      </c>
      <c r="H2" t="n">
        <v>0.08</v>
      </c>
      <c r="I2" t="n">
        <v>382</v>
      </c>
      <c r="J2" t="n">
        <v>213.37</v>
      </c>
      <c r="K2" t="n">
        <v>56.13</v>
      </c>
      <c r="L2" t="n">
        <v>1</v>
      </c>
      <c r="M2" t="n">
        <v>380</v>
      </c>
      <c r="N2" t="n">
        <v>46.25</v>
      </c>
      <c r="O2" t="n">
        <v>26550.29</v>
      </c>
      <c r="P2" t="n">
        <v>527.24</v>
      </c>
      <c r="Q2" t="n">
        <v>1398.08</v>
      </c>
      <c r="R2" t="n">
        <v>446.79</v>
      </c>
      <c r="S2" t="n">
        <v>66.97</v>
      </c>
      <c r="T2" t="n">
        <v>185484.66</v>
      </c>
      <c r="U2" t="n">
        <v>0.15</v>
      </c>
      <c r="V2" t="n">
        <v>0.59</v>
      </c>
      <c r="W2" t="n">
        <v>5.95</v>
      </c>
      <c r="X2" t="n">
        <v>11.47</v>
      </c>
      <c r="Y2" t="n">
        <v>1</v>
      </c>
      <c r="Z2" t="n">
        <v>10</v>
      </c>
      <c r="AA2" t="n">
        <v>1225.185011058422</v>
      </c>
      <c r="AB2" t="n">
        <v>1676.352183478069</v>
      </c>
      <c r="AC2" t="n">
        <v>1516.363483861987</v>
      </c>
      <c r="AD2" t="n">
        <v>1225185.011058422</v>
      </c>
      <c r="AE2" t="n">
        <v>1676352.183478069</v>
      </c>
      <c r="AF2" t="n">
        <v>1.737717121430686e-06</v>
      </c>
      <c r="AG2" t="n">
        <v>15.73784722222222</v>
      </c>
      <c r="AH2" t="n">
        <v>1516363.483861987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2.1461</v>
      </c>
      <c r="E3" t="n">
        <v>46.6</v>
      </c>
      <c r="F3" t="n">
        <v>32.33</v>
      </c>
      <c r="G3" t="n">
        <v>7.03</v>
      </c>
      <c r="H3" t="n">
        <v>0.1</v>
      </c>
      <c r="I3" t="n">
        <v>276</v>
      </c>
      <c r="J3" t="n">
        <v>213.78</v>
      </c>
      <c r="K3" t="n">
        <v>56.13</v>
      </c>
      <c r="L3" t="n">
        <v>1.25</v>
      </c>
      <c r="M3" t="n">
        <v>274</v>
      </c>
      <c r="N3" t="n">
        <v>46.4</v>
      </c>
      <c r="O3" t="n">
        <v>26600.32</v>
      </c>
      <c r="P3" t="n">
        <v>476.88</v>
      </c>
      <c r="Q3" t="n">
        <v>1397.78</v>
      </c>
      <c r="R3" t="n">
        <v>338.37</v>
      </c>
      <c r="S3" t="n">
        <v>66.97</v>
      </c>
      <c r="T3" t="n">
        <v>131807.27</v>
      </c>
      <c r="U3" t="n">
        <v>0.2</v>
      </c>
      <c r="V3" t="n">
        <v>0.65</v>
      </c>
      <c r="W3" t="n">
        <v>5.77</v>
      </c>
      <c r="X3" t="n">
        <v>8.15</v>
      </c>
      <c r="Y3" t="n">
        <v>1</v>
      </c>
      <c r="Z3" t="n">
        <v>10</v>
      </c>
      <c r="AA3" t="n">
        <v>979.8838063072866</v>
      </c>
      <c r="AB3" t="n">
        <v>1340.720253212185</v>
      </c>
      <c r="AC3" t="n">
        <v>1212.763793958307</v>
      </c>
      <c r="AD3" t="n">
        <v>979883.8063072866</v>
      </c>
      <c r="AE3" t="n">
        <v>1340720.253212185</v>
      </c>
      <c r="AF3" t="n">
        <v>2.028455107045088e-06</v>
      </c>
      <c r="AG3" t="n">
        <v>13.4837962962963</v>
      </c>
      <c r="AH3" t="n">
        <v>1212763.793958307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2.3654</v>
      </c>
      <c r="E4" t="n">
        <v>42.28</v>
      </c>
      <c r="F4" t="n">
        <v>30.5</v>
      </c>
      <c r="G4" t="n">
        <v>8.43</v>
      </c>
      <c r="H4" t="n">
        <v>0.12</v>
      </c>
      <c r="I4" t="n">
        <v>217</v>
      </c>
      <c r="J4" t="n">
        <v>214.19</v>
      </c>
      <c r="K4" t="n">
        <v>56.13</v>
      </c>
      <c r="L4" t="n">
        <v>1.5</v>
      </c>
      <c r="M4" t="n">
        <v>215</v>
      </c>
      <c r="N4" t="n">
        <v>46.56</v>
      </c>
      <c r="O4" t="n">
        <v>26650.41</v>
      </c>
      <c r="P4" t="n">
        <v>448.58</v>
      </c>
      <c r="Q4" t="n">
        <v>1397.43</v>
      </c>
      <c r="R4" t="n">
        <v>279.28</v>
      </c>
      <c r="S4" t="n">
        <v>66.97</v>
      </c>
      <c r="T4" t="n">
        <v>102556.71</v>
      </c>
      <c r="U4" t="n">
        <v>0.24</v>
      </c>
      <c r="V4" t="n">
        <v>0.6899999999999999</v>
      </c>
      <c r="W4" t="n">
        <v>5.64</v>
      </c>
      <c r="X4" t="n">
        <v>6.33</v>
      </c>
      <c r="Y4" t="n">
        <v>1</v>
      </c>
      <c r="Z4" t="n">
        <v>10</v>
      </c>
      <c r="AA4" t="n">
        <v>850.4434181943598</v>
      </c>
      <c r="AB4" t="n">
        <v>1163.614203689182</v>
      </c>
      <c r="AC4" t="n">
        <v>1052.560497231878</v>
      </c>
      <c r="AD4" t="n">
        <v>850443.4181943598</v>
      </c>
      <c r="AE4" t="n">
        <v>1163614.203689182</v>
      </c>
      <c r="AF4" t="n">
        <v>2.23573352136641e-06</v>
      </c>
      <c r="AG4" t="n">
        <v>12.2337962962963</v>
      </c>
      <c r="AH4" t="n">
        <v>1052560.497231878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2.5272</v>
      </c>
      <c r="E5" t="n">
        <v>39.57</v>
      </c>
      <c r="F5" t="n">
        <v>29.4</v>
      </c>
      <c r="G5" t="n">
        <v>9.85</v>
      </c>
      <c r="H5" t="n">
        <v>0.14</v>
      </c>
      <c r="I5" t="n">
        <v>179</v>
      </c>
      <c r="J5" t="n">
        <v>214.59</v>
      </c>
      <c r="K5" t="n">
        <v>56.13</v>
      </c>
      <c r="L5" t="n">
        <v>1.75</v>
      </c>
      <c r="M5" t="n">
        <v>177</v>
      </c>
      <c r="N5" t="n">
        <v>46.72</v>
      </c>
      <c r="O5" t="n">
        <v>26700.55</v>
      </c>
      <c r="P5" t="n">
        <v>431.2</v>
      </c>
      <c r="Q5" t="n">
        <v>1397.7</v>
      </c>
      <c r="R5" t="n">
        <v>243.36</v>
      </c>
      <c r="S5" t="n">
        <v>66.97</v>
      </c>
      <c r="T5" t="n">
        <v>84785.42999999999</v>
      </c>
      <c r="U5" t="n">
        <v>0.28</v>
      </c>
      <c r="V5" t="n">
        <v>0.72</v>
      </c>
      <c r="W5" t="n">
        <v>5.58</v>
      </c>
      <c r="X5" t="n">
        <v>5.23</v>
      </c>
      <c r="Y5" t="n">
        <v>1</v>
      </c>
      <c r="Z5" t="n">
        <v>10</v>
      </c>
      <c r="AA5" t="n">
        <v>776.8397118891946</v>
      </c>
      <c r="AB5" t="n">
        <v>1062.906365556107</v>
      </c>
      <c r="AC5" t="n">
        <v>961.4640738258845</v>
      </c>
      <c r="AD5" t="n">
        <v>776839.7118891947</v>
      </c>
      <c r="AE5" t="n">
        <v>1062906.365556107</v>
      </c>
      <c r="AF5" t="n">
        <v>2.388663970236404e-06</v>
      </c>
      <c r="AG5" t="n">
        <v>11.44965277777778</v>
      </c>
      <c r="AH5" t="n">
        <v>961464.0738258845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2.6666</v>
      </c>
      <c r="E6" t="n">
        <v>37.5</v>
      </c>
      <c r="F6" t="n">
        <v>28.51</v>
      </c>
      <c r="G6" t="n">
        <v>11.33</v>
      </c>
      <c r="H6" t="n">
        <v>0.17</v>
      </c>
      <c r="I6" t="n">
        <v>151</v>
      </c>
      <c r="J6" t="n">
        <v>215</v>
      </c>
      <c r="K6" t="n">
        <v>56.13</v>
      </c>
      <c r="L6" t="n">
        <v>2</v>
      </c>
      <c r="M6" t="n">
        <v>149</v>
      </c>
      <c r="N6" t="n">
        <v>46.87</v>
      </c>
      <c r="O6" t="n">
        <v>26750.75</v>
      </c>
      <c r="P6" t="n">
        <v>417.02</v>
      </c>
      <c r="Q6" t="n">
        <v>1397.67</v>
      </c>
      <c r="R6" t="n">
        <v>214.58</v>
      </c>
      <c r="S6" t="n">
        <v>66.97</v>
      </c>
      <c r="T6" t="n">
        <v>70537.55</v>
      </c>
      <c r="U6" t="n">
        <v>0.31</v>
      </c>
      <c r="V6" t="n">
        <v>0.74</v>
      </c>
      <c r="W6" t="n">
        <v>5.53</v>
      </c>
      <c r="X6" t="n">
        <v>4.34</v>
      </c>
      <c r="Y6" t="n">
        <v>1</v>
      </c>
      <c r="Z6" t="n">
        <v>10</v>
      </c>
      <c r="AA6" t="n">
        <v>718.7757354753019</v>
      </c>
      <c r="AB6" t="n">
        <v>983.4606714247682</v>
      </c>
      <c r="AC6" t="n">
        <v>889.6005652397089</v>
      </c>
      <c r="AD6" t="n">
        <v>718775.7354753019</v>
      </c>
      <c r="AE6" t="n">
        <v>983460.6714247682</v>
      </c>
      <c r="AF6" t="n">
        <v>2.520422342130577e-06</v>
      </c>
      <c r="AG6" t="n">
        <v>10.85069444444444</v>
      </c>
      <c r="AH6" t="n">
        <v>889600.5652397089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2.765</v>
      </c>
      <c r="E7" t="n">
        <v>36.17</v>
      </c>
      <c r="F7" t="n">
        <v>27.98</v>
      </c>
      <c r="G7" t="n">
        <v>12.72</v>
      </c>
      <c r="H7" t="n">
        <v>0.19</v>
      </c>
      <c r="I7" t="n">
        <v>132</v>
      </c>
      <c r="J7" t="n">
        <v>215.41</v>
      </c>
      <c r="K7" t="n">
        <v>56.13</v>
      </c>
      <c r="L7" t="n">
        <v>2.25</v>
      </c>
      <c r="M7" t="n">
        <v>130</v>
      </c>
      <c r="N7" t="n">
        <v>47.03</v>
      </c>
      <c r="O7" t="n">
        <v>26801</v>
      </c>
      <c r="P7" t="n">
        <v>408.1</v>
      </c>
      <c r="Q7" t="n">
        <v>1397.4</v>
      </c>
      <c r="R7" t="n">
        <v>196.7</v>
      </c>
      <c r="S7" t="n">
        <v>66.97</v>
      </c>
      <c r="T7" t="n">
        <v>61693.8</v>
      </c>
      <c r="U7" t="n">
        <v>0.34</v>
      </c>
      <c r="V7" t="n">
        <v>0.75</v>
      </c>
      <c r="W7" t="n">
        <v>5.52</v>
      </c>
      <c r="X7" t="n">
        <v>3.81</v>
      </c>
      <c r="Y7" t="n">
        <v>1</v>
      </c>
      <c r="Z7" t="n">
        <v>10</v>
      </c>
      <c r="AA7" t="n">
        <v>678.2941098067971</v>
      </c>
      <c r="AB7" t="n">
        <v>928.0719252618394</v>
      </c>
      <c r="AC7" t="n">
        <v>839.4980432719767</v>
      </c>
      <c r="AD7" t="n">
        <v>678294.1098067971</v>
      </c>
      <c r="AE7" t="n">
        <v>928071.9252618394</v>
      </c>
      <c r="AF7" t="n">
        <v>2.613428251702935e-06</v>
      </c>
      <c r="AG7" t="n">
        <v>10.46585648148148</v>
      </c>
      <c r="AH7" t="n">
        <v>839498.0432719768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2.8549</v>
      </c>
      <c r="E8" t="n">
        <v>35.03</v>
      </c>
      <c r="F8" t="n">
        <v>27.52</v>
      </c>
      <c r="G8" t="n">
        <v>14.23</v>
      </c>
      <c r="H8" t="n">
        <v>0.21</v>
      </c>
      <c r="I8" t="n">
        <v>116</v>
      </c>
      <c r="J8" t="n">
        <v>215.82</v>
      </c>
      <c r="K8" t="n">
        <v>56.13</v>
      </c>
      <c r="L8" t="n">
        <v>2.5</v>
      </c>
      <c r="M8" t="n">
        <v>114</v>
      </c>
      <c r="N8" t="n">
        <v>47.19</v>
      </c>
      <c r="O8" t="n">
        <v>26851.31</v>
      </c>
      <c r="P8" t="n">
        <v>400.11</v>
      </c>
      <c r="Q8" t="n">
        <v>1397.6</v>
      </c>
      <c r="R8" t="n">
        <v>181.38</v>
      </c>
      <c r="S8" t="n">
        <v>66.97</v>
      </c>
      <c r="T8" t="n">
        <v>54110.36</v>
      </c>
      <c r="U8" t="n">
        <v>0.37</v>
      </c>
      <c r="V8" t="n">
        <v>0.77</v>
      </c>
      <c r="W8" t="n">
        <v>5.49</v>
      </c>
      <c r="X8" t="n">
        <v>3.35</v>
      </c>
      <c r="Y8" t="n">
        <v>1</v>
      </c>
      <c r="Z8" t="n">
        <v>10</v>
      </c>
      <c r="AA8" t="n">
        <v>654.5600289032121</v>
      </c>
      <c r="AB8" t="n">
        <v>895.597908695804</v>
      </c>
      <c r="AC8" t="n">
        <v>810.123301269435</v>
      </c>
      <c r="AD8" t="n">
        <v>654560.0289032122</v>
      </c>
      <c r="AE8" t="n">
        <v>895597.908695804</v>
      </c>
      <c r="AF8" t="n">
        <v>2.698400114208575e-06</v>
      </c>
      <c r="AG8" t="n">
        <v>10.13599537037037</v>
      </c>
      <c r="AH8" t="n">
        <v>810123.3012694351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2.9278</v>
      </c>
      <c r="E9" t="n">
        <v>34.16</v>
      </c>
      <c r="F9" t="n">
        <v>27.15</v>
      </c>
      <c r="G9" t="n">
        <v>15.66</v>
      </c>
      <c r="H9" t="n">
        <v>0.23</v>
      </c>
      <c r="I9" t="n">
        <v>104</v>
      </c>
      <c r="J9" t="n">
        <v>216.22</v>
      </c>
      <c r="K9" t="n">
        <v>56.13</v>
      </c>
      <c r="L9" t="n">
        <v>2.75</v>
      </c>
      <c r="M9" t="n">
        <v>102</v>
      </c>
      <c r="N9" t="n">
        <v>47.35</v>
      </c>
      <c r="O9" t="n">
        <v>26901.66</v>
      </c>
      <c r="P9" t="n">
        <v>393.61</v>
      </c>
      <c r="Q9" t="n">
        <v>1397.49</v>
      </c>
      <c r="R9" t="n">
        <v>169.56</v>
      </c>
      <c r="S9" t="n">
        <v>66.97</v>
      </c>
      <c r="T9" t="n">
        <v>48260.59</v>
      </c>
      <c r="U9" t="n">
        <v>0.39</v>
      </c>
      <c r="V9" t="n">
        <v>0.78</v>
      </c>
      <c r="W9" t="n">
        <v>5.47</v>
      </c>
      <c r="X9" t="n">
        <v>2.98</v>
      </c>
      <c r="Y9" t="n">
        <v>1</v>
      </c>
      <c r="Z9" t="n">
        <v>10</v>
      </c>
      <c r="AA9" t="n">
        <v>623.9870630728136</v>
      </c>
      <c r="AB9" t="n">
        <v>853.7666280625925</v>
      </c>
      <c r="AC9" t="n">
        <v>772.2843393492861</v>
      </c>
      <c r="AD9" t="n">
        <v>623987.0630728136</v>
      </c>
      <c r="AE9" t="n">
        <v>853766.6280625926</v>
      </c>
      <c r="AF9" t="n">
        <v>2.767303882580779e-06</v>
      </c>
      <c r="AG9" t="n">
        <v>9.884259259259258</v>
      </c>
      <c r="AH9" t="n">
        <v>772284.3393492862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2.9919</v>
      </c>
      <c r="E10" t="n">
        <v>33.42</v>
      </c>
      <c r="F10" t="n">
        <v>26.84</v>
      </c>
      <c r="G10" t="n">
        <v>17.13</v>
      </c>
      <c r="H10" t="n">
        <v>0.25</v>
      </c>
      <c r="I10" t="n">
        <v>94</v>
      </c>
      <c r="J10" t="n">
        <v>216.63</v>
      </c>
      <c r="K10" t="n">
        <v>56.13</v>
      </c>
      <c r="L10" t="n">
        <v>3</v>
      </c>
      <c r="M10" t="n">
        <v>92</v>
      </c>
      <c r="N10" t="n">
        <v>47.51</v>
      </c>
      <c r="O10" t="n">
        <v>26952.08</v>
      </c>
      <c r="P10" t="n">
        <v>387.98</v>
      </c>
      <c r="Q10" t="n">
        <v>1397.51</v>
      </c>
      <c r="R10" t="n">
        <v>159.51</v>
      </c>
      <c r="S10" t="n">
        <v>66.97</v>
      </c>
      <c r="T10" t="n">
        <v>43287.52</v>
      </c>
      <c r="U10" t="n">
        <v>0.42</v>
      </c>
      <c r="V10" t="n">
        <v>0.78</v>
      </c>
      <c r="W10" t="n">
        <v>5.45</v>
      </c>
      <c r="X10" t="n">
        <v>2.67</v>
      </c>
      <c r="Y10" t="n">
        <v>1</v>
      </c>
      <c r="Z10" t="n">
        <v>10</v>
      </c>
      <c r="AA10" t="n">
        <v>608.8630953418416</v>
      </c>
      <c r="AB10" t="n">
        <v>833.0733481907104</v>
      </c>
      <c r="AC10" t="n">
        <v>753.565997065176</v>
      </c>
      <c r="AD10" t="n">
        <v>608863.0953418416</v>
      </c>
      <c r="AE10" t="n">
        <v>833073.3481907104</v>
      </c>
      <c r="AF10" t="n">
        <v>2.82789004928391e-06</v>
      </c>
      <c r="AG10" t="n">
        <v>9.670138888888889</v>
      </c>
      <c r="AH10" t="n">
        <v>753565.997065176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3.0435</v>
      </c>
      <c r="E11" t="n">
        <v>32.86</v>
      </c>
      <c r="F11" t="n">
        <v>26.61</v>
      </c>
      <c r="G11" t="n">
        <v>18.57</v>
      </c>
      <c r="H11" t="n">
        <v>0.27</v>
      </c>
      <c r="I11" t="n">
        <v>86</v>
      </c>
      <c r="J11" t="n">
        <v>217.04</v>
      </c>
      <c r="K11" t="n">
        <v>56.13</v>
      </c>
      <c r="L11" t="n">
        <v>3.25</v>
      </c>
      <c r="M11" t="n">
        <v>84</v>
      </c>
      <c r="N11" t="n">
        <v>47.66</v>
      </c>
      <c r="O11" t="n">
        <v>27002.55</v>
      </c>
      <c r="P11" t="n">
        <v>383.5</v>
      </c>
      <c r="Q11" t="n">
        <v>1397.3</v>
      </c>
      <c r="R11" t="n">
        <v>152.43</v>
      </c>
      <c r="S11" t="n">
        <v>66.97</v>
      </c>
      <c r="T11" t="n">
        <v>39786.45</v>
      </c>
      <c r="U11" t="n">
        <v>0.44</v>
      </c>
      <c r="V11" t="n">
        <v>0.79</v>
      </c>
      <c r="W11" t="n">
        <v>5.43</v>
      </c>
      <c r="X11" t="n">
        <v>2.44</v>
      </c>
      <c r="Y11" t="n">
        <v>1</v>
      </c>
      <c r="Z11" t="n">
        <v>10</v>
      </c>
      <c r="AA11" t="n">
        <v>597.2692766649758</v>
      </c>
      <c r="AB11" t="n">
        <v>817.2101739938415</v>
      </c>
      <c r="AC11" t="n">
        <v>739.2167819495513</v>
      </c>
      <c r="AD11" t="n">
        <v>597269.2766649758</v>
      </c>
      <c r="AE11" t="n">
        <v>817210.1739938415</v>
      </c>
      <c r="AF11" t="n">
        <v>2.876661440888927e-06</v>
      </c>
      <c r="AG11" t="n">
        <v>9.508101851851853</v>
      </c>
      <c r="AH11" t="n">
        <v>739216.7819495513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3.0904</v>
      </c>
      <c r="E12" t="n">
        <v>32.36</v>
      </c>
      <c r="F12" t="n">
        <v>26.41</v>
      </c>
      <c r="G12" t="n">
        <v>20.06</v>
      </c>
      <c r="H12" t="n">
        <v>0.29</v>
      </c>
      <c r="I12" t="n">
        <v>79</v>
      </c>
      <c r="J12" t="n">
        <v>217.45</v>
      </c>
      <c r="K12" t="n">
        <v>56.13</v>
      </c>
      <c r="L12" t="n">
        <v>3.5</v>
      </c>
      <c r="M12" t="n">
        <v>77</v>
      </c>
      <c r="N12" t="n">
        <v>47.82</v>
      </c>
      <c r="O12" t="n">
        <v>27053.07</v>
      </c>
      <c r="P12" t="n">
        <v>379.4</v>
      </c>
      <c r="Q12" t="n">
        <v>1397.34</v>
      </c>
      <c r="R12" t="n">
        <v>145.25</v>
      </c>
      <c r="S12" t="n">
        <v>66.97</v>
      </c>
      <c r="T12" t="n">
        <v>36229.59</v>
      </c>
      <c r="U12" t="n">
        <v>0.46</v>
      </c>
      <c r="V12" t="n">
        <v>0.8</v>
      </c>
      <c r="W12" t="n">
        <v>5.43</v>
      </c>
      <c r="X12" t="n">
        <v>2.24</v>
      </c>
      <c r="Y12" t="n">
        <v>1</v>
      </c>
      <c r="Z12" t="n">
        <v>10</v>
      </c>
      <c r="AA12" t="n">
        <v>586.9097372862145</v>
      </c>
      <c r="AB12" t="n">
        <v>803.0357951851986</v>
      </c>
      <c r="AC12" t="n">
        <v>726.3951859605396</v>
      </c>
      <c r="AD12" t="n">
        <v>586909.7372862145</v>
      </c>
      <c r="AE12" t="n">
        <v>803035.7951851985</v>
      </c>
      <c r="AF12" t="n">
        <v>2.920990477057052e-06</v>
      </c>
      <c r="AG12" t="n">
        <v>9.363425925925926</v>
      </c>
      <c r="AH12" t="n">
        <v>726395.1859605396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3.1309</v>
      </c>
      <c r="E13" t="n">
        <v>31.94</v>
      </c>
      <c r="F13" t="n">
        <v>26.24</v>
      </c>
      <c r="G13" t="n">
        <v>21.57</v>
      </c>
      <c r="H13" t="n">
        <v>0.31</v>
      </c>
      <c r="I13" t="n">
        <v>73</v>
      </c>
      <c r="J13" t="n">
        <v>217.86</v>
      </c>
      <c r="K13" t="n">
        <v>56.13</v>
      </c>
      <c r="L13" t="n">
        <v>3.75</v>
      </c>
      <c r="M13" t="n">
        <v>71</v>
      </c>
      <c r="N13" t="n">
        <v>47.98</v>
      </c>
      <c r="O13" t="n">
        <v>27103.65</v>
      </c>
      <c r="P13" t="n">
        <v>376.09</v>
      </c>
      <c r="Q13" t="n">
        <v>1397.38</v>
      </c>
      <c r="R13" t="n">
        <v>140.54</v>
      </c>
      <c r="S13" t="n">
        <v>66.97</v>
      </c>
      <c r="T13" t="n">
        <v>33907.35</v>
      </c>
      <c r="U13" t="n">
        <v>0.48</v>
      </c>
      <c r="V13" t="n">
        <v>0.8</v>
      </c>
      <c r="W13" t="n">
        <v>5.4</v>
      </c>
      <c r="X13" t="n">
        <v>2.08</v>
      </c>
      <c r="Y13" t="n">
        <v>1</v>
      </c>
      <c r="Z13" t="n">
        <v>10</v>
      </c>
      <c r="AA13" t="n">
        <v>578.5451843810316</v>
      </c>
      <c r="AB13" t="n">
        <v>791.5910448822972</v>
      </c>
      <c r="AC13" t="n">
        <v>716.0427065637392</v>
      </c>
      <c r="AD13" t="n">
        <v>578545.1843810317</v>
      </c>
      <c r="AE13" t="n">
        <v>791591.0448822972</v>
      </c>
      <c r="AF13" t="n">
        <v>2.959270348374944e-06</v>
      </c>
      <c r="AG13" t="n">
        <v>9.241898148148149</v>
      </c>
      <c r="AH13" t="n">
        <v>716042.7065637392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3.1672</v>
      </c>
      <c r="E14" t="n">
        <v>31.57</v>
      </c>
      <c r="F14" t="n">
        <v>26.09</v>
      </c>
      <c r="G14" t="n">
        <v>23.02</v>
      </c>
      <c r="H14" t="n">
        <v>0.33</v>
      </c>
      <c r="I14" t="n">
        <v>68</v>
      </c>
      <c r="J14" t="n">
        <v>218.27</v>
      </c>
      <c r="K14" t="n">
        <v>56.13</v>
      </c>
      <c r="L14" t="n">
        <v>4</v>
      </c>
      <c r="M14" t="n">
        <v>66</v>
      </c>
      <c r="N14" t="n">
        <v>48.15</v>
      </c>
      <c r="O14" t="n">
        <v>27154.29</v>
      </c>
      <c r="P14" t="n">
        <v>372.18</v>
      </c>
      <c r="Q14" t="n">
        <v>1397.38</v>
      </c>
      <c r="R14" t="n">
        <v>135.14</v>
      </c>
      <c r="S14" t="n">
        <v>66.97</v>
      </c>
      <c r="T14" t="n">
        <v>31230.34</v>
      </c>
      <c r="U14" t="n">
        <v>0.5</v>
      </c>
      <c r="V14" t="n">
        <v>0.8100000000000001</v>
      </c>
      <c r="W14" t="n">
        <v>5.41</v>
      </c>
      <c r="X14" t="n">
        <v>1.92</v>
      </c>
      <c r="Y14" t="n">
        <v>1</v>
      </c>
      <c r="Z14" t="n">
        <v>10</v>
      </c>
      <c r="AA14" t="n">
        <v>558.2968929742846</v>
      </c>
      <c r="AB14" t="n">
        <v>763.8864392880143</v>
      </c>
      <c r="AC14" t="n">
        <v>690.9821896437167</v>
      </c>
      <c r="AD14" t="n">
        <v>558296.8929742846</v>
      </c>
      <c r="AE14" t="n">
        <v>763886.4392880143</v>
      </c>
      <c r="AF14" t="n">
        <v>2.993580455259868e-06</v>
      </c>
      <c r="AG14" t="n">
        <v>9.134837962962964</v>
      </c>
      <c r="AH14" t="n">
        <v>690982.1896437167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3.194</v>
      </c>
      <c r="E15" t="n">
        <v>31.31</v>
      </c>
      <c r="F15" t="n">
        <v>25.99</v>
      </c>
      <c r="G15" t="n">
        <v>24.37</v>
      </c>
      <c r="H15" t="n">
        <v>0.35</v>
      </c>
      <c r="I15" t="n">
        <v>64</v>
      </c>
      <c r="J15" t="n">
        <v>218.68</v>
      </c>
      <c r="K15" t="n">
        <v>56.13</v>
      </c>
      <c r="L15" t="n">
        <v>4.25</v>
      </c>
      <c r="M15" t="n">
        <v>62</v>
      </c>
      <c r="N15" t="n">
        <v>48.31</v>
      </c>
      <c r="O15" t="n">
        <v>27204.98</v>
      </c>
      <c r="P15" t="n">
        <v>370.01</v>
      </c>
      <c r="Q15" t="n">
        <v>1397.35</v>
      </c>
      <c r="R15" t="n">
        <v>132.14</v>
      </c>
      <c r="S15" t="n">
        <v>66.97</v>
      </c>
      <c r="T15" t="n">
        <v>29753.04</v>
      </c>
      <c r="U15" t="n">
        <v>0.51</v>
      </c>
      <c r="V15" t="n">
        <v>0.8100000000000001</v>
      </c>
      <c r="W15" t="n">
        <v>5.4</v>
      </c>
      <c r="X15" t="n">
        <v>1.83</v>
      </c>
      <c r="Y15" t="n">
        <v>1</v>
      </c>
      <c r="Z15" t="n">
        <v>10</v>
      </c>
      <c r="AA15" t="n">
        <v>553.0707692837918</v>
      </c>
      <c r="AB15" t="n">
        <v>756.735826294377</v>
      </c>
      <c r="AC15" t="n">
        <v>684.5140211182437</v>
      </c>
      <c r="AD15" t="n">
        <v>553070.7692837919</v>
      </c>
      <c r="AE15" t="n">
        <v>756735.826294377</v>
      </c>
      <c r="AF15" t="n">
        <v>3.018911333070226e-06</v>
      </c>
      <c r="AG15" t="n">
        <v>9.059606481481481</v>
      </c>
      <c r="AH15" t="n">
        <v>684514.0211182437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3.2249</v>
      </c>
      <c r="E16" t="n">
        <v>31.01</v>
      </c>
      <c r="F16" t="n">
        <v>25.86</v>
      </c>
      <c r="G16" t="n">
        <v>25.86</v>
      </c>
      <c r="H16" t="n">
        <v>0.36</v>
      </c>
      <c r="I16" t="n">
        <v>60</v>
      </c>
      <c r="J16" t="n">
        <v>219.09</v>
      </c>
      <c r="K16" t="n">
        <v>56.13</v>
      </c>
      <c r="L16" t="n">
        <v>4.5</v>
      </c>
      <c r="M16" t="n">
        <v>58</v>
      </c>
      <c r="N16" t="n">
        <v>48.47</v>
      </c>
      <c r="O16" t="n">
        <v>27255.72</v>
      </c>
      <c r="P16" t="n">
        <v>367.02</v>
      </c>
      <c r="Q16" t="n">
        <v>1397.4</v>
      </c>
      <c r="R16" t="n">
        <v>128.12</v>
      </c>
      <c r="S16" t="n">
        <v>66.97</v>
      </c>
      <c r="T16" t="n">
        <v>27759.45</v>
      </c>
      <c r="U16" t="n">
        <v>0.52</v>
      </c>
      <c r="V16" t="n">
        <v>0.8100000000000001</v>
      </c>
      <c r="W16" t="n">
        <v>5.38</v>
      </c>
      <c r="X16" t="n">
        <v>1.7</v>
      </c>
      <c r="Y16" t="n">
        <v>1</v>
      </c>
      <c r="Z16" t="n">
        <v>10</v>
      </c>
      <c r="AA16" t="n">
        <v>546.5619467714735</v>
      </c>
      <c r="AB16" t="n">
        <v>747.8301681840396</v>
      </c>
      <c r="AC16" t="n">
        <v>676.4583065187873</v>
      </c>
      <c r="AD16" t="n">
        <v>546561.9467714735</v>
      </c>
      <c r="AE16" t="n">
        <v>747830.1681840396</v>
      </c>
      <c r="AF16" t="n">
        <v>3.048117457112765e-06</v>
      </c>
      <c r="AG16" t="n">
        <v>8.972800925925926</v>
      </c>
      <c r="AH16" t="n">
        <v>676458.3065187873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3.255</v>
      </c>
      <c r="E17" t="n">
        <v>30.72</v>
      </c>
      <c r="F17" t="n">
        <v>25.75</v>
      </c>
      <c r="G17" t="n">
        <v>27.58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364.18</v>
      </c>
      <c r="Q17" t="n">
        <v>1397.39</v>
      </c>
      <c r="R17" t="n">
        <v>123.74</v>
      </c>
      <c r="S17" t="n">
        <v>66.97</v>
      </c>
      <c r="T17" t="n">
        <v>25592.22</v>
      </c>
      <c r="U17" t="n">
        <v>0.54</v>
      </c>
      <c r="V17" t="n">
        <v>0.82</v>
      </c>
      <c r="W17" t="n">
        <v>5.39</v>
      </c>
      <c r="X17" t="n">
        <v>1.58</v>
      </c>
      <c r="Y17" t="n">
        <v>1</v>
      </c>
      <c r="Z17" t="n">
        <v>10</v>
      </c>
      <c r="AA17" t="n">
        <v>540.6184234976866</v>
      </c>
      <c r="AB17" t="n">
        <v>739.6979774311036</v>
      </c>
      <c r="AC17" t="n">
        <v>669.10224063771</v>
      </c>
      <c r="AD17" t="n">
        <v>540618.4234976866</v>
      </c>
      <c r="AE17" t="n">
        <v>739697.9774311036</v>
      </c>
      <c r="AF17" t="n">
        <v>3.076567435549025e-06</v>
      </c>
      <c r="AG17" t="n">
        <v>8.888888888888889</v>
      </c>
      <c r="AH17" t="n">
        <v>669102.24063771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3.2763</v>
      </c>
      <c r="E18" t="n">
        <v>30.52</v>
      </c>
      <c r="F18" t="n">
        <v>25.67</v>
      </c>
      <c r="G18" t="n">
        <v>29.06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361.82</v>
      </c>
      <c r="Q18" t="n">
        <v>1397.38</v>
      </c>
      <c r="R18" t="n">
        <v>121.91</v>
      </c>
      <c r="S18" t="n">
        <v>66.97</v>
      </c>
      <c r="T18" t="n">
        <v>24694.03</v>
      </c>
      <c r="U18" t="n">
        <v>0.55</v>
      </c>
      <c r="V18" t="n">
        <v>0.82</v>
      </c>
      <c r="W18" t="n">
        <v>5.37</v>
      </c>
      <c r="X18" t="n">
        <v>1.5</v>
      </c>
      <c r="Y18" t="n">
        <v>1</v>
      </c>
      <c r="Z18" t="n">
        <v>10</v>
      </c>
      <c r="AA18" t="n">
        <v>536.2120623040691</v>
      </c>
      <c r="AB18" t="n">
        <v>733.6689996510599</v>
      </c>
      <c r="AC18" t="n">
        <v>663.6486600352704</v>
      </c>
      <c r="AD18" t="n">
        <v>536212.0623040692</v>
      </c>
      <c r="AE18" t="n">
        <v>733668.99965106</v>
      </c>
      <c r="AF18" t="n">
        <v>3.096699812316212e-06</v>
      </c>
      <c r="AG18" t="n">
        <v>8.831018518518519</v>
      </c>
      <c r="AH18" t="n">
        <v>663648.6600352704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3.2987</v>
      </c>
      <c r="E19" t="n">
        <v>30.32</v>
      </c>
      <c r="F19" t="n">
        <v>25.59</v>
      </c>
      <c r="G19" t="n">
        <v>30.71</v>
      </c>
      <c r="H19" t="n">
        <v>0.42</v>
      </c>
      <c r="I19" t="n">
        <v>50</v>
      </c>
      <c r="J19" t="n">
        <v>220.33</v>
      </c>
      <c r="K19" t="n">
        <v>56.13</v>
      </c>
      <c r="L19" t="n">
        <v>5.25</v>
      </c>
      <c r="M19" t="n">
        <v>48</v>
      </c>
      <c r="N19" t="n">
        <v>48.95</v>
      </c>
      <c r="O19" t="n">
        <v>27408.3</v>
      </c>
      <c r="P19" t="n">
        <v>359.13</v>
      </c>
      <c r="Q19" t="n">
        <v>1397.21</v>
      </c>
      <c r="R19" t="n">
        <v>118.83</v>
      </c>
      <c r="S19" t="n">
        <v>66.97</v>
      </c>
      <c r="T19" t="n">
        <v>23165.1</v>
      </c>
      <c r="U19" t="n">
        <v>0.5600000000000001</v>
      </c>
      <c r="V19" t="n">
        <v>0.82</v>
      </c>
      <c r="W19" t="n">
        <v>5.38</v>
      </c>
      <c r="X19" t="n">
        <v>1.43</v>
      </c>
      <c r="Y19" t="n">
        <v>1</v>
      </c>
      <c r="Z19" t="n">
        <v>10</v>
      </c>
      <c r="AA19" t="n">
        <v>531.5018751072512</v>
      </c>
      <c r="AB19" t="n">
        <v>727.2243137295802</v>
      </c>
      <c r="AC19" t="n">
        <v>657.8190458929631</v>
      </c>
      <c r="AD19" t="n">
        <v>531501.8751072512</v>
      </c>
      <c r="AE19" t="n">
        <v>727224.3137295803</v>
      </c>
      <c r="AF19" t="n">
        <v>3.117871889292033e-06</v>
      </c>
      <c r="AG19" t="n">
        <v>8.773148148148149</v>
      </c>
      <c r="AH19" t="n">
        <v>657819.0458929631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3.3147</v>
      </c>
      <c r="E20" t="n">
        <v>30.17</v>
      </c>
      <c r="F20" t="n">
        <v>25.53</v>
      </c>
      <c r="G20" t="n">
        <v>31.91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357.56</v>
      </c>
      <c r="Q20" t="n">
        <v>1397.35</v>
      </c>
      <c r="R20" t="n">
        <v>116.99</v>
      </c>
      <c r="S20" t="n">
        <v>66.97</v>
      </c>
      <c r="T20" t="n">
        <v>22257.01</v>
      </c>
      <c r="U20" t="n">
        <v>0.57</v>
      </c>
      <c r="V20" t="n">
        <v>0.82</v>
      </c>
      <c r="W20" t="n">
        <v>5.37</v>
      </c>
      <c r="X20" t="n">
        <v>1.36</v>
      </c>
      <c r="Y20" t="n">
        <v>1</v>
      </c>
      <c r="Z20" t="n">
        <v>10</v>
      </c>
      <c r="AA20" t="n">
        <v>528.4225765137533</v>
      </c>
      <c r="AB20" t="n">
        <v>723.0110815448901</v>
      </c>
      <c r="AC20" t="n">
        <v>654.0079186746714</v>
      </c>
      <c r="AD20" t="n">
        <v>528422.5765137533</v>
      </c>
      <c r="AE20" t="n">
        <v>723011.0815448901</v>
      </c>
      <c r="AF20" t="n">
        <v>3.13299480141762e-06</v>
      </c>
      <c r="AG20" t="n">
        <v>8.729745370370372</v>
      </c>
      <c r="AH20" t="n">
        <v>654007.9186746713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3.3318</v>
      </c>
      <c r="E21" t="n">
        <v>30.01</v>
      </c>
      <c r="F21" t="n">
        <v>25.46</v>
      </c>
      <c r="G21" t="n">
        <v>33.21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355.31</v>
      </c>
      <c r="Q21" t="n">
        <v>1397.3</v>
      </c>
      <c r="R21" t="n">
        <v>114.47</v>
      </c>
      <c r="S21" t="n">
        <v>66.97</v>
      </c>
      <c r="T21" t="n">
        <v>21008.68</v>
      </c>
      <c r="U21" t="n">
        <v>0.59</v>
      </c>
      <c r="V21" t="n">
        <v>0.83</v>
      </c>
      <c r="W21" t="n">
        <v>5.37</v>
      </c>
      <c r="X21" t="n">
        <v>1.29</v>
      </c>
      <c r="Y21" t="n">
        <v>1</v>
      </c>
      <c r="Z21" t="n">
        <v>10</v>
      </c>
      <c r="AA21" t="n">
        <v>524.7279580551866</v>
      </c>
      <c r="AB21" t="n">
        <v>717.9559415748163</v>
      </c>
      <c r="AC21" t="n">
        <v>649.4352341684078</v>
      </c>
      <c r="AD21" t="n">
        <v>524727.9580551866</v>
      </c>
      <c r="AE21" t="n">
        <v>717955.9415748162</v>
      </c>
      <c r="AF21" t="n">
        <v>3.14915741375184e-06</v>
      </c>
      <c r="AG21" t="n">
        <v>8.683449074074074</v>
      </c>
      <c r="AH21" t="n">
        <v>649435.2341684077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3.3463</v>
      </c>
      <c r="E22" t="n">
        <v>29.88</v>
      </c>
      <c r="F22" t="n">
        <v>25.41</v>
      </c>
      <c r="G22" t="n">
        <v>34.65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353.59</v>
      </c>
      <c r="Q22" t="n">
        <v>1397.33</v>
      </c>
      <c r="R22" t="n">
        <v>113.1</v>
      </c>
      <c r="S22" t="n">
        <v>66.97</v>
      </c>
      <c r="T22" t="n">
        <v>20331.51</v>
      </c>
      <c r="U22" t="n">
        <v>0.59</v>
      </c>
      <c r="V22" t="n">
        <v>0.83</v>
      </c>
      <c r="W22" t="n">
        <v>5.37</v>
      </c>
      <c r="X22" t="n">
        <v>1.25</v>
      </c>
      <c r="Y22" t="n">
        <v>1</v>
      </c>
      <c r="Z22" t="n">
        <v>10</v>
      </c>
      <c r="AA22" t="n">
        <v>521.7938440294301</v>
      </c>
      <c r="AB22" t="n">
        <v>713.9413573208013</v>
      </c>
      <c r="AC22" t="n">
        <v>645.8037962010917</v>
      </c>
      <c r="AD22" t="n">
        <v>521793.8440294302</v>
      </c>
      <c r="AE22" t="n">
        <v>713941.3573208014</v>
      </c>
      <c r="AF22" t="n">
        <v>3.162862552865653e-06</v>
      </c>
      <c r="AG22" t="n">
        <v>8.645833333333334</v>
      </c>
      <c r="AH22" t="n">
        <v>645803.7962010917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3.3655</v>
      </c>
      <c r="E23" t="n">
        <v>29.71</v>
      </c>
      <c r="F23" t="n">
        <v>25.33</v>
      </c>
      <c r="G23" t="n">
        <v>36.18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350.91</v>
      </c>
      <c r="Q23" t="n">
        <v>1397.18</v>
      </c>
      <c r="R23" t="n">
        <v>110.29</v>
      </c>
      <c r="S23" t="n">
        <v>66.97</v>
      </c>
      <c r="T23" t="n">
        <v>18937.98</v>
      </c>
      <c r="U23" t="n">
        <v>0.61</v>
      </c>
      <c r="V23" t="n">
        <v>0.83</v>
      </c>
      <c r="W23" t="n">
        <v>5.36</v>
      </c>
      <c r="X23" t="n">
        <v>1.16</v>
      </c>
      <c r="Y23" t="n">
        <v>1</v>
      </c>
      <c r="Z23" t="n">
        <v>10</v>
      </c>
      <c r="AA23" t="n">
        <v>517.6094342069863</v>
      </c>
      <c r="AB23" t="n">
        <v>708.2160631986009</v>
      </c>
      <c r="AC23" t="n">
        <v>640.6249161144132</v>
      </c>
      <c r="AD23" t="n">
        <v>517609.4342069863</v>
      </c>
      <c r="AE23" t="n">
        <v>708216.0631986009</v>
      </c>
      <c r="AF23" t="n">
        <v>3.181010047416357e-06</v>
      </c>
      <c r="AG23" t="n">
        <v>8.596643518518519</v>
      </c>
      <c r="AH23" t="n">
        <v>640624.9161144132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3.3816</v>
      </c>
      <c r="E24" t="n">
        <v>29.57</v>
      </c>
      <c r="F24" t="n">
        <v>25.27</v>
      </c>
      <c r="G24" t="n">
        <v>37.91</v>
      </c>
      <c r="H24" t="n">
        <v>0.52</v>
      </c>
      <c r="I24" t="n">
        <v>40</v>
      </c>
      <c r="J24" t="n">
        <v>222.4</v>
      </c>
      <c r="K24" t="n">
        <v>56.13</v>
      </c>
      <c r="L24" t="n">
        <v>6.5</v>
      </c>
      <c r="M24" t="n">
        <v>38</v>
      </c>
      <c r="N24" t="n">
        <v>49.78</v>
      </c>
      <c r="O24" t="n">
        <v>27663.85</v>
      </c>
      <c r="P24" t="n">
        <v>349.07</v>
      </c>
      <c r="Q24" t="n">
        <v>1397.35</v>
      </c>
      <c r="R24" t="n">
        <v>108.65</v>
      </c>
      <c r="S24" t="n">
        <v>66.97</v>
      </c>
      <c r="T24" t="n">
        <v>18125.56</v>
      </c>
      <c r="U24" t="n">
        <v>0.62</v>
      </c>
      <c r="V24" t="n">
        <v>0.83</v>
      </c>
      <c r="W24" t="n">
        <v>5.36</v>
      </c>
      <c r="X24" t="n">
        <v>1.1</v>
      </c>
      <c r="Y24" t="n">
        <v>1</v>
      </c>
      <c r="Z24" t="n">
        <v>10</v>
      </c>
      <c r="AA24" t="n">
        <v>502.2319882060893</v>
      </c>
      <c r="AB24" t="n">
        <v>687.1759631751356</v>
      </c>
      <c r="AC24" t="n">
        <v>621.5928537072217</v>
      </c>
      <c r="AD24" t="n">
        <v>502231.9882060894</v>
      </c>
      <c r="AE24" t="n">
        <v>687175.9631751357</v>
      </c>
      <c r="AF24" t="n">
        <v>3.196227477742729e-06</v>
      </c>
      <c r="AG24" t="n">
        <v>8.55613425925926</v>
      </c>
      <c r="AH24" t="n">
        <v>621592.8537072217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3.3964</v>
      </c>
      <c r="E25" t="n">
        <v>29.44</v>
      </c>
      <c r="F25" t="n">
        <v>25.23</v>
      </c>
      <c r="G25" t="n">
        <v>39.83</v>
      </c>
      <c r="H25" t="n">
        <v>0.54</v>
      </c>
      <c r="I25" t="n">
        <v>38</v>
      </c>
      <c r="J25" t="n">
        <v>222.82</v>
      </c>
      <c r="K25" t="n">
        <v>56.13</v>
      </c>
      <c r="L25" t="n">
        <v>6.75</v>
      </c>
      <c r="M25" t="n">
        <v>36</v>
      </c>
      <c r="N25" t="n">
        <v>49.94</v>
      </c>
      <c r="O25" t="n">
        <v>27715.11</v>
      </c>
      <c r="P25" t="n">
        <v>346.64</v>
      </c>
      <c r="Q25" t="n">
        <v>1397.27</v>
      </c>
      <c r="R25" t="n">
        <v>107</v>
      </c>
      <c r="S25" t="n">
        <v>66.97</v>
      </c>
      <c r="T25" t="n">
        <v>17313.56</v>
      </c>
      <c r="U25" t="n">
        <v>0.63</v>
      </c>
      <c r="V25" t="n">
        <v>0.83</v>
      </c>
      <c r="W25" t="n">
        <v>5.36</v>
      </c>
      <c r="X25" t="n">
        <v>1.06</v>
      </c>
      <c r="Y25" t="n">
        <v>1</v>
      </c>
      <c r="Z25" t="n">
        <v>10</v>
      </c>
      <c r="AA25" t="n">
        <v>498.8846108010517</v>
      </c>
      <c r="AB25" t="n">
        <v>682.5959337336944</v>
      </c>
      <c r="AC25" t="n">
        <v>617.44993584756</v>
      </c>
      <c r="AD25" t="n">
        <v>498884.6108010517</v>
      </c>
      <c r="AE25" t="n">
        <v>682595.9337336945</v>
      </c>
      <c r="AF25" t="n">
        <v>3.210216171458896e-06</v>
      </c>
      <c r="AG25" t="n">
        <v>8.518518518518519</v>
      </c>
      <c r="AH25" t="n">
        <v>617449.9358475601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3.4036</v>
      </c>
      <c r="E26" t="n">
        <v>29.38</v>
      </c>
      <c r="F26" t="n">
        <v>25.21</v>
      </c>
      <c r="G26" t="n">
        <v>40.87</v>
      </c>
      <c r="H26" t="n">
        <v>0.5600000000000001</v>
      </c>
      <c r="I26" t="n">
        <v>37</v>
      </c>
      <c r="J26" t="n">
        <v>223.23</v>
      </c>
      <c r="K26" t="n">
        <v>56.13</v>
      </c>
      <c r="L26" t="n">
        <v>7</v>
      </c>
      <c r="M26" t="n">
        <v>35</v>
      </c>
      <c r="N26" t="n">
        <v>50.11</v>
      </c>
      <c r="O26" t="n">
        <v>27766.43</v>
      </c>
      <c r="P26" t="n">
        <v>346.13</v>
      </c>
      <c r="Q26" t="n">
        <v>1397.23</v>
      </c>
      <c r="R26" t="n">
        <v>106.69</v>
      </c>
      <c r="S26" t="n">
        <v>66.97</v>
      </c>
      <c r="T26" t="n">
        <v>17163.53</v>
      </c>
      <c r="U26" t="n">
        <v>0.63</v>
      </c>
      <c r="V26" t="n">
        <v>0.84</v>
      </c>
      <c r="W26" t="n">
        <v>5.35</v>
      </c>
      <c r="X26" t="n">
        <v>1.04</v>
      </c>
      <c r="Y26" t="n">
        <v>1</v>
      </c>
      <c r="Z26" t="n">
        <v>10</v>
      </c>
      <c r="AA26" t="n">
        <v>497.7424365036048</v>
      </c>
      <c r="AB26" t="n">
        <v>681.0331604707538</v>
      </c>
      <c r="AC26" t="n">
        <v>616.0363114714683</v>
      </c>
      <c r="AD26" t="n">
        <v>497742.4365036048</v>
      </c>
      <c r="AE26" t="n">
        <v>681033.1604707538</v>
      </c>
      <c r="AF26" t="n">
        <v>3.21702148191541e-06</v>
      </c>
      <c r="AG26" t="n">
        <v>8.501157407407407</v>
      </c>
      <c r="AH26" t="n">
        <v>616036.3114714683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3.4219</v>
      </c>
      <c r="E27" t="n">
        <v>29.22</v>
      </c>
      <c r="F27" t="n">
        <v>25.13</v>
      </c>
      <c r="G27" t="n">
        <v>43.09</v>
      </c>
      <c r="H27" t="n">
        <v>0.58</v>
      </c>
      <c r="I27" t="n">
        <v>35</v>
      </c>
      <c r="J27" t="n">
        <v>223.65</v>
      </c>
      <c r="K27" t="n">
        <v>56.13</v>
      </c>
      <c r="L27" t="n">
        <v>7.25</v>
      </c>
      <c r="M27" t="n">
        <v>33</v>
      </c>
      <c r="N27" t="n">
        <v>50.27</v>
      </c>
      <c r="O27" t="n">
        <v>27817.81</v>
      </c>
      <c r="P27" t="n">
        <v>342.95</v>
      </c>
      <c r="Q27" t="n">
        <v>1397.32</v>
      </c>
      <c r="R27" t="n">
        <v>104.02</v>
      </c>
      <c r="S27" t="n">
        <v>66.97</v>
      </c>
      <c r="T27" t="n">
        <v>15838.43</v>
      </c>
      <c r="U27" t="n">
        <v>0.64</v>
      </c>
      <c r="V27" t="n">
        <v>0.84</v>
      </c>
      <c r="W27" t="n">
        <v>5.35</v>
      </c>
      <c r="X27" t="n">
        <v>0.97</v>
      </c>
      <c r="Y27" t="n">
        <v>1</v>
      </c>
      <c r="Z27" t="n">
        <v>10</v>
      </c>
      <c r="AA27" t="n">
        <v>493.2573037487082</v>
      </c>
      <c r="AB27" t="n">
        <v>674.8964039654122</v>
      </c>
      <c r="AC27" t="n">
        <v>610.4852383940047</v>
      </c>
      <c r="AD27" t="n">
        <v>493257.3037487082</v>
      </c>
      <c r="AE27" t="n">
        <v>674896.4039654122</v>
      </c>
      <c r="AF27" t="n">
        <v>3.23431831265905e-06</v>
      </c>
      <c r="AG27" t="n">
        <v>8.454861111111111</v>
      </c>
      <c r="AH27" t="n">
        <v>610485.2383940046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3.4313</v>
      </c>
      <c r="E28" t="n">
        <v>29.14</v>
      </c>
      <c r="F28" t="n">
        <v>25.09</v>
      </c>
      <c r="G28" t="n">
        <v>44.28</v>
      </c>
      <c r="H28" t="n">
        <v>0.59</v>
      </c>
      <c r="I28" t="n">
        <v>34</v>
      </c>
      <c r="J28" t="n">
        <v>224.07</v>
      </c>
      <c r="K28" t="n">
        <v>56.13</v>
      </c>
      <c r="L28" t="n">
        <v>7.5</v>
      </c>
      <c r="M28" t="n">
        <v>32</v>
      </c>
      <c r="N28" t="n">
        <v>50.44</v>
      </c>
      <c r="O28" t="n">
        <v>27869.24</v>
      </c>
      <c r="P28" t="n">
        <v>341.5</v>
      </c>
      <c r="Q28" t="n">
        <v>1397.26</v>
      </c>
      <c r="R28" t="n">
        <v>102.87</v>
      </c>
      <c r="S28" t="n">
        <v>66.97</v>
      </c>
      <c r="T28" t="n">
        <v>15266.33</v>
      </c>
      <c r="U28" t="n">
        <v>0.65</v>
      </c>
      <c r="V28" t="n">
        <v>0.84</v>
      </c>
      <c r="W28" t="n">
        <v>5.35</v>
      </c>
      <c r="X28" t="n">
        <v>0.93</v>
      </c>
      <c r="Y28" t="n">
        <v>1</v>
      </c>
      <c r="Z28" t="n">
        <v>10</v>
      </c>
      <c r="AA28" t="n">
        <v>491.1920870651408</v>
      </c>
      <c r="AB28" t="n">
        <v>672.0706833880255</v>
      </c>
      <c r="AC28" t="n">
        <v>607.9292006225999</v>
      </c>
      <c r="AD28" t="n">
        <v>491192.0870651408</v>
      </c>
      <c r="AE28" t="n">
        <v>672070.6833880255</v>
      </c>
      <c r="AF28" t="n">
        <v>3.243203023532832e-06</v>
      </c>
      <c r="AG28" t="n">
        <v>8.431712962962964</v>
      </c>
      <c r="AH28" t="n">
        <v>607929.2006225999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3.4394</v>
      </c>
      <c r="E29" t="n">
        <v>29.08</v>
      </c>
      <c r="F29" t="n">
        <v>25.07</v>
      </c>
      <c r="G29" t="n">
        <v>45.58</v>
      </c>
      <c r="H29" t="n">
        <v>0.61</v>
      </c>
      <c r="I29" t="n">
        <v>33</v>
      </c>
      <c r="J29" t="n">
        <v>224.49</v>
      </c>
      <c r="K29" t="n">
        <v>56.13</v>
      </c>
      <c r="L29" t="n">
        <v>7.75</v>
      </c>
      <c r="M29" t="n">
        <v>31</v>
      </c>
      <c r="N29" t="n">
        <v>50.61</v>
      </c>
      <c r="O29" t="n">
        <v>27920.73</v>
      </c>
      <c r="P29" t="n">
        <v>340.29</v>
      </c>
      <c r="Q29" t="n">
        <v>1397.26</v>
      </c>
      <c r="R29" t="n">
        <v>102.09</v>
      </c>
      <c r="S29" t="n">
        <v>66.97</v>
      </c>
      <c r="T29" t="n">
        <v>14880.93</v>
      </c>
      <c r="U29" t="n">
        <v>0.66</v>
      </c>
      <c r="V29" t="n">
        <v>0.84</v>
      </c>
      <c r="W29" t="n">
        <v>5.34</v>
      </c>
      <c r="X29" t="n">
        <v>0.9</v>
      </c>
      <c r="Y29" t="n">
        <v>1</v>
      </c>
      <c r="Z29" t="n">
        <v>10</v>
      </c>
      <c r="AA29" t="n">
        <v>489.4994794185333</v>
      </c>
      <c r="AB29" t="n">
        <v>669.7547829333578</v>
      </c>
      <c r="AC29" t="n">
        <v>605.8343264569392</v>
      </c>
      <c r="AD29" t="n">
        <v>489499.4794185333</v>
      </c>
      <c r="AE29" t="n">
        <v>669754.7829333578</v>
      </c>
      <c r="AF29" t="n">
        <v>3.25085899779641e-06</v>
      </c>
      <c r="AG29" t="n">
        <v>8.414351851851851</v>
      </c>
      <c r="AH29" t="n">
        <v>605834.3264569391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3.4452</v>
      </c>
      <c r="E30" t="n">
        <v>29.03</v>
      </c>
      <c r="F30" t="n">
        <v>25.06</v>
      </c>
      <c r="G30" t="n">
        <v>46.99</v>
      </c>
      <c r="H30" t="n">
        <v>0.63</v>
      </c>
      <c r="I30" t="n">
        <v>32</v>
      </c>
      <c r="J30" t="n">
        <v>224.9</v>
      </c>
      <c r="K30" t="n">
        <v>56.13</v>
      </c>
      <c r="L30" t="n">
        <v>8</v>
      </c>
      <c r="M30" t="n">
        <v>30</v>
      </c>
      <c r="N30" t="n">
        <v>50.78</v>
      </c>
      <c r="O30" t="n">
        <v>27972.28</v>
      </c>
      <c r="P30" t="n">
        <v>338.48</v>
      </c>
      <c r="Q30" t="n">
        <v>1397.26</v>
      </c>
      <c r="R30" t="n">
        <v>101.65</v>
      </c>
      <c r="S30" t="n">
        <v>66.97</v>
      </c>
      <c r="T30" t="n">
        <v>14668.44</v>
      </c>
      <c r="U30" t="n">
        <v>0.66</v>
      </c>
      <c r="V30" t="n">
        <v>0.84</v>
      </c>
      <c r="W30" t="n">
        <v>5.35</v>
      </c>
      <c r="X30" t="n">
        <v>0.9</v>
      </c>
      <c r="Y30" t="n">
        <v>1</v>
      </c>
      <c r="Z30" t="n">
        <v>10</v>
      </c>
      <c r="AA30" t="n">
        <v>487.6449157403804</v>
      </c>
      <c r="AB30" t="n">
        <v>667.2172870913339</v>
      </c>
      <c r="AC30" t="n">
        <v>603.53900565668</v>
      </c>
      <c r="AD30" t="n">
        <v>487644.9157403804</v>
      </c>
      <c r="AE30" t="n">
        <v>667217.2870913339</v>
      </c>
      <c r="AF30" t="n">
        <v>3.256341053441935e-06</v>
      </c>
      <c r="AG30" t="n">
        <v>8.39988425925926</v>
      </c>
      <c r="AH30" t="n">
        <v>603539.0056566801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3.4544</v>
      </c>
      <c r="E31" t="n">
        <v>28.95</v>
      </c>
      <c r="F31" t="n">
        <v>25.03</v>
      </c>
      <c r="G31" t="n">
        <v>48.44</v>
      </c>
      <c r="H31" t="n">
        <v>0.65</v>
      </c>
      <c r="I31" t="n">
        <v>31</v>
      </c>
      <c r="J31" t="n">
        <v>225.32</v>
      </c>
      <c r="K31" t="n">
        <v>56.13</v>
      </c>
      <c r="L31" t="n">
        <v>8.25</v>
      </c>
      <c r="M31" t="n">
        <v>29</v>
      </c>
      <c r="N31" t="n">
        <v>50.95</v>
      </c>
      <c r="O31" t="n">
        <v>28023.89</v>
      </c>
      <c r="P31" t="n">
        <v>337.1</v>
      </c>
      <c r="Q31" t="n">
        <v>1397.17</v>
      </c>
      <c r="R31" t="n">
        <v>100.69</v>
      </c>
      <c r="S31" t="n">
        <v>66.97</v>
      </c>
      <c r="T31" t="n">
        <v>14192.59</v>
      </c>
      <c r="U31" t="n">
        <v>0.67</v>
      </c>
      <c r="V31" t="n">
        <v>0.84</v>
      </c>
      <c r="W31" t="n">
        <v>5.34</v>
      </c>
      <c r="X31" t="n">
        <v>0.86</v>
      </c>
      <c r="Y31" t="n">
        <v>1</v>
      </c>
      <c r="Z31" t="n">
        <v>10</v>
      </c>
      <c r="AA31" t="n">
        <v>485.7111108808269</v>
      </c>
      <c r="AB31" t="n">
        <v>664.5713699690436</v>
      </c>
      <c r="AC31" t="n">
        <v>601.1456111509732</v>
      </c>
      <c r="AD31" t="n">
        <v>485711.1108808269</v>
      </c>
      <c r="AE31" t="n">
        <v>664571.3699690436</v>
      </c>
      <c r="AF31" t="n">
        <v>3.265036727914148e-06</v>
      </c>
      <c r="AG31" t="n">
        <v>8.376736111111111</v>
      </c>
      <c r="AH31" t="n">
        <v>601145.6111509732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3.4654</v>
      </c>
      <c r="E32" t="n">
        <v>28.86</v>
      </c>
      <c r="F32" t="n">
        <v>24.98</v>
      </c>
      <c r="G32" t="n">
        <v>49.95</v>
      </c>
      <c r="H32" t="n">
        <v>0.67</v>
      </c>
      <c r="I32" t="n">
        <v>30</v>
      </c>
      <c r="J32" t="n">
        <v>225.74</v>
      </c>
      <c r="K32" t="n">
        <v>56.13</v>
      </c>
      <c r="L32" t="n">
        <v>8.5</v>
      </c>
      <c r="M32" t="n">
        <v>28</v>
      </c>
      <c r="N32" t="n">
        <v>51.11</v>
      </c>
      <c r="O32" t="n">
        <v>28075.56</v>
      </c>
      <c r="P32" t="n">
        <v>335.2</v>
      </c>
      <c r="Q32" t="n">
        <v>1397.31</v>
      </c>
      <c r="R32" t="n">
        <v>99.17</v>
      </c>
      <c r="S32" t="n">
        <v>66.97</v>
      </c>
      <c r="T32" t="n">
        <v>13438.48</v>
      </c>
      <c r="U32" t="n">
        <v>0.68</v>
      </c>
      <c r="V32" t="n">
        <v>0.84</v>
      </c>
      <c r="W32" t="n">
        <v>5.34</v>
      </c>
      <c r="X32" t="n">
        <v>0.8100000000000001</v>
      </c>
      <c r="Y32" t="n">
        <v>1</v>
      </c>
      <c r="Z32" t="n">
        <v>10</v>
      </c>
      <c r="AA32" t="n">
        <v>483.1892994969907</v>
      </c>
      <c r="AB32" t="n">
        <v>661.1209163792125</v>
      </c>
      <c r="AC32" t="n">
        <v>598.0244640090135</v>
      </c>
      <c r="AD32" t="n">
        <v>483189.2994969906</v>
      </c>
      <c r="AE32" t="n">
        <v>661120.9163792125</v>
      </c>
      <c r="AF32" t="n">
        <v>3.275433730000488e-06</v>
      </c>
      <c r="AG32" t="n">
        <v>8.350694444444445</v>
      </c>
      <c r="AH32" t="n">
        <v>598024.4640090135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3.4724</v>
      </c>
      <c r="E33" t="n">
        <v>28.8</v>
      </c>
      <c r="F33" t="n">
        <v>24.96</v>
      </c>
      <c r="G33" t="n">
        <v>51.64</v>
      </c>
      <c r="H33" t="n">
        <v>0.6899999999999999</v>
      </c>
      <c r="I33" t="n">
        <v>29</v>
      </c>
      <c r="J33" t="n">
        <v>226.16</v>
      </c>
      <c r="K33" t="n">
        <v>56.13</v>
      </c>
      <c r="L33" t="n">
        <v>8.75</v>
      </c>
      <c r="M33" t="n">
        <v>27</v>
      </c>
      <c r="N33" t="n">
        <v>51.28</v>
      </c>
      <c r="O33" t="n">
        <v>28127.29</v>
      </c>
      <c r="P33" t="n">
        <v>333.28</v>
      </c>
      <c r="Q33" t="n">
        <v>1397.24</v>
      </c>
      <c r="R33" t="n">
        <v>98.64</v>
      </c>
      <c r="S33" t="n">
        <v>66.97</v>
      </c>
      <c r="T33" t="n">
        <v>13176.2</v>
      </c>
      <c r="U33" t="n">
        <v>0.68</v>
      </c>
      <c r="V33" t="n">
        <v>0.84</v>
      </c>
      <c r="W33" t="n">
        <v>5.34</v>
      </c>
      <c r="X33" t="n">
        <v>0.79</v>
      </c>
      <c r="Y33" t="n">
        <v>1</v>
      </c>
      <c r="Z33" t="n">
        <v>10</v>
      </c>
      <c r="AA33" t="n">
        <v>481.1382595302932</v>
      </c>
      <c r="AB33" t="n">
        <v>658.31459301128</v>
      </c>
      <c r="AC33" t="n">
        <v>595.4859722046169</v>
      </c>
      <c r="AD33" t="n">
        <v>481138.2595302932</v>
      </c>
      <c r="AE33" t="n">
        <v>658314.5930112799</v>
      </c>
      <c r="AF33" t="n">
        <v>3.282050004055432e-06</v>
      </c>
      <c r="AG33" t="n">
        <v>8.333333333333334</v>
      </c>
      <c r="AH33" t="n">
        <v>595485.9722046169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3.4808</v>
      </c>
      <c r="E34" t="n">
        <v>28.73</v>
      </c>
      <c r="F34" t="n">
        <v>24.93</v>
      </c>
      <c r="G34" t="n">
        <v>53.43</v>
      </c>
      <c r="H34" t="n">
        <v>0.71</v>
      </c>
      <c r="I34" t="n">
        <v>28</v>
      </c>
      <c r="J34" t="n">
        <v>226.58</v>
      </c>
      <c r="K34" t="n">
        <v>56.13</v>
      </c>
      <c r="L34" t="n">
        <v>9</v>
      </c>
      <c r="M34" t="n">
        <v>26</v>
      </c>
      <c r="N34" t="n">
        <v>51.45</v>
      </c>
      <c r="O34" t="n">
        <v>28179.08</v>
      </c>
      <c r="P34" t="n">
        <v>332.51</v>
      </c>
      <c r="Q34" t="n">
        <v>1397.22</v>
      </c>
      <c r="R34" t="n">
        <v>97.58</v>
      </c>
      <c r="S34" t="n">
        <v>66.97</v>
      </c>
      <c r="T34" t="n">
        <v>12650.81</v>
      </c>
      <c r="U34" t="n">
        <v>0.6899999999999999</v>
      </c>
      <c r="V34" t="n">
        <v>0.84</v>
      </c>
      <c r="W34" t="n">
        <v>5.34</v>
      </c>
      <c r="X34" t="n">
        <v>0.77</v>
      </c>
      <c r="Y34" t="n">
        <v>1</v>
      </c>
      <c r="Z34" t="n">
        <v>10</v>
      </c>
      <c r="AA34" t="n">
        <v>479.7332427516056</v>
      </c>
      <c r="AB34" t="n">
        <v>656.3921870697139</v>
      </c>
      <c r="AC34" t="n">
        <v>593.7470379880002</v>
      </c>
      <c r="AD34" t="n">
        <v>479733.2427516056</v>
      </c>
      <c r="AE34" t="n">
        <v>656392.187069714</v>
      </c>
      <c r="AF34" t="n">
        <v>3.289989532921366e-06</v>
      </c>
      <c r="AG34" t="n">
        <v>8.313078703703704</v>
      </c>
      <c r="AH34" t="n">
        <v>593747.0379880002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3.4904</v>
      </c>
      <c r="E35" t="n">
        <v>28.65</v>
      </c>
      <c r="F35" t="n">
        <v>24.9</v>
      </c>
      <c r="G35" t="n">
        <v>55.33</v>
      </c>
      <c r="H35" t="n">
        <v>0.72</v>
      </c>
      <c r="I35" t="n">
        <v>27</v>
      </c>
      <c r="J35" t="n">
        <v>227</v>
      </c>
      <c r="K35" t="n">
        <v>56.13</v>
      </c>
      <c r="L35" t="n">
        <v>9.25</v>
      </c>
      <c r="M35" t="n">
        <v>25</v>
      </c>
      <c r="N35" t="n">
        <v>51.62</v>
      </c>
      <c r="O35" t="n">
        <v>28230.92</v>
      </c>
      <c r="P35" t="n">
        <v>330.24</v>
      </c>
      <c r="Q35" t="n">
        <v>1397.35</v>
      </c>
      <c r="R35" t="n">
        <v>96.14</v>
      </c>
      <c r="S35" t="n">
        <v>66.97</v>
      </c>
      <c r="T35" t="n">
        <v>11934.57</v>
      </c>
      <c r="U35" t="n">
        <v>0.7</v>
      </c>
      <c r="V35" t="n">
        <v>0.85</v>
      </c>
      <c r="W35" t="n">
        <v>5.34</v>
      </c>
      <c r="X35" t="n">
        <v>0.73</v>
      </c>
      <c r="Y35" t="n">
        <v>1</v>
      </c>
      <c r="Z35" t="n">
        <v>10</v>
      </c>
      <c r="AA35" t="n">
        <v>477.187247659562</v>
      </c>
      <c r="AB35" t="n">
        <v>652.9086442634037</v>
      </c>
      <c r="AC35" t="n">
        <v>590.5959596179413</v>
      </c>
      <c r="AD35" t="n">
        <v>477187.247659562</v>
      </c>
      <c r="AE35" t="n">
        <v>652908.6442634037</v>
      </c>
      <c r="AF35" t="n">
        <v>3.299063280196718e-06</v>
      </c>
      <c r="AG35" t="n">
        <v>8.289930555555555</v>
      </c>
      <c r="AH35" t="n">
        <v>590595.9596179413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3.4983</v>
      </c>
      <c r="E36" t="n">
        <v>28.59</v>
      </c>
      <c r="F36" t="n">
        <v>24.87</v>
      </c>
      <c r="G36" t="n">
        <v>57.4</v>
      </c>
      <c r="H36" t="n">
        <v>0.74</v>
      </c>
      <c r="I36" t="n">
        <v>26</v>
      </c>
      <c r="J36" t="n">
        <v>227.42</v>
      </c>
      <c r="K36" t="n">
        <v>56.13</v>
      </c>
      <c r="L36" t="n">
        <v>9.5</v>
      </c>
      <c r="M36" t="n">
        <v>24</v>
      </c>
      <c r="N36" t="n">
        <v>51.8</v>
      </c>
      <c r="O36" t="n">
        <v>28282.83</v>
      </c>
      <c r="P36" t="n">
        <v>328.21</v>
      </c>
      <c r="Q36" t="n">
        <v>1397.25</v>
      </c>
      <c r="R36" t="n">
        <v>95.59999999999999</v>
      </c>
      <c r="S36" t="n">
        <v>66.97</v>
      </c>
      <c r="T36" t="n">
        <v>11671.69</v>
      </c>
      <c r="U36" t="n">
        <v>0.7</v>
      </c>
      <c r="V36" t="n">
        <v>0.85</v>
      </c>
      <c r="W36" t="n">
        <v>5.34</v>
      </c>
      <c r="X36" t="n">
        <v>0.71</v>
      </c>
      <c r="Y36" t="n">
        <v>1</v>
      </c>
      <c r="Z36" t="n">
        <v>10</v>
      </c>
      <c r="AA36" t="n">
        <v>474.9724809338642</v>
      </c>
      <c r="AB36" t="n">
        <v>649.8783027206921</v>
      </c>
      <c r="AC36" t="n">
        <v>587.854829618955</v>
      </c>
      <c r="AD36" t="n">
        <v>474972.4809338643</v>
      </c>
      <c r="AE36" t="n">
        <v>649878.3027206921</v>
      </c>
      <c r="AF36" t="n">
        <v>3.306530218058726e-06</v>
      </c>
      <c r="AG36" t="n">
        <v>8.272569444444445</v>
      </c>
      <c r="AH36" t="n">
        <v>587854.829618955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3.5067</v>
      </c>
      <c r="E37" t="n">
        <v>28.52</v>
      </c>
      <c r="F37" t="n">
        <v>24.85</v>
      </c>
      <c r="G37" t="n">
        <v>59.64</v>
      </c>
      <c r="H37" t="n">
        <v>0.76</v>
      </c>
      <c r="I37" t="n">
        <v>25</v>
      </c>
      <c r="J37" t="n">
        <v>227.84</v>
      </c>
      <c r="K37" t="n">
        <v>56.13</v>
      </c>
      <c r="L37" t="n">
        <v>9.75</v>
      </c>
      <c r="M37" t="n">
        <v>23</v>
      </c>
      <c r="N37" t="n">
        <v>51.97</v>
      </c>
      <c r="O37" t="n">
        <v>28334.8</v>
      </c>
      <c r="P37" t="n">
        <v>326.91</v>
      </c>
      <c r="Q37" t="n">
        <v>1397.2</v>
      </c>
      <c r="R37" t="n">
        <v>94.59</v>
      </c>
      <c r="S37" t="n">
        <v>66.97</v>
      </c>
      <c r="T37" t="n">
        <v>11172.89</v>
      </c>
      <c r="U37" t="n">
        <v>0.71</v>
      </c>
      <c r="V37" t="n">
        <v>0.85</v>
      </c>
      <c r="W37" t="n">
        <v>5.34</v>
      </c>
      <c r="X37" t="n">
        <v>0.68</v>
      </c>
      <c r="Y37" t="n">
        <v>1</v>
      </c>
      <c r="Z37" t="n">
        <v>10</v>
      </c>
      <c r="AA37" t="n">
        <v>473.2610789886004</v>
      </c>
      <c r="AB37" t="n">
        <v>647.5366870774568</v>
      </c>
      <c r="AC37" t="n">
        <v>585.7366944862317</v>
      </c>
      <c r="AD37" t="n">
        <v>473261.0789886004</v>
      </c>
      <c r="AE37" t="n">
        <v>647536.6870774569</v>
      </c>
      <c r="AF37" t="n">
        <v>3.314469746924659e-06</v>
      </c>
      <c r="AG37" t="n">
        <v>8.252314814814815</v>
      </c>
      <c r="AH37" t="n">
        <v>585736.6944862318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3.5055</v>
      </c>
      <c r="E38" t="n">
        <v>28.53</v>
      </c>
      <c r="F38" t="n">
        <v>24.86</v>
      </c>
      <c r="G38" t="n">
        <v>59.66</v>
      </c>
      <c r="H38" t="n">
        <v>0.78</v>
      </c>
      <c r="I38" t="n">
        <v>25</v>
      </c>
      <c r="J38" t="n">
        <v>228.27</v>
      </c>
      <c r="K38" t="n">
        <v>56.13</v>
      </c>
      <c r="L38" t="n">
        <v>10</v>
      </c>
      <c r="M38" t="n">
        <v>23</v>
      </c>
      <c r="N38" t="n">
        <v>52.14</v>
      </c>
      <c r="O38" t="n">
        <v>28386.82</v>
      </c>
      <c r="P38" t="n">
        <v>326.01</v>
      </c>
      <c r="Q38" t="n">
        <v>1397.28</v>
      </c>
      <c r="R38" t="n">
        <v>95.15000000000001</v>
      </c>
      <c r="S38" t="n">
        <v>66.97</v>
      </c>
      <c r="T38" t="n">
        <v>11454.08</v>
      </c>
      <c r="U38" t="n">
        <v>0.7</v>
      </c>
      <c r="V38" t="n">
        <v>0.85</v>
      </c>
      <c r="W38" t="n">
        <v>5.33</v>
      </c>
      <c r="X38" t="n">
        <v>0.6899999999999999</v>
      </c>
      <c r="Y38" t="n">
        <v>1</v>
      </c>
      <c r="Z38" t="n">
        <v>10</v>
      </c>
      <c r="AA38" t="n">
        <v>472.7802742077763</v>
      </c>
      <c r="AB38" t="n">
        <v>646.8788287647234</v>
      </c>
      <c r="AC38" t="n">
        <v>585.1416212475558</v>
      </c>
      <c r="AD38" t="n">
        <v>472780.2742077763</v>
      </c>
      <c r="AE38" t="n">
        <v>646878.8287647234</v>
      </c>
      <c r="AF38" t="n">
        <v>3.31333552851524e-06</v>
      </c>
      <c r="AG38" t="n">
        <v>8.255208333333334</v>
      </c>
      <c r="AH38" t="n">
        <v>585141.6212475558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3.5155</v>
      </c>
      <c r="E39" t="n">
        <v>28.45</v>
      </c>
      <c r="F39" t="n">
        <v>24.82</v>
      </c>
      <c r="G39" t="n">
        <v>62.05</v>
      </c>
      <c r="H39" t="n">
        <v>0.8</v>
      </c>
      <c r="I39" t="n">
        <v>24</v>
      </c>
      <c r="J39" t="n">
        <v>228.69</v>
      </c>
      <c r="K39" t="n">
        <v>56.13</v>
      </c>
      <c r="L39" t="n">
        <v>10.25</v>
      </c>
      <c r="M39" t="n">
        <v>22</v>
      </c>
      <c r="N39" t="n">
        <v>52.31</v>
      </c>
      <c r="O39" t="n">
        <v>28438.91</v>
      </c>
      <c r="P39" t="n">
        <v>324.04</v>
      </c>
      <c r="Q39" t="n">
        <v>1397.31</v>
      </c>
      <c r="R39" t="n">
        <v>93.81999999999999</v>
      </c>
      <c r="S39" t="n">
        <v>66.97</v>
      </c>
      <c r="T39" t="n">
        <v>10792.32</v>
      </c>
      <c r="U39" t="n">
        <v>0.71</v>
      </c>
      <c r="V39" t="n">
        <v>0.85</v>
      </c>
      <c r="W39" t="n">
        <v>5.33</v>
      </c>
      <c r="X39" t="n">
        <v>0.65</v>
      </c>
      <c r="Y39" t="n">
        <v>1</v>
      </c>
      <c r="Z39" t="n">
        <v>10</v>
      </c>
      <c r="AA39" t="n">
        <v>470.4086873629363</v>
      </c>
      <c r="AB39" t="n">
        <v>643.633919016586</v>
      </c>
      <c r="AC39" t="n">
        <v>582.2064011315213</v>
      </c>
      <c r="AD39" t="n">
        <v>470408.6873629363</v>
      </c>
      <c r="AE39" t="n">
        <v>643633.919016586</v>
      </c>
      <c r="AF39" t="n">
        <v>3.322787348593732e-06</v>
      </c>
      <c r="AG39" t="n">
        <v>8.232060185185185</v>
      </c>
      <c r="AH39" t="n">
        <v>582206.4011315212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3.523</v>
      </c>
      <c r="E40" t="n">
        <v>28.38</v>
      </c>
      <c r="F40" t="n">
        <v>24.8</v>
      </c>
      <c r="G40" t="n">
        <v>64.7</v>
      </c>
      <c r="H40" t="n">
        <v>0.8100000000000001</v>
      </c>
      <c r="I40" t="n">
        <v>23</v>
      </c>
      <c r="J40" t="n">
        <v>229.11</v>
      </c>
      <c r="K40" t="n">
        <v>56.13</v>
      </c>
      <c r="L40" t="n">
        <v>10.5</v>
      </c>
      <c r="M40" t="n">
        <v>21</v>
      </c>
      <c r="N40" t="n">
        <v>52.48</v>
      </c>
      <c r="O40" t="n">
        <v>28491.06</v>
      </c>
      <c r="P40" t="n">
        <v>322.27</v>
      </c>
      <c r="Q40" t="n">
        <v>1397.24</v>
      </c>
      <c r="R40" t="n">
        <v>93.20999999999999</v>
      </c>
      <c r="S40" t="n">
        <v>66.97</v>
      </c>
      <c r="T40" t="n">
        <v>10490.11</v>
      </c>
      <c r="U40" t="n">
        <v>0.72</v>
      </c>
      <c r="V40" t="n">
        <v>0.85</v>
      </c>
      <c r="W40" t="n">
        <v>5.33</v>
      </c>
      <c r="X40" t="n">
        <v>0.64</v>
      </c>
      <c r="Y40" t="n">
        <v>1</v>
      </c>
      <c r="Z40" t="n">
        <v>10</v>
      </c>
      <c r="AA40" t="n">
        <v>468.471885591149</v>
      </c>
      <c r="AB40" t="n">
        <v>640.9839013867627</v>
      </c>
      <c r="AC40" t="n">
        <v>579.8092974649652</v>
      </c>
      <c r="AD40" t="n">
        <v>468471.885591149</v>
      </c>
      <c r="AE40" t="n">
        <v>640983.9013867627</v>
      </c>
      <c r="AF40" t="n">
        <v>3.3298762136526e-06</v>
      </c>
      <c r="AG40" t="n">
        <v>8.211805555555555</v>
      </c>
      <c r="AH40" t="n">
        <v>579809.2974649651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3.5219</v>
      </c>
      <c r="E41" t="n">
        <v>28.39</v>
      </c>
      <c r="F41" t="n">
        <v>24.81</v>
      </c>
      <c r="G41" t="n">
        <v>64.72</v>
      </c>
      <c r="H41" t="n">
        <v>0.83</v>
      </c>
      <c r="I41" t="n">
        <v>23</v>
      </c>
      <c r="J41" t="n">
        <v>229.53</v>
      </c>
      <c r="K41" t="n">
        <v>56.13</v>
      </c>
      <c r="L41" t="n">
        <v>10.75</v>
      </c>
      <c r="M41" t="n">
        <v>21</v>
      </c>
      <c r="N41" t="n">
        <v>52.66</v>
      </c>
      <c r="O41" t="n">
        <v>28543.27</v>
      </c>
      <c r="P41" t="n">
        <v>321.51</v>
      </c>
      <c r="Q41" t="n">
        <v>1397.27</v>
      </c>
      <c r="R41" t="n">
        <v>93.37</v>
      </c>
      <c r="S41" t="n">
        <v>66.97</v>
      </c>
      <c r="T41" t="n">
        <v>10572.95</v>
      </c>
      <c r="U41" t="n">
        <v>0.72</v>
      </c>
      <c r="V41" t="n">
        <v>0.85</v>
      </c>
      <c r="W41" t="n">
        <v>5.34</v>
      </c>
      <c r="X41" t="n">
        <v>0.64</v>
      </c>
      <c r="Y41" t="n">
        <v>1</v>
      </c>
      <c r="Z41" t="n">
        <v>10</v>
      </c>
      <c r="AA41" t="n">
        <v>468.0791656522873</v>
      </c>
      <c r="AB41" t="n">
        <v>640.4465646408314</v>
      </c>
      <c r="AC41" t="n">
        <v>579.3232433839087</v>
      </c>
      <c r="AD41" t="n">
        <v>468079.1656522873</v>
      </c>
      <c r="AE41" t="n">
        <v>640446.5646408314</v>
      </c>
      <c r="AF41" t="n">
        <v>3.328836513443966e-06</v>
      </c>
      <c r="AG41" t="n">
        <v>8.214699074074074</v>
      </c>
      <c r="AH41" t="n">
        <v>579323.2433839086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3.5332</v>
      </c>
      <c r="E42" t="n">
        <v>28.3</v>
      </c>
      <c r="F42" t="n">
        <v>24.76</v>
      </c>
      <c r="G42" t="n">
        <v>67.53</v>
      </c>
      <c r="H42" t="n">
        <v>0.85</v>
      </c>
      <c r="I42" t="n">
        <v>22</v>
      </c>
      <c r="J42" t="n">
        <v>229.96</v>
      </c>
      <c r="K42" t="n">
        <v>56.13</v>
      </c>
      <c r="L42" t="n">
        <v>11</v>
      </c>
      <c r="M42" t="n">
        <v>20</v>
      </c>
      <c r="N42" t="n">
        <v>52.83</v>
      </c>
      <c r="O42" t="n">
        <v>28595.54</v>
      </c>
      <c r="P42" t="n">
        <v>319.85</v>
      </c>
      <c r="Q42" t="n">
        <v>1397.22</v>
      </c>
      <c r="R42" t="n">
        <v>92.19</v>
      </c>
      <c r="S42" t="n">
        <v>66.97</v>
      </c>
      <c r="T42" t="n">
        <v>9987.790000000001</v>
      </c>
      <c r="U42" t="n">
        <v>0.73</v>
      </c>
      <c r="V42" t="n">
        <v>0.85</v>
      </c>
      <c r="W42" t="n">
        <v>5.32</v>
      </c>
      <c r="X42" t="n">
        <v>0.6</v>
      </c>
      <c r="Y42" t="n">
        <v>1</v>
      </c>
      <c r="Z42" t="n">
        <v>10</v>
      </c>
      <c r="AA42" t="n">
        <v>465.7990487255149</v>
      </c>
      <c r="AB42" t="n">
        <v>637.326808069962</v>
      </c>
      <c r="AC42" t="n">
        <v>576.5012320015571</v>
      </c>
      <c r="AD42" t="n">
        <v>465799.0487255149</v>
      </c>
      <c r="AE42" t="n">
        <v>637326.808069962</v>
      </c>
      <c r="AF42" t="n">
        <v>3.339517070132662e-06</v>
      </c>
      <c r="AG42" t="n">
        <v>8.188657407407408</v>
      </c>
      <c r="AH42" t="n">
        <v>576501.2320015571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3.531</v>
      </c>
      <c r="E43" t="n">
        <v>28.32</v>
      </c>
      <c r="F43" t="n">
        <v>24.78</v>
      </c>
      <c r="G43" t="n">
        <v>67.58</v>
      </c>
      <c r="H43" t="n">
        <v>0.87</v>
      </c>
      <c r="I43" t="n">
        <v>22</v>
      </c>
      <c r="J43" t="n">
        <v>230.38</v>
      </c>
      <c r="K43" t="n">
        <v>56.13</v>
      </c>
      <c r="L43" t="n">
        <v>11.25</v>
      </c>
      <c r="M43" t="n">
        <v>20</v>
      </c>
      <c r="N43" t="n">
        <v>53</v>
      </c>
      <c r="O43" t="n">
        <v>28647.87</v>
      </c>
      <c r="P43" t="n">
        <v>317.8</v>
      </c>
      <c r="Q43" t="n">
        <v>1397.2</v>
      </c>
      <c r="R43" t="n">
        <v>92.41</v>
      </c>
      <c r="S43" t="n">
        <v>66.97</v>
      </c>
      <c r="T43" t="n">
        <v>10097.88</v>
      </c>
      <c r="U43" t="n">
        <v>0.72</v>
      </c>
      <c r="V43" t="n">
        <v>0.85</v>
      </c>
      <c r="W43" t="n">
        <v>5.33</v>
      </c>
      <c r="X43" t="n">
        <v>0.61</v>
      </c>
      <c r="Y43" t="n">
        <v>1</v>
      </c>
      <c r="Z43" t="n">
        <v>10</v>
      </c>
      <c r="AA43" t="n">
        <v>464.6509307645947</v>
      </c>
      <c r="AB43" t="n">
        <v>635.7559024244412</v>
      </c>
      <c r="AC43" t="n">
        <v>575.080251386065</v>
      </c>
      <c r="AD43" t="n">
        <v>464650.9307645947</v>
      </c>
      <c r="AE43" t="n">
        <v>635755.9024244412</v>
      </c>
      <c r="AF43" t="n">
        <v>3.337437669715394e-06</v>
      </c>
      <c r="AG43" t="n">
        <v>8.194444444444445</v>
      </c>
      <c r="AH43" t="n">
        <v>575080.251386065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3.5415</v>
      </c>
      <c r="E44" t="n">
        <v>28.24</v>
      </c>
      <c r="F44" t="n">
        <v>24.74</v>
      </c>
      <c r="G44" t="n">
        <v>70.68000000000001</v>
      </c>
      <c r="H44" t="n">
        <v>0.89</v>
      </c>
      <c r="I44" t="n">
        <v>21</v>
      </c>
      <c r="J44" t="n">
        <v>230.81</v>
      </c>
      <c r="K44" t="n">
        <v>56.13</v>
      </c>
      <c r="L44" t="n">
        <v>11.5</v>
      </c>
      <c r="M44" t="n">
        <v>19</v>
      </c>
      <c r="N44" t="n">
        <v>53.18</v>
      </c>
      <c r="O44" t="n">
        <v>28700.26</v>
      </c>
      <c r="P44" t="n">
        <v>316.11</v>
      </c>
      <c r="Q44" t="n">
        <v>1397.2</v>
      </c>
      <c r="R44" t="n">
        <v>91.27</v>
      </c>
      <c r="S44" t="n">
        <v>66.97</v>
      </c>
      <c r="T44" t="n">
        <v>9531.98</v>
      </c>
      <c r="U44" t="n">
        <v>0.73</v>
      </c>
      <c r="V44" t="n">
        <v>0.85</v>
      </c>
      <c r="W44" t="n">
        <v>5.32</v>
      </c>
      <c r="X44" t="n">
        <v>0.57</v>
      </c>
      <c r="Y44" t="n">
        <v>1</v>
      </c>
      <c r="Z44" t="n">
        <v>10</v>
      </c>
      <c r="AA44" t="n">
        <v>462.468380231168</v>
      </c>
      <c r="AB44" t="n">
        <v>632.7696404972729</v>
      </c>
      <c r="AC44" t="n">
        <v>572.3789941059807</v>
      </c>
      <c r="AD44" t="n">
        <v>462468.380231168</v>
      </c>
      <c r="AE44" t="n">
        <v>632769.640497273</v>
      </c>
      <c r="AF44" t="n">
        <v>3.34736208079781e-06</v>
      </c>
      <c r="AG44" t="n">
        <v>8.171296296296296</v>
      </c>
      <c r="AH44" t="n">
        <v>572378.9941059807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3.5419</v>
      </c>
      <c r="E45" t="n">
        <v>28.23</v>
      </c>
      <c r="F45" t="n">
        <v>24.73</v>
      </c>
      <c r="G45" t="n">
        <v>70.67</v>
      </c>
      <c r="H45" t="n">
        <v>0.9</v>
      </c>
      <c r="I45" t="n">
        <v>21</v>
      </c>
      <c r="J45" t="n">
        <v>231.23</v>
      </c>
      <c r="K45" t="n">
        <v>56.13</v>
      </c>
      <c r="L45" t="n">
        <v>11.75</v>
      </c>
      <c r="M45" t="n">
        <v>19</v>
      </c>
      <c r="N45" t="n">
        <v>53.36</v>
      </c>
      <c r="O45" t="n">
        <v>28752.71</v>
      </c>
      <c r="P45" t="n">
        <v>314.36</v>
      </c>
      <c r="Q45" t="n">
        <v>1397.2</v>
      </c>
      <c r="R45" t="n">
        <v>91</v>
      </c>
      <c r="S45" t="n">
        <v>66.97</v>
      </c>
      <c r="T45" t="n">
        <v>9397.860000000001</v>
      </c>
      <c r="U45" t="n">
        <v>0.74</v>
      </c>
      <c r="V45" t="n">
        <v>0.85</v>
      </c>
      <c r="W45" t="n">
        <v>5.33</v>
      </c>
      <c r="X45" t="n">
        <v>0.57</v>
      </c>
      <c r="Y45" t="n">
        <v>1</v>
      </c>
      <c r="Z45" t="n">
        <v>10</v>
      </c>
      <c r="AA45" t="n">
        <v>461.2058869533344</v>
      </c>
      <c r="AB45" t="n">
        <v>631.0422414972686</v>
      </c>
      <c r="AC45" t="n">
        <v>570.8164556421169</v>
      </c>
      <c r="AD45" t="n">
        <v>461205.8869533344</v>
      </c>
      <c r="AE45" t="n">
        <v>631042.2414972686</v>
      </c>
      <c r="AF45" t="n">
        <v>3.347740153600949e-06</v>
      </c>
      <c r="AG45" t="n">
        <v>8.168402777777779</v>
      </c>
      <c r="AH45" t="n">
        <v>570816.455642117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3.5512</v>
      </c>
      <c r="E46" t="n">
        <v>28.16</v>
      </c>
      <c r="F46" t="n">
        <v>24.7</v>
      </c>
      <c r="G46" t="n">
        <v>74.11</v>
      </c>
      <c r="H46" t="n">
        <v>0.92</v>
      </c>
      <c r="I46" t="n">
        <v>20</v>
      </c>
      <c r="J46" t="n">
        <v>231.66</v>
      </c>
      <c r="K46" t="n">
        <v>56.13</v>
      </c>
      <c r="L46" t="n">
        <v>12</v>
      </c>
      <c r="M46" t="n">
        <v>18</v>
      </c>
      <c r="N46" t="n">
        <v>53.53</v>
      </c>
      <c r="O46" t="n">
        <v>28805.23</v>
      </c>
      <c r="P46" t="n">
        <v>313.46</v>
      </c>
      <c r="Q46" t="n">
        <v>1397.17</v>
      </c>
      <c r="R46" t="n">
        <v>90</v>
      </c>
      <c r="S46" t="n">
        <v>66.97</v>
      </c>
      <c r="T46" t="n">
        <v>8899.610000000001</v>
      </c>
      <c r="U46" t="n">
        <v>0.74</v>
      </c>
      <c r="V46" t="n">
        <v>0.85</v>
      </c>
      <c r="W46" t="n">
        <v>5.33</v>
      </c>
      <c r="X46" t="n">
        <v>0.54</v>
      </c>
      <c r="Y46" t="n">
        <v>1</v>
      </c>
      <c r="Z46" t="n">
        <v>10</v>
      </c>
      <c r="AA46" t="n">
        <v>459.7118168931055</v>
      </c>
      <c r="AB46" t="n">
        <v>628.9979889271442</v>
      </c>
      <c r="AC46" t="n">
        <v>568.9673036681588</v>
      </c>
      <c r="AD46" t="n">
        <v>459711.8168931055</v>
      </c>
      <c r="AE46" t="n">
        <v>628997.9889271442</v>
      </c>
      <c r="AF46" t="n">
        <v>3.356530346273947e-06</v>
      </c>
      <c r="AG46" t="n">
        <v>8.148148148148149</v>
      </c>
      <c r="AH46" t="n">
        <v>568967.3036681588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3.552</v>
      </c>
      <c r="E47" t="n">
        <v>28.15</v>
      </c>
      <c r="F47" t="n">
        <v>24.7</v>
      </c>
      <c r="G47" t="n">
        <v>74.09</v>
      </c>
      <c r="H47" t="n">
        <v>0.9399999999999999</v>
      </c>
      <c r="I47" t="n">
        <v>20</v>
      </c>
      <c r="J47" t="n">
        <v>232.08</v>
      </c>
      <c r="K47" t="n">
        <v>56.13</v>
      </c>
      <c r="L47" t="n">
        <v>12.25</v>
      </c>
      <c r="M47" t="n">
        <v>18</v>
      </c>
      <c r="N47" t="n">
        <v>53.71</v>
      </c>
      <c r="O47" t="n">
        <v>28857.81</v>
      </c>
      <c r="P47" t="n">
        <v>310.27</v>
      </c>
      <c r="Q47" t="n">
        <v>1397.23</v>
      </c>
      <c r="R47" t="n">
        <v>89.90000000000001</v>
      </c>
      <c r="S47" t="n">
        <v>66.97</v>
      </c>
      <c r="T47" t="n">
        <v>8853.629999999999</v>
      </c>
      <c r="U47" t="n">
        <v>0.74</v>
      </c>
      <c r="V47" t="n">
        <v>0.85</v>
      </c>
      <c r="W47" t="n">
        <v>5.32</v>
      </c>
      <c r="X47" t="n">
        <v>0.53</v>
      </c>
      <c r="Y47" t="n">
        <v>1</v>
      </c>
      <c r="Z47" t="n">
        <v>10</v>
      </c>
      <c r="AA47" t="n">
        <v>457.4728914419637</v>
      </c>
      <c r="AB47" t="n">
        <v>625.9345923504723</v>
      </c>
      <c r="AC47" t="n">
        <v>566.1962733612604</v>
      </c>
      <c r="AD47" t="n">
        <v>457472.8914419637</v>
      </c>
      <c r="AE47" t="n">
        <v>625934.5923504722</v>
      </c>
      <c r="AF47" t="n">
        <v>3.357286491880226e-06</v>
      </c>
      <c r="AG47" t="n">
        <v>8.14525462962963</v>
      </c>
      <c r="AH47" t="n">
        <v>566196.2733612604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3.5582</v>
      </c>
      <c r="E48" t="n">
        <v>28.1</v>
      </c>
      <c r="F48" t="n">
        <v>24.69</v>
      </c>
      <c r="G48" t="n">
        <v>77.97</v>
      </c>
      <c r="H48" t="n">
        <v>0.96</v>
      </c>
      <c r="I48" t="n">
        <v>19</v>
      </c>
      <c r="J48" t="n">
        <v>232.51</v>
      </c>
      <c r="K48" t="n">
        <v>56.13</v>
      </c>
      <c r="L48" t="n">
        <v>12.5</v>
      </c>
      <c r="M48" t="n">
        <v>17</v>
      </c>
      <c r="N48" t="n">
        <v>53.88</v>
      </c>
      <c r="O48" t="n">
        <v>28910.45</v>
      </c>
      <c r="P48" t="n">
        <v>310.41</v>
      </c>
      <c r="Q48" t="n">
        <v>1397.19</v>
      </c>
      <c r="R48" t="n">
        <v>89.56999999999999</v>
      </c>
      <c r="S48" t="n">
        <v>66.97</v>
      </c>
      <c r="T48" t="n">
        <v>8693.57</v>
      </c>
      <c r="U48" t="n">
        <v>0.75</v>
      </c>
      <c r="V48" t="n">
        <v>0.85</v>
      </c>
      <c r="W48" t="n">
        <v>5.33</v>
      </c>
      <c r="X48" t="n">
        <v>0.52</v>
      </c>
      <c r="Y48" t="n">
        <v>1</v>
      </c>
      <c r="Z48" t="n">
        <v>10</v>
      </c>
      <c r="AA48" t="n">
        <v>457.0218441282993</v>
      </c>
      <c r="AB48" t="n">
        <v>625.3174495171136</v>
      </c>
      <c r="AC48" t="n">
        <v>565.638029773752</v>
      </c>
      <c r="AD48" t="n">
        <v>457021.8441282993</v>
      </c>
      <c r="AE48" t="n">
        <v>625317.4495171136</v>
      </c>
      <c r="AF48" t="n">
        <v>3.36314662032889e-06</v>
      </c>
      <c r="AG48" t="n">
        <v>8.130787037037038</v>
      </c>
      <c r="AH48" t="n">
        <v>565638.029773752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3.5591</v>
      </c>
      <c r="E49" t="n">
        <v>28.1</v>
      </c>
      <c r="F49" t="n">
        <v>24.68</v>
      </c>
      <c r="G49" t="n">
        <v>77.94</v>
      </c>
      <c r="H49" t="n">
        <v>0.97</v>
      </c>
      <c r="I49" t="n">
        <v>19</v>
      </c>
      <c r="J49" t="n">
        <v>232.94</v>
      </c>
      <c r="K49" t="n">
        <v>56.13</v>
      </c>
      <c r="L49" t="n">
        <v>12.75</v>
      </c>
      <c r="M49" t="n">
        <v>17</v>
      </c>
      <c r="N49" t="n">
        <v>54.06</v>
      </c>
      <c r="O49" t="n">
        <v>28963.15</v>
      </c>
      <c r="P49" t="n">
        <v>308.52</v>
      </c>
      <c r="Q49" t="n">
        <v>1397.21</v>
      </c>
      <c r="R49" t="n">
        <v>89.43000000000001</v>
      </c>
      <c r="S49" t="n">
        <v>66.97</v>
      </c>
      <c r="T49" t="n">
        <v>8623.719999999999</v>
      </c>
      <c r="U49" t="n">
        <v>0.75</v>
      </c>
      <c r="V49" t="n">
        <v>0.85</v>
      </c>
      <c r="W49" t="n">
        <v>5.32</v>
      </c>
      <c r="X49" t="n">
        <v>0.52</v>
      </c>
      <c r="Y49" t="n">
        <v>1</v>
      </c>
      <c r="Z49" t="n">
        <v>10</v>
      </c>
      <c r="AA49" t="n">
        <v>455.6296532248801</v>
      </c>
      <c r="AB49" t="n">
        <v>623.4125925039275</v>
      </c>
      <c r="AC49" t="n">
        <v>563.9149696404208</v>
      </c>
      <c r="AD49" t="n">
        <v>455629.6532248801</v>
      </c>
      <c r="AE49" t="n">
        <v>623412.5925039275</v>
      </c>
      <c r="AF49" t="n">
        <v>3.363997284135955e-06</v>
      </c>
      <c r="AG49" t="n">
        <v>8.130787037037038</v>
      </c>
      <c r="AH49" t="n">
        <v>563914.9696404209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3.5684</v>
      </c>
      <c r="E50" t="n">
        <v>28.02</v>
      </c>
      <c r="F50" t="n">
        <v>24.65</v>
      </c>
      <c r="G50" t="n">
        <v>82.17</v>
      </c>
      <c r="H50" t="n">
        <v>0.99</v>
      </c>
      <c r="I50" t="n">
        <v>18</v>
      </c>
      <c r="J50" t="n">
        <v>233.37</v>
      </c>
      <c r="K50" t="n">
        <v>56.13</v>
      </c>
      <c r="L50" t="n">
        <v>13</v>
      </c>
      <c r="M50" t="n">
        <v>16</v>
      </c>
      <c r="N50" t="n">
        <v>54.24</v>
      </c>
      <c r="O50" t="n">
        <v>29015.91</v>
      </c>
      <c r="P50" t="n">
        <v>305.86</v>
      </c>
      <c r="Q50" t="n">
        <v>1397.2</v>
      </c>
      <c r="R50" t="n">
        <v>88.31</v>
      </c>
      <c r="S50" t="n">
        <v>66.97</v>
      </c>
      <c r="T50" t="n">
        <v>8064.85</v>
      </c>
      <c r="U50" t="n">
        <v>0.76</v>
      </c>
      <c r="V50" t="n">
        <v>0.85</v>
      </c>
      <c r="W50" t="n">
        <v>5.32</v>
      </c>
      <c r="X50" t="n">
        <v>0.48</v>
      </c>
      <c r="Y50" t="n">
        <v>1</v>
      </c>
      <c r="Z50" t="n">
        <v>10</v>
      </c>
      <c r="AA50" t="n">
        <v>452.9643960934774</v>
      </c>
      <c r="AB50" t="n">
        <v>619.7658701138962</v>
      </c>
      <c r="AC50" t="n">
        <v>560.6162853170871</v>
      </c>
      <c r="AD50" t="n">
        <v>452964.3960934774</v>
      </c>
      <c r="AE50" t="n">
        <v>619765.8701138962</v>
      </c>
      <c r="AF50" t="n">
        <v>3.372787476808952e-06</v>
      </c>
      <c r="AG50" t="n">
        <v>8.107638888888889</v>
      </c>
      <c r="AH50" t="n">
        <v>560616.2853170871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3.5674</v>
      </c>
      <c r="E51" t="n">
        <v>28.03</v>
      </c>
      <c r="F51" t="n">
        <v>24.66</v>
      </c>
      <c r="G51" t="n">
        <v>82.2</v>
      </c>
      <c r="H51" t="n">
        <v>1.01</v>
      </c>
      <c r="I51" t="n">
        <v>18</v>
      </c>
      <c r="J51" t="n">
        <v>233.79</v>
      </c>
      <c r="K51" t="n">
        <v>56.13</v>
      </c>
      <c r="L51" t="n">
        <v>13.25</v>
      </c>
      <c r="M51" t="n">
        <v>16</v>
      </c>
      <c r="N51" t="n">
        <v>54.42</v>
      </c>
      <c r="O51" t="n">
        <v>29068.74</v>
      </c>
      <c r="P51" t="n">
        <v>305.66</v>
      </c>
      <c r="Q51" t="n">
        <v>1397.2</v>
      </c>
      <c r="R51" t="n">
        <v>88.67</v>
      </c>
      <c r="S51" t="n">
        <v>66.97</v>
      </c>
      <c r="T51" t="n">
        <v>8247.15</v>
      </c>
      <c r="U51" t="n">
        <v>0.76</v>
      </c>
      <c r="V51" t="n">
        <v>0.85</v>
      </c>
      <c r="W51" t="n">
        <v>5.32</v>
      </c>
      <c r="X51" t="n">
        <v>0.49</v>
      </c>
      <c r="Y51" t="n">
        <v>1</v>
      </c>
      <c r="Z51" t="n">
        <v>10</v>
      </c>
      <c r="AA51" t="n">
        <v>452.9434543045654</v>
      </c>
      <c r="AB51" t="n">
        <v>619.7372166344204</v>
      </c>
      <c r="AC51" t="n">
        <v>560.5903664854769</v>
      </c>
      <c r="AD51" t="n">
        <v>452943.4543045654</v>
      </c>
      <c r="AE51" t="n">
        <v>619737.2166344204</v>
      </c>
      <c r="AF51" t="n">
        <v>3.371842294801103e-06</v>
      </c>
      <c r="AG51" t="n">
        <v>8.110532407407408</v>
      </c>
      <c r="AH51" t="n">
        <v>560590.366485477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3.5788</v>
      </c>
      <c r="E52" t="n">
        <v>27.94</v>
      </c>
      <c r="F52" t="n">
        <v>24.61</v>
      </c>
      <c r="G52" t="n">
        <v>86.86</v>
      </c>
      <c r="H52" t="n">
        <v>1.02</v>
      </c>
      <c r="I52" t="n">
        <v>17</v>
      </c>
      <c r="J52" t="n">
        <v>234.22</v>
      </c>
      <c r="K52" t="n">
        <v>56.13</v>
      </c>
      <c r="L52" t="n">
        <v>13.5</v>
      </c>
      <c r="M52" t="n">
        <v>15</v>
      </c>
      <c r="N52" t="n">
        <v>54.6</v>
      </c>
      <c r="O52" t="n">
        <v>29121.64</v>
      </c>
      <c r="P52" t="n">
        <v>301.76</v>
      </c>
      <c r="Q52" t="n">
        <v>1397.22</v>
      </c>
      <c r="R52" t="n">
        <v>87.05</v>
      </c>
      <c r="S52" t="n">
        <v>66.97</v>
      </c>
      <c r="T52" t="n">
        <v>7440.21</v>
      </c>
      <c r="U52" t="n">
        <v>0.77</v>
      </c>
      <c r="V52" t="n">
        <v>0.86</v>
      </c>
      <c r="W52" t="n">
        <v>5.32</v>
      </c>
      <c r="X52" t="n">
        <v>0.45</v>
      </c>
      <c r="Y52" t="n">
        <v>1</v>
      </c>
      <c r="Z52" t="n">
        <v>10</v>
      </c>
      <c r="AA52" t="n">
        <v>449.2182341901549</v>
      </c>
      <c r="AB52" t="n">
        <v>614.6402061287714</v>
      </c>
      <c r="AC52" t="n">
        <v>555.9798075087881</v>
      </c>
      <c r="AD52" t="n">
        <v>449218.2341901549</v>
      </c>
      <c r="AE52" t="n">
        <v>614640.2061287714</v>
      </c>
      <c r="AF52" t="n">
        <v>3.382617369690584e-06</v>
      </c>
      <c r="AG52" t="n">
        <v>8.084490740740742</v>
      </c>
      <c r="AH52" t="n">
        <v>555979.8075087881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3.579</v>
      </c>
      <c r="E53" t="n">
        <v>27.94</v>
      </c>
      <c r="F53" t="n">
        <v>24.61</v>
      </c>
      <c r="G53" t="n">
        <v>86.86</v>
      </c>
      <c r="H53" t="n">
        <v>1.04</v>
      </c>
      <c r="I53" t="n">
        <v>17</v>
      </c>
      <c r="J53" t="n">
        <v>234.65</v>
      </c>
      <c r="K53" t="n">
        <v>56.13</v>
      </c>
      <c r="L53" t="n">
        <v>13.75</v>
      </c>
      <c r="M53" t="n">
        <v>15</v>
      </c>
      <c r="N53" t="n">
        <v>54.78</v>
      </c>
      <c r="O53" t="n">
        <v>29174.59</v>
      </c>
      <c r="P53" t="n">
        <v>301.35</v>
      </c>
      <c r="Q53" t="n">
        <v>1397.18</v>
      </c>
      <c r="R53" t="n">
        <v>87.09999999999999</v>
      </c>
      <c r="S53" t="n">
        <v>66.97</v>
      </c>
      <c r="T53" t="n">
        <v>7465.3</v>
      </c>
      <c r="U53" t="n">
        <v>0.77</v>
      </c>
      <c r="V53" t="n">
        <v>0.86</v>
      </c>
      <c r="W53" t="n">
        <v>5.32</v>
      </c>
      <c r="X53" t="n">
        <v>0.44</v>
      </c>
      <c r="Y53" t="n">
        <v>1</v>
      </c>
      <c r="Z53" t="n">
        <v>10</v>
      </c>
      <c r="AA53" t="n">
        <v>448.9251800168018</v>
      </c>
      <c r="AB53" t="n">
        <v>614.239236480152</v>
      </c>
      <c r="AC53" t="n">
        <v>555.6171058406684</v>
      </c>
      <c r="AD53" t="n">
        <v>448925.1800168018</v>
      </c>
      <c r="AE53" t="n">
        <v>614239.236480152</v>
      </c>
      <c r="AF53" t="n">
        <v>3.382806406092154e-06</v>
      </c>
      <c r="AG53" t="n">
        <v>8.084490740740742</v>
      </c>
      <c r="AH53" t="n">
        <v>555617.1058406684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3.579</v>
      </c>
      <c r="E54" t="n">
        <v>27.94</v>
      </c>
      <c r="F54" t="n">
        <v>24.61</v>
      </c>
      <c r="G54" t="n">
        <v>86.86</v>
      </c>
      <c r="H54" t="n">
        <v>1.06</v>
      </c>
      <c r="I54" t="n">
        <v>17</v>
      </c>
      <c r="J54" t="n">
        <v>235.08</v>
      </c>
      <c r="K54" t="n">
        <v>56.13</v>
      </c>
      <c r="L54" t="n">
        <v>14</v>
      </c>
      <c r="M54" t="n">
        <v>15</v>
      </c>
      <c r="N54" t="n">
        <v>54.96</v>
      </c>
      <c r="O54" t="n">
        <v>29227.61</v>
      </c>
      <c r="P54" t="n">
        <v>299.22</v>
      </c>
      <c r="Q54" t="n">
        <v>1397.19</v>
      </c>
      <c r="R54" t="n">
        <v>87.19</v>
      </c>
      <c r="S54" t="n">
        <v>66.97</v>
      </c>
      <c r="T54" t="n">
        <v>7511.45</v>
      </c>
      <c r="U54" t="n">
        <v>0.77</v>
      </c>
      <c r="V54" t="n">
        <v>0.86</v>
      </c>
      <c r="W54" t="n">
        <v>5.32</v>
      </c>
      <c r="X54" t="n">
        <v>0.45</v>
      </c>
      <c r="Y54" t="n">
        <v>1</v>
      </c>
      <c r="Z54" t="n">
        <v>10</v>
      </c>
      <c r="AA54" t="n">
        <v>447.485749791398</v>
      </c>
      <c r="AB54" t="n">
        <v>612.2697445425747</v>
      </c>
      <c r="AC54" t="n">
        <v>553.8355794494141</v>
      </c>
      <c r="AD54" t="n">
        <v>447485.7497913979</v>
      </c>
      <c r="AE54" t="n">
        <v>612269.7445425747</v>
      </c>
      <c r="AF54" t="n">
        <v>3.382806406092154e-06</v>
      </c>
      <c r="AG54" t="n">
        <v>8.084490740740742</v>
      </c>
      <c r="AH54" t="n">
        <v>553835.5794494142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3.5855</v>
      </c>
      <c r="E55" t="n">
        <v>27.89</v>
      </c>
      <c r="F55" t="n">
        <v>24.6</v>
      </c>
      <c r="G55" t="n">
        <v>92.26000000000001</v>
      </c>
      <c r="H55" t="n">
        <v>1.08</v>
      </c>
      <c r="I55" t="n">
        <v>16</v>
      </c>
      <c r="J55" t="n">
        <v>235.51</v>
      </c>
      <c r="K55" t="n">
        <v>56.13</v>
      </c>
      <c r="L55" t="n">
        <v>14.25</v>
      </c>
      <c r="M55" t="n">
        <v>14</v>
      </c>
      <c r="N55" t="n">
        <v>55.14</v>
      </c>
      <c r="O55" t="n">
        <v>29280.69</v>
      </c>
      <c r="P55" t="n">
        <v>297.8</v>
      </c>
      <c r="Q55" t="n">
        <v>1397.18</v>
      </c>
      <c r="R55" t="n">
        <v>86.84</v>
      </c>
      <c r="S55" t="n">
        <v>66.97</v>
      </c>
      <c r="T55" t="n">
        <v>7340.17</v>
      </c>
      <c r="U55" t="n">
        <v>0.77</v>
      </c>
      <c r="V55" t="n">
        <v>0.86</v>
      </c>
      <c r="W55" t="n">
        <v>5.32</v>
      </c>
      <c r="X55" t="n">
        <v>0.44</v>
      </c>
      <c r="Y55" t="n">
        <v>1</v>
      </c>
      <c r="Z55" t="n">
        <v>10</v>
      </c>
      <c r="AA55" t="n">
        <v>445.9793042591999</v>
      </c>
      <c r="AB55" t="n">
        <v>610.2085593057349</v>
      </c>
      <c r="AC55" t="n">
        <v>551.9711108386867</v>
      </c>
      <c r="AD55" t="n">
        <v>445979.3042591999</v>
      </c>
      <c r="AE55" t="n">
        <v>610208.5593057348</v>
      </c>
      <c r="AF55" t="n">
        <v>3.388950089143173e-06</v>
      </c>
      <c r="AG55" t="n">
        <v>8.070023148148149</v>
      </c>
      <c r="AH55" t="n">
        <v>551971.1108386867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3.5856</v>
      </c>
      <c r="E56" t="n">
        <v>27.89</v>
      </c>
      <c r="F56" t="n">
        <v>24.6</v>
      </c>
      <c r="G56" t="n">
        <v>92.25</v>
      </c>
      <c r="H56" t="n">
        <v>1.09</v>
      </c>
      <c r="I56" t="n">
        <v>16</v>
      </c>
      <c r="J56" t="n">
        <v>235.94</v>
      </c>
      <c r="K56" t="n">
        <v>56.13</v>
      </c>
      <c r="L56" t="n">
        <v>14.5</v>
      </c>
      <c r="M56" t="n">
        <v>14</v>
      </c>
      <c r="N56" t="n">
        <v>55.32</v>
      </c>
      <c r="O56" t="n">
        <v>29333.84</v>
      </c>
      <c r="P56" t="n">
        <v>297.3</v>
      </c>
      <c r="Q56" t="n">
        <v>1397.2</v>
      </c>
      <c r="R56" t="n">
        <v>86.73999999999999</v>
      </c>
      <c r="S56" t="n">
        <v>66.97</v>
      </c>
      <c r="T56" t="n">
        <v>7291.21</v>
      </c>
      <c r="U56" t="n">
        <v>0.77</v>
      </c>
      <c r="V56" t="n">
        <v>0.86</v>
      </c>
      <c r="W56" t="n">
        <v>5.32</v>
      </c>
      <c r="X56" t="n">
        <v>0.44</v>
      </c>
      <c r="Y56" t="n">
        <v>1</v>
      </c>
      <c r="Z56" t="n">
        <v>10</v>
      </c>
      <c r="AA56" t="n">
        <v>445.6341464656488</v>
      </c>
      <c r="AB56" t="n">
        <v>609.7362991853112</v>
      </c>
      <c r="AC56" t="n">
        <v>551.543922561335</v>
      </c>
      <c r="AD56" t="n">
        <v>445634.1464656488</v>
      </c>
      <c r="AE56" t="n">
        <v>609736.2991853112</v>
      </c>
      <c r="AF56" t="n">
        <v>3.389044607343958e-06</v>
      </c>
      <c r="AG56" t="n">
        <v>8.070023148148149</v>
      </c>
      <c r="AH56" t="n">
        <v>551543.9225613349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3.5836</v>
      </c>
      <c r="E57" t="n">
        <v>27.9</v>
      </c>
      <c r="F57" t="n">
        <v>24.62</v>
      </c>
      <c r="G57" t="n">
        <v>92.31</v>
      </c>
      <c r="H57" t="n">
        <v>1.11</v>
      </c>
      <c r="I57" t="n">
        <v>16</v>
      </c>
      <c r="J57" t="n">
        <v>236.37</v>
      </c>
      <c r="K57" t="n">
        <v>56.13</v>
      </c>
      <c r="L57" t="n">
        <v>14.75</v>
      </c>
      <c r="M57" t="n">
        <v>14</v>
      </c>
      <c r="N57" t="n">
        <v>55.5</v>
      </c>
      <c r="O57" t="n">
        <v>29387.05</v>
      </c>
      <c r="P57" t="n">
        <v>296.86</v>
      </c>
      <c r="Q57" t="n">
        <v>1397.18</v>
      </c>
      <c r="R57" t="n">
        <v>87.3</v>
      </c>
      <c r="S57" t="n">
        <v>66.97</v>
      </c>
      <c r="T57" t="n">
        <v>7571.75</v>
      </c>
      <c r="U57" t="n">
        <v>0.77</v>
      </c>
      <c r="V57" t="n">
        <v>0.85</v>
      </c>
      <c r="W57" t="n">
        <v>5.32</v>
      </c>
      <c r="X57" t="n">
        <v>0.45</v>
      </c>
      <c r="Y57" t="n">
        <v>1</v>
      </c>
      <c r="Z57" t="n">
        <v>10</v>
      </c>
      <c r="AA57" t="n">
        <v>445.5613643736565</v>
      </c>
      <c r="AB57" t="n">
        <v>609.6367155161281</v>
      </c>
      <c r="AC57" t="n">
        <v>551.4538430177722</v>
      </c>
      <c r="AD57" t="n">
        <v>445561.3643736566</v>
      </c>
      <c r="AE57" t="n">
        <v>609636.7155161281</v>
      </c>
      <c r="AF57" t="n">
        <v>3.387154243328259e-06</v>
      </c>
      <c r="AG57" t="n">
        <v>8.072916666666666</v>
      </c>
      <c r="AH57" t="n">
        <v>551453.8430177722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3.5867</v>
      </c>
      <c r="E58" t="n">
        <v>27.88</v>
      </c>
      <c r="F58" t="n">
        <v>24.59</v>
      </c>
      <c r="G58" t="n">
        <v>92.22</v>
      </c>
      <c r="H58" t="n">
        <v>1.13</v>
      </c>
      <c r="I58" t="n">
        <v>16</v>
      </c>
      <c r="J58" t="n">
        <v>236.81</v>
      </c>
      <c r="K58" t="n">
        <v>56.13</v>
      </c>
      <c r="L58" t="n">
        <v>15</v>
      </c>
      <c r="M58" t="n">
        <v>13</v>
      </c>
      <c r="N58" t="n">
        <v>55.68</v>
      </c>
      <c r="O58" t="n">
        <v>29440.33</v>
      </c>
      <c r="P58" t="n">
        <v>294.35</v>
      </c>
      <c r="Q58" t="n">
        <v>1397.17</v>
      </c>
      <c r="R58" t="n">
        <v>86.43000000000001</v>
      </c>
      <c r="S58" t="n">
        <v>66.97</v>
      </c>
      <c r="T58" t="n">
        <v>7137.45</v>
      </c>
      <c r="U58" t="n">
        <v>0.77</v>
      </c>
      <c r="V58" t="n">
        <v>0.86</v>
      </c>
      <c r="W58" t="n">
        <v>5.32</v>
      </c>
      <c r="X58" t="n">
        <v>0.43</v>
      </c>
      <c r="Y58" t="n">
        <v>1</v>
      </c>
      <c r="Z58" t="n">
        <v>10</v>
      </c>
      <c r="AA58" t="n">
        <v>443.5249811746748</v>
      </c>
      <c r="AB58" t="n">
        <v>606.8504461843951</v>
      </c>
      <c r="AC58" t="n">
        <v>548.9334913205062</v>
      </c>
      <c r="AD58" t="n">
        <v>443524.9811746748</v>
      </c>
      <c r="AE58" t="n">
        <v>606850.4461843951</v>
      </c>
      <c r="AF58" t="n">
        <v>3.390084307552592e-06</v>
      </c>
      <c r="AG58" t="n">
        <v>8.06712962962963</v>
      </c>
      <c r="AH58" t="n">
        <v>548933.4913205062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3.5969</v>
      </c>
      <c r="E59" t="n">
        <v>27.8</v>
      </c>
      <c r="F59" t="n">
        <v>24.56</v>
      </c>
      <c r="G59" t="n">
        <v>98.22</v>
      </c>
      <c r="H59" t="n">
        <v>1.14</v>
      </c>
      <c r="I59" t="n">
        <v>15</v>
      </c>
      <c r="J59" t="n">
        <v>237.24</v>
      </c>
      <c r="K59" t="n">
        <v>56.13</v>
      </c>
      <c r="L59" t="n">
        <v>15.25</v>
      </c>
      <c r="M59" t="n">
        <v>10</v>
      </c>
      <c r="N59" t="n">
        <v>55.86</v>
      </c>
      <c r="O59" t="n">
        <v>29493.67</v>
      </c>
      <c r="P59" t="n">
        <v>293.44</v>
      </c>
      <c r="Q59" t="n">
        <v>1397.2</v>
      </c>
      <c r="R59" t="n">
        <v>85.18000000000001</v>
      </c>
      <c r="S59" t="n">
        <v>66.97</v>
      </c>
      <c r="T59" t="n">
        <v>6517.66</v>
      </c>
      <c r="U59" t="n">
        <v>0.79</v>
      </c>
      <c r="V59" t="n">
        <v>0.86</v>
      </c>
      <c r="W59" t="n">
        <v>5.32</v>
      </c>
      <c r="X59" t="n">
        <v>0.39</v>
      </c>
      <c r="Y59" t="n">
        <v>1</v>
      </c>
      <c r="Z59" t="n">
        <v>10</v>
      </c>
      <c r="AA59" t="n">
        <v>442.0187536751669</v>
      </c>
      <c r="AB59" t="n">
        <v>604.7895592695007</v>
      </c>
      <c r="AC59" t="n">
        <v>547.0692925602964</v>
      </c>
      <c r="AD59" t="n">
        <v>442018.7536751669</v>
      </c>
      <c r="AE59" t="n">
        <v>604789.5592695008</v>
      </c>
      <c r="AF59" t="n">
        <v>3.399725164032653e-06</v>
      </c>
      <c r="AG59" t="n">
        <v>8.043981481481483</v>
      </c>
      <c r="AH59" t="n">
        <v>547069.2925602964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3.594</v>
      </c>
      <c r="E60" t="n">
        <v>27.82</v>
      </c>
      <c r="F60" t="n">
        <v>24.58</v>
      </c>
      <c r="G60" t="n">
        <v>98.31</v>
      </c>
      <c r="H60" t="n">
        <v>1.16</v>
      </c>
      <c r="I60" t="n">
        <v>15</v>
      </c>
      <c r="J60" t="n">
        <v>237.67</v>
      </c>
      <c r="K60" t="n">
        <v>56.13</v>
      </c>
      <c r="L60" t="n">
        <v>15.5</v>
      </c>
      <c r="M60" t="n">
        <v>11</v>
      </c>
      <c r="N60" t="n">
        <v>56.05</v>
      </c>
      <c r="O60" t="n">
        <v>29547.07</v>
      </c>
      <c r="P60" t="n">
        <v>291.61</v>
      </c>
      <c r="Q60" t="n">
        <v>1397.2</v>
      </c>
      <c r="R60" t="n">
        <v>86.06</v>
      </c>
      <c r="S60" t="n">
        <v>66.97</v>
      </c>
      <c r="T60" t="n">
        <v>6957.12</v>
      </c>
      <c r="U60" t="n">
        <v>0.78</v>
      </c>
      <c r="V60" t="n">
        <v>0.86</v>
      </c>
      <c r="W60" t="n">
        <v>5.32</v>
      </c>
      <c r="X60" t="n">
        <v>0.41</v>
      </c>
      <c r="Y60" t="n">
        <v>1</v>
      </c>
      <c r="Z60" t="n">
        <v>10</v>
      </c>
      <c r="AA60" t="n">
        <v>441.0785546409066</v>
      </c>
      <c r="AB60" t="n">
        <v>603.5031374721719</v>
      </c>
      <c r="AC60" t="n">
        <v>545.9056450538004</v>
      </c>
      <c r="AD60" t="n">
        <v>441078.5546409066</v>
      </c>
      <c r="AE60" t="n">
        <v>603503.1374721719</v>
      </c>
      <c r="AF60" t="n">
        <v>3.39698413620989e-06</v>
      </c>
      <c r="AG60" t="n">
        <v>8.049768518518519</v>
      </c>
      <c r="AH60" t="n">
        <v>545905.6450538004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3.5961</v>
      </c>
      <c r="E61" t="n">
        <v>27.81</v>
      </c>
      <c r="F61" t="n">
        <v>24.56</v>
      </c>
      <c r="G61" t="n">
        <v>98.25</v>
      </c>
      <c r="H61" t="n">
        <v>1.18</v>
      </c>
      <c r="I61" t="n">
        <v>15</v>
      </c>
      <c r="J61" t="n">
        <v>238.11</v>
      </c>
      <c r="K61" t="n">
        <v>56.13</v>
      </c>
      <c r="L61" t="n">
        <v>15.75</v>
      </c>
      <c r="M61" t="n">
        <v>10</v>
      </c>
      <c r="N61" t="n">
        <v>56.23</v>
      </c>
      <c r="O61" t="n">
        <v>29600.54</v>
      </c>
      <c r="P61" t="n">
        <v>289.11</v>
      </c>
      <c r="Q61" t="n">
        <v>1397.24</v>
      </c>
      <c r="R61" t="n">
        <v>85.56</v>
      </c>
      <c r="S61" t="n">
        <v>66.97</v>
      </c>
      <c r="T61" t="n">
        <v>6704.48</v>
      </c>
      <c r="U61" t="n">
        <v>0.78</v>
      </c>
      <c r="V61" t="n">
        <v>0.86</v>
      </c>
      <c r="W61" t="n">
        <v>5.31</v>
      </c>
      <c r="X61" t="n">
        <v>0.4</v>
      </c>
      <c r="Y61" t="n">
        <v>1</v>
      </c>
      <c r="Z61" t="n">
        <v>10</v>
      </c>
      <c r="AA61" t="n">
        <v>439.1685197820549</v>
      </c>
      <c r="AB61" t="n">
        <v>600.8897435135002</v>
      </c>
      <c r="AC61" t="n">
        <v>543.5416697466228</v>
      </c>
      <c r="AD61" t="n">
        <v>439168.5197820549</v>
      </c>
      <c r="AE61" t="n">
        <v>600889.7435135002</v>
      </c>
      <c r="AF61" t="n">
        <v>3.398969018426374e-06</v>
      </c>
      <c r="AG61" t="n">
        <v>8.046875</v>
      </c>
      <c r="AH61" t="n">
        <v>543541.6697466228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3.5944</v>
      </c>
      <c r="E62" t="n">
        <v>27.82</v>
      </c>
      <c r="F62" t="n">
        <v>24.57</v>
      </c>
      <c r="G62" t="n">
        <v>98.3</v>
      </c>
      <c r="H62" t="n">
        <v>1.19</v>
      </c>
      <c r="I62" t="n">
        <v>15</v>
      </c>
      <c r="J62" t="n">
        <v>238.54</v>
      </c>
      <c r="K62" t="n">
        <v>56.13</v>
      </c>
      <c r="L62" t="n">
        <v>16</v>
      </c>
      <c r="M62" t="n">
        <v>7</v>
      </c>
      <c r="N62" t="n">
        <v>56.41</v>
      </c>
      <c r="O62" t="n">
        <v>29654.08</v>
      </c>
      <c r="P62" t="n">
        <v>288.05</v>
      </c>
      <c r="Q62" t="n">
        <v>1397.24</v>
      </c>
      <c r="R62" t="n">
        <v>85.70999999999999</v>
      </c>
      <c r="S62" t="n">
        <v>66.97</v>
      </c>
      <c r="T62" t="n">
        <v>6783.14</v>
      </c>
      <c r="U62" t="n">
        <v>0.78</v>
      </c>
      <c r="V62" t="n">
        <v>0.86</v>
      </c>
      <c r="W62" t="n">
        <v>5.32</v>
      </c>
      <c r="X62" t="n">
        <v>0.41</v>
      </c>
      <c r="Y62" t="n">
        <v>1</v>
      </c>
      <c r="Z62" t="n">
        <v>10</v>
      </c>
      <c r="AA62" t="n">
        <v>438.6189445956671</v>
      </c>
      <c r="AB62" t="n">
        <v>600.1377904979383</v>
      </c>
      <c r="AC62" t="n">
        <v>542.8614820714935</v>
      </c>
      <c r="AD62" t="n">
        <v>438618.9445956671</v>
      </c>
      <c r="AE62" t="n">
        <v>600137.7904979383</v>
      </c>
      <c r="AF62" t="n">
        <v>3.39736220901303e-06</v>
      </c>
      <c r="AG62" t="n">
        <v>8.049768518518519</v>
      </c>
      <c r="AH62" t="n">
        <v>542861.4820714935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3.6044</v>
      </c>
      <c r="E63" t="n">
        <v>27.74</v>
      </c>
      <c r="F63" t="n">
        <v>24.54</v>
      </c>
      <c r="G63" t="n">
        <v>105.17</v>
      </c>
      <c r="H63" t="n">
        <v>1.21</v>
      </c>
      <c r="I63" t="n">
        <v>14</v>
      </c>
      <c r="J63" t="n">
        <v>238.97</v>
      </c>
      <c r="K63" t="n">
        <v>56.13</v>
      </c>
      <c r="L63" t="n">
        <v>16.25</v>
      </c>
      <c r="M63" t="n">
        <v>5</v>
      </c>
      <c r="N63" t="n">
        <v>56.6</v>
      </c>
      <c r="O63" t="n">
        <v>29707.68</v>
      </c>
      <c r="P63" t="n">
        <v>287.52</v>
      </c>
      <c r="Q63" t="n">
        <v>1397.18</v>
      </c>
      <c r="R63" t="n">
        <v>84.48999999999999</v>
      </c>
      <c r="S63" t="n">
        <v>66.97</v>
      </c>
      <c r="T63" t="n">
        <v>6178.17</v>
      </c>
      <c r="U63" t="n">
        <v>0.79</v>
      </c>
      <c r="V63" t="n">
        <v>0.86</v>
      </c>
      <c r="W63" t="n">
        <v>5.32</v>
      </c>
      <c r="X63" t="n">
        <v>0.37</v>
      </c>
      <c r="Y63" t="n">
        <v>1</v>
      </c>
      <c r="Z63" t="n">
        <v>10</v>
      </c>
      <c r="AA63" t="n">
        <v>437.4000048168072</v>
      </c>
      <c r="AB63" t="n">
        <v>598.4699833166745</v>
      </c>
      <c r="AC63" t="n">
        <v>541.3528480668273</v>
      </c>
      <c r="AD63" t="n">
        <v>437400.0048168072</v>
      </c>
      <c r="AE63" t="n">
        <v>598469.9833166745</v>
      </c>
      <c r="AF63" t="n">
        <v>3.406814029091522e-06</v>
      </c>
      <c r="AG63" t="n">
        <v>8.02662037037037</v>
      </c>
      <c r="AH63" t="n">
        <v>541352.8480668273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3.6027</v>
      </c>
      <c r="E64" t="n">
        <v>27.76</v>
      </c>
      <c r="F64" t="n">
        <v>24.55</v>
      </c>
      <c r="G64" t="n">
        <v>105.23</v>
      </c>
      <c r="H64" t="n">
        <v>1.23</v>
      </c>
      <c r="I64" t="n">
        <v>14</v>
      </c>
      <c r="J64" t="n">
        <v>239.41</v>
      </c>
      <c r="K64" t="n">
        <v>56.13</v>
      </c>
      <c r="L64" t="n">
        <v>16.5</v>
      </c>
      <c r="M64" t="n">
        <v>3</v>
      </c>
      <c r="N64" t="n">
        <v>56.78</v>
      </c>
      <c r="O64" t="n">
        <v>29761.35</v>
      </c>
      <c r="P64" t="n">
        <v>288.09</v>
      </c>
      <c r="Q64" t="n">
        <v>1397.19</v>
      </c>
      <c r="R64" t="n">
        <v>84.68000000000001</v>
      </c>
      <c r="S64" t="n">
        <v>66.97</v>
      </c>
      <c r="T64" t="n">
        <v>6270.22</v>
      </c>
      <c r="U64" t="n">
        <v>0.79</v>
      </c>
      <c r="V64" t="n">
        <v>0.86</v>
      </c>
      <c r="W64" t="n">
        <v>5.33</v>
      </c>
      <c r="X64" t="n">
        <v>0.39</v>
      </c>
      <c r="Y64" t="n">
        <v>1</v>
      </c>
      <c r="Z64" t="n">
        <v>10</v>
      </c>
      <c r="AA64" t="n">
        <v>437.945150714422</v>
      </c>
      <c r="AB64" t="n">
        <v>599.2158759839307</v>
      </c>
      <c r="AC64" t="n">
        <v>542.0275537847876</v>
      </c>
      <c r="AD64" t="n">
        <v>437945.150714422</v>
      </c>
      <c r="AE64" t="n">
        <v>599215.8759839307</v>
      </c>
      <c r="AF64" t="n">
        <v>3.405207219678179e-06</v>
      </c>
      <c r="AG64" t="n">
        <v>8.032407407407408</v>
      </c>
      <c r="AH64" t="n">
        <v>542027.5537847877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3.6037</v>
      </c>
      <c r="E65" t="n">
        <v>27.75</v>
      </c>
      <c r="F65" t="n">
        <v>24.55</v>
      </c>
      <c r="G65" t="n">
        <v>105.19</v>
      </c>
      <c r="H65" t="n">
        <v>1.24</v>
      </c>
      <c r="I65" t="n">
        <v>14</v>
      </c>
      <c r="J65" t="n">
        <v>239.85</v>
      </c>
      <c r="K65" t="n">
        <v>56.13</v>
      </c>
      <c r="L65" t="n">
        <v>16.75</v>
      </c>
      <c r="M65" t="n">
        <v>3</v>
      </c>
      <c r="N65" t="n">
        <v>56.97</v>
      </c>
      <c r="O65" t="n">
        <v>29815.09</v>
      </c>
      <c r="P65" t="n">
        <v>288.56</v>
      </c>
      <c r="Q65" t="n">
        <v>1397.22</v>
      </c>
      <c r="R65" t="n">
        <v>84.56999999999999</v>
      </c>
      <c r="S65" t="n">
        <v>66.97</v>
      </c>
      <c r="T65" t="n">
        <v>6218.78</v>
      </c>
      <c r="U65" t="n">
        <v>0.79</v>
      </c>
      <c r="V65" t="n">
        <v>0.86</v>
      </c>
      <c r="W65" t="n">
        <v>5.33</v>
      </c>
      <c r="X65" t="n">
        <v>0.38</v>
      </c>
      <c r="Y65" t="n">
        <v>1</v>
      </c>
      <c r="Z65" t="n">
        <v>10</v>
      </c>
      <c r="AA65" t="n">
        <v>438.1843665887504</v>
      </c>
      <c r="AB65" t="n">
        <v>599.5431816966462</v>
      </c>
      <c r="AC65" t="n">
        <v>542.3236218996581</v>
      </c>
      <c r="AD65" t="n">
        <v>438184.3665887504</v>
      </c>
      <c r="AE65" t="n">
        <v>599543.1816966463</v>
      </c>
      <c r="AF65" t="n">
        <v>3.406152401686028e-06</v>
      </c>
      <c r="AG65" t="n">
        <v>8.029513888888889</v>
      </c>
      <c r="AH65" t="n">
        <v>542323.6218996581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3.6052</v>
      </c>
      <c r="E66" t="n">
        <v>27.74</v>
      </c>
      <c r="F66" t="n">
        <v>24.53</v>
      </c>
      <c r="G66" t="n">
        <v>105.15</v>
      </c>
      <c r="H66" t="n">
        <v>1.26</v>
      </c>
      <c r="I66" t="n">
        <v>14</v>
      </c>
      <c r="J66" t="n">
        <v>240.28</v>
      </c>
      <c r="K66" t="n">
        <v>56.13</v>
      </c>
      <c r="L66" t="n">
        <v>17</v>
      </c>
      <c r="M66" t="n">
        <v>2</v>
      </c>
      <c r="N66" t="n">
        <v>57.16</v>
      </c>
      <c r="O66" t="n">
        <v>29869.01</v>
      </c>
      <c r="P66" t="n">
        <v>288.97</v>
      </c>
      <c r="Q66" t="n">
        <v>1397.19</v>
      </c>
      <c r="R66" t="n">
        <v>83.93000000000001</v>
      </c>
      <c r="S66" t="n">
        <v>66.97</v>
      </c>
      <c r="T66" t="n">
        <v>5896.35</v>
      </c>
      <c r="U66" t="n">
        <v>0.8</v>
      </c>
      <c r="V66" t="n">
        <v>0.86</v>
      </c>
      <c r="W66" t="n">
        <v>5.33</v>
      </c>
      <c r="X66" t="n">
        <v>0.37</v>
      </c>
      <c r="Y66" t="n">
        <v>1</v>
      </c>
      <c r="Z66" t="n">
        <v>10</v>
      </c>
      <c r="AA66" t="n">
        <v>438.278850345838</v>
      </c>
      <c r="AB66" t="n">
        <v>599.6724585414228</v>
      </c>
      <c r="AC66" t="n">
        <v>542.4405607438101</v>
      </c>
      <c r="AD66" t="n">
        <v>438278.850345838</v>
      </c>
      <c r="AE66" t="n">
        <v>599672.4585414227</v>
      </c>
      <c r="AF66" t="n">
        <v>3.407570174697801e-06</v>
      </c>
      <c r="AG66" t="n">
        <v>8.02662037037037</v>
      </c>
      <c r="AH66" t="n">
        <v>542440.5607438101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3.6056</v>
      </c>
      <c r="E67" t="n">
        <v>27.74</v>
      </c>
      <c r="F67" t="n">
        <v>24.53</v>
      </c>
      <c r="G67" t="n">
        <v>105.13</v>
      </c>
      <c r="H67" t="n">
        <v>1.27</v>
      </c>
      <c r="I67" t="n">
        <v>14</v>
      </c>
      <c r="J67" t="n">
        <v>240.72</v>
      </c>
      <c r="K67" t="n">
        <v>56.13</v>
      </c>
      <c r="L67" t="n">
        <v>17.25</v>
      </c>
      <c r="M67" t="n">
        <v>2</v>
      </c>
      <c r="N67" t="n">
        <v>57.34</v>
      </c>
      <c r="O67" t="n">
        <v>29922.88</v>
      </c>
      <c r="P67" t="n">
        <v>289.58</v>
      </c>
      <c r="Q67" t="n">
        <v>1397.17</v>
      </c>
      <c r="R67" t="n">
        <v>83.91</v>
      </c>
      <c r="S67" t="n">
        <v>66.97</v>
      </c>
      <c r="T67" t="n">
        <v>5884.65</v>
      </c>
      <c r="U67" t="n">
        <v>0.8</v>
      </c>
      <c r="V67" t="n">
        <v>0.86</v>
      </c>
      <c r="W67" t="n">
        <v>5.33</v>
      </c>
      <c r="X67" t="n">
        <v>0.37</v>
      </c>
      <c r="Y67" t="n">
        <v>1</v>
      </c>
      <c r="Z67" t="n">
        <v>10</v>
      </c>
      <c r="AA67" t="n">
        <v>438.6575282305202</v>
      </c>
      <c r="AB67" t="n">
        <v>600.1905823293341</v>
      </c>
      <c r="AC67" t="n">
        <v>542.9092355245947</v>
      </c>
      <c r="AD67" t="n">
        <v>438657.5282305202</v>
      </c>
      <c r="AE67" t="n">
        <v>600190.5823293341</v>
      </c>
      <c r="AF67" t="n">
        <v>3.407948247500941e-06</v>
      </c>
      <c r="AG67" t="n">
        <v>8.02662037037037</v>
      </c>
      <c r="AH67" t="n">
        <v>542909.2355245947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3.6054</v>
      </c>
      <c r="E68" t="n">
        <v>27.74</v>
      </c>
      <c r="F68" t="n">
        <v>24.53</v>
      </c>
      <c r="G68" t="n">
        <v>105.14</v>
      </c>
      <c r="H68" t="n">
        <v>1.29</v>
      </c>
      <c r="I68" t="n">
        <v>14</v>
      </c>
      <c r="J68" t="n">
        <v>241.16</v>
      </c>
      <c r="K68" t="n">
        <v>56.13</v>
      </c>
      <c r="L68" t="n">
        <v>17.5</v>
      </c>
      <c r="M68" t="n">
        <v>1</v>
      </c>
      <c r="N68" t="n">
        <v>57.53</v>
      </c>
      <c r="O68" t="n">
        <v>29976.82</v>
      </c>
      <c r="P68" t="n">
        <v>290.1</v>
      </c>
      <c r="Q68" t="n">
        <v>1397.17</v>
      </c>
      <c r="R68" t="n">
        <v>83.81</v>
      </c>
      <c r="S68" t="n">
        <v>66.97</v>
      </c>
      <c r="T68" t="n">
        <v>5836.04</v>
      </c>
      <c r="U68" t="n">
        <v>0.8</v>
      </c>
      <c r="V68" t="n">
        <v>0.86</v>
      </c>
      <c r="W68" t="n">
        <v>5.34</v>
      </c>
      <c r="X68" t="n">
        <v>0.37</v>
      </c>
      <c r="Y68" t="n">
        <v>1</v>
      </c>
      <c r="Z68" t="n">
        <v>10</v>
      </c>
      <c r="AA68" t="n">
        <v>439.0216431839115</v>
      </c>
      <c r="AB68" t="n">
        <v>600.6887804721821</v>
      </c>
      <c r="AC68" t="n">
        <v>543.3598863359147</v>
      </c>
      <c r="AD68" t="n">
        <v>439021.6431839115</v>
      </c>
      <c r="AE68" t="n">
        <v>600688.7804721821</v>
      </c>
      <c r="AF68" t="n">
        <v>3.407759211099372e-06</v>
      </c>
      <c r="AG68" t="n">
        <v>8.02662037037037</v>
      </c>
      <c r="AH68" t="n">
        <v>543359.8863359147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3.605</v>
      </c>
      <c r="E69" t="n">
        <v>27.74</v>
      </c>
      <c r="F69" t="n">
        <v>24.54</v>
      </c>
      <c r="G69" t="n">
        <v>105.15</v>
      </c>
      <c r="H69" t="n">
        <v>1.31</v>
      </c>
      <c r="I69" t="n">
        <v>14</v>
      </c>
      <c r="J69" t="n">
        <v>241.59</v>
      </c>
      <c r="K69" t="n">
        <v>56.13</v>
      </c>
      <c r="L69" t="n">
        <v>17.75</v>
      </c>
      <c r="M69" t="n">
        <v>0</v>
      </c>
      <c r="N69" t="n">
        <v>57.72</v>
      </c>
      <c r="O69" t="n">
        <v>30030.83</v>
      </c>
      <c r="P69" t="n">
        <v>290.56</v>
      </c>
      <c r="Q69" t="n">
        <v>1397.2</v>
      </c>
      <c r="R69" t="n">
        <v>83.81</v>
      </c>
      <c r="S69" t="n">
        <v>66.97</v>
      </c>
      <c r="T69" t="n">
        <v>5834.78</v>
      </c>
      <c r="U69" t="n">
        <v>0.8</v>
      </c>
      <c r="V69" t="n">
        <v>0.86</v>
      </c>
      <c r="W69" t="n">
        <v>5.34</v>
      </c>
      <c r="X69" t="n">
        <v>0.37</v>
      </c>
      <c r="Y69" t="n">
        <v>1</v>
      </c>
      <c r="Z69" t="n">
        <v>10</v>
      </c>
      <c r="AA69" t="n">
        <v>439.3939566376933</v>
      </c>
      <c r="AB69" t="n">
        <v>601.1981961649567</v>
      </c>
      <c r="AC69" t="n">
        <v>543.8206841099402</v>
      </c>
      <c r="AD69" t="n">
        <v>439393.9566376933</v>
      </c>
      <c r="AE69" t="n">
        <v>601198.1961649567</v>
      </c>
      <c r="AF69" t="n">
        <v>3.407381138296231e-06</v>
      </c>
      <c r="AG69" t="n">
        <v>8.02662037037037</v>
      </c>
      <c r="AH69" t="n">
        <v>543820.6841099402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1.3583</v>
      </c>
      <c r="E2" t="n">
        <v>73.62</v>
      </c>
      <c r="F2" t="n">
        <v>40.68</v>
      </c>
      <c r="G2" t="n">
        <v>4.53</v>
      </c>
      <c r="H2" t="n">
        <v>0.06</v>
      </c>
      <c r="I2" t="n">
        <v>539</v>
      </c>
      <c r="J2" t="n">
        <v>296.65</v>
      </c>
      <c r="K2" t="n">
        <v>61.82</v>
      </c>
      <c r="L2" t="n">
        <v>1</v>
      </c>
      <c r="M2" t="n">
        <v>537</v>
      </c>
      <c r="N2" t="n">
        <v>83.83</v>
      </c>
      <c r="O2" t="n">
        <v>36821.52</v>
      </c>
      <c r="P2" t="n">
        <v>741.5700000000001</v>
      </c>
      <c r="Q2" t="n">
        <v>1398.45</v>
      </c>
      <c r="R2" t="n">
        <v>612.12</v>
      </c>
      <c r="S2" t="n">
        <v>66.97</v>
      </c>
      <c r="T2" t="n">
        <v>267367.92</v>
      </c>
      <c r="U2" t="n">
        <v>0.11</v>
      </c>
      <c r="V2" t="n">
        <v>0.52</v>
      </c>
      <c r="W2" t="n">
        <v>6.2</v>
      </c>
      <c r="X2" t="n">
        <v>16.5</v>
      </c>
      <c r="Y2" t="n">
        <v>1</v>
      </c>
      <c r="Z2" t="n">
        <v>10</v>
      </c>
      <c r="AA2" t="n">
        <v>2160.423603360921</v>
      </c>
      <c r="AB2" t="n">
        <v>2955.986885281066</v>
      </c>
      <c r="AC2" t="n">
        <v>2673.871645703492</v>
      </c>
      <c r="AD2" t="n">
        <v>2160423.603360921</v>
      </c>
      <c r="AE2" t="n">
        <v>2955986.885281066</v>
      </c>
      <c r="AF2" t="n">
        <v>1.170821528500572e-06</v>
      </c>
      <c r="AG2" t="n">
        <v>21.30208333333334</v>
      </c>
      <c r="AH2" t="n">
        <v>2673871.645703492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1.6897</v>
      </c>
      <c r="E3" t="n">
        <v>59.18</v>
      </c>
      <c r="F3" t="n">
        <v>35.41</v>
      </c>
      <c r="G3" t="n">
        <v>5.68</v>
      </c>
      <c r="H3" t="n">
        <v>0.07000000000000001</v>
      </c>
      <c r="I3" t="n">
        <v>374</v>
      </c>
      <c r="J3" t="n">
        <v>297.17</v>
      </c>
      <c r="K3" t="n">
        <v>61.82</v>
      </c>
      <c r="L3" t="n">
        <v>1.25</v>
      </c>
      <c r="M3" t="n">
        <v>372</v>
      </c>
      <c r="N3" t="n">
        <v>84.09999999999999</v>
      </c>
      <c r="O3" t="n">
        <v>36885.7</v>
      </c>
      <c r="P3" t="n">
        <v>644.72</v>
      </c>
      <c r="Q3" t="n">
        <v>1397.85</v>
      </c>
      <c r="R3" t="n">
        <v>438.86</v>
      </c>
      <c r="S3" t="n">
        <v>66.97</v>
      </c>
      <c r="T3" t="n">
        <v>181563.56</v>
      </c>
      <c r="U3" t="n">
        <v>0.15</v>
      </c>
      <c r="V3" t="n">
        <v>0.59</v>
      </c>
      <c r="W3" t="n">
        <v>5.93</v>
      </c>
      <c r="X3" t="n">
        <v>11.23</v>
      </c>
      <c r="Y3" t="n">
        <v>1</v>
      </c>
      <c r="Z3" t="n">
        <v>10</v>
      </c>
      <c r="AA3" t="n">
        <v>1549.446190287766</v>
      </c>
      <c r="AB3" t="n">
        <v>2120.020634293261</v>
      </c>
      <c r="AC3" t="n">
        <v>1917.688840423959</v>
      </c>
      <c r="AD3" t="n">
        <v>1549446.190287766</v>
      </c>
      <c r="AE3" t="n">
        <v>2120020.634293261</v>
      </c>
      <c r="AF3" t="n">
        <v>1.456480259668273e-06</v>
      </c>
      <c r="AG3" t="n">
        <v>17.12384259259259</v>
      </c>
      <c r="AH3" t="n">
        <v>1917688.840423959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1.9379</v>
      </c>
      <c r="E4" t="n">
        <v>51.6</v>
      </c>
      <c r="F4" t="n">
        <v>32.66</v>
      </c>
      <c r="G4" t="n">
        <v>6.83</v>
      </c>
      <c r="H4" t="n">
        <v>0.09</v>
      </c>
      <c r="I4" t="n">
        <v>287</v>
      </c>
      <c r="J4" t="n">
        <v>297.7</v>
      </c>
      <c r="K4" t="n">
        <v>61.82</v>
      </c>
      <c r="L4" t="n">
        <v>1.5</v>
      </c>
      <c r="M4" t="n">
        <v>285</v>
      </c>
      <c r="N4" t="n">
        <v>84.37</v>
      </c>
      <c r="O4" t="n">
        <v>36949.99</v>
      </c>
      <c r="P4" t="n">
        <v>594.01</v>
      </c>
      <c r="Q4" t="n">
        <v>1397.61</v>
      </c>
      <c r="R4" t="n">
        <v>349.35</v>
      </c>
      <c r="S4" t="n">
        <v>66.97</v>
      </c>
      <c r="T4" t="n">
        <v>137240.81</v>
      </c>
      <c r="U4" t="n">
        <v>0.19</v>
      </c>
      <c r="V4" t="n">
        <v>0.64</v>
      </c>
      <c r="W4" t="n">
        <v>5.78</v>
      </c>
      <c r="X4" t="n">
        <v>8.49</v>
      </c>
      <c r="Y4" t="n">
        <v>1</v>
      </c>
      <c r="Z4" t="n">
        <v>10</v>
      </c>
      <c r="AA4" t="n">
        <v>1272.883919379903</v>
      </c>
      <c r="AB4" t="n">
        <v>1741.615934170838</v>
      </c>
      <c r="AC4" t="n">
        <v>1575.398553786888</v>
      </c>
      <c r="AD4" t="n">
        <v>1272883.919379903</v>
      </c>
      <c r="AE4" t="n">
        <v>1741615.934170838</v>
      </c>
      <c r="AF4" t="n">
        <v>1.670422616565749e-06</v>
      </c>
      <c r="AG4" t="n">
        <v>14.93055555555556</v>
      </c>
      <c r="AH4" t="n">
        <v>1575398.553786888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2.1288</v>
      </c>
      <c r="E5" t="n">
        <v>46.97</v>
      </c>
      <c r="F5" t="n">
        <v>31.03</v>
      </c>
      <c r="G5" t="n">
        <v>7.99</v>
      </c>
      <c r="H5" t="n">
        <v>0.1</v>
      </c>
      <c r="I5" t="n">
        <v>233</v>
      </c>
      <c r="J5" t="n">
        <v>298.22</v>
      </c>
      <c r="K5" t="n">
        <v>61.82</v>
      </c>
      <c r="L5" t="n">
        <v>1.75</v>
      </c>
      <c r="M5" t="n">
        <v>231</v>
      </c>
      <c r="N5" t="n">
        <v>84.65000000000001</v>
      </c>
      <c r="O5" t="n">
        <v>37014.39</v>
      </c>
      <c r="P5" t="n">
        <v>563.58</v>
      </c>
      <c r="Q5" t="n">
        <v>1397.8</v>
      </c>
      <c r="R5" t="n">
        <v>295.53</v>
      </c>
      <c r="S5" t="n">
        <v>66.97</v>
      </c>
      <c r="T5" t="n">
        <v>110599.68</v>
      </c>
      <c r="U5" t="n">
        <v>0.23</v>
      </c>
      <c r="V5" t="n">
        <v>0.68</v>
      </c>
      <c r="W5" t="n">
        <v>5.7</v>
      </c>
      <c r="X5" t="n">
        <v>6.86</v>
      </c>
      <c r="Y5" t="n">
        <v>1</v>
      </c>
      <c r="Z5" t="n">
        <v>10</v>
      </c>
      <c r="AA5" t="n">
        <v>1114.869308186516</v>
      </c>
      <c r="AB5" t="n">
        <v>1525.413372023396</v>
      </c>
      <c r="AC5" t="n">
        <v>1379.830060728597</v>
      </c>
      <c r="AD5" t="n">
        <v>1114869.308186516</v>
      </c>
      <c r="AE5" t="n">
        <v>1525413.372023396</v>
      </c>
      <c r="AF5" t="n">
        <v>1.834973768587217e-06</v>
      </c>
      <c r="AG5" t="n">
        <v>13.59085648148148</v>
      </c>
      <c r="AH5" t="n">
        <v>1379830.060728597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2.2855</v>
      </c>
      <c r="E6" t="n">
        <v>43.75</v>
      </c>
      <c r="F6" t="n">
        <v>29.87</v>
      </c>
      <c r="G6" t="n">
        <v>9.140000000000001</v>
      </c>
      <c r="H6" t="n">
        <v>0.12</v>
      </c>
      <c r="I6" t="n">
        <v>196</v>
      </c>
      <c r="J6" t="n">
        <v>298.74</v>
      </c>
      <c r="K6" t="n">
        <v>61.82</v>
      </c>
      <c r="L6" t="n">
        <v>2</v>
      </c>
      <c r="M6" t="n">
        <v>194</v>
      </c>
      <c r="N6" t="n">
        <v>84.92</v>
      </c>
      <c r="O6" t="n">
        <v>37078.91</v>
      </c>
      <c r="P6" t="n">
        <v>541.8099999999999</v>
      </c>
      <c r="Q6" t="n">
        <v>1397.91</v>
      </c>
      <c r="R6" t="n">
        <v>258.22</v>
      </c>
      <c r="S6" t="n">
        <v>66.97</v>
      </c>
      <c r="T6" t="n">
        <v>92131.85000000001</v>
      </c>
      <c r="U6" t="n">
        <v>0.26</v>
      </c>
      <c r="V6" t="n">
        <v>0.7</v>
      </c>
      <c r="W6" t="n">
        <v>5.62</v>
      </c>
      <c r="X6" t="n">
        <v>5.69</v>
      </c>
      <c r="Y6" t="n">
        <v>1</v>
      </c>
      <c r="Z6" t="n">
        <v>10</v>
      </c>
      <c r="AA6" t="n">
        <v>1014.298033548142</v>
      </c>
      <c r="AB6" t="n">
        <v>1387.807317171677</v>
      </c>
      <c r="AC6" t="n">
        <v>1255.356934620614</v>
      </c>
      <c r="AD6" t="n">
        <v>1014298.033548142</v>
      </c>
      <c r="AE6" t="n">
        <v>1387807.317171677</v>
      </c>
      <c r="AF6" t="n">
        <v>1.97004535330049e-06</v>
      </c>
      <c r="AG6" t="n">
        <v>12.65914351851852</v>
      </c>
      <c r="AH6" t="n">
        <v>1255356.934620614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2.4073</v>
      </c>
      <c r="E7" t="n">
        <v>41.54</v>
      </c>
      <c r="F7" t="n">
        <v>29.1</v>
      </c>
      <c r="G7" t="n">
        <v>10.27</v>
      </c>
      <c r="H7" t="n">
        <v>0.13</v>
      </c>
      <c r="I7" t="n">
        <v>170</v>
      </c>
      <c r="J7" t="n">
        <v>299.26</v>
      </c>
      <c r="K7" t="n">
        <v>61.82</v>
      </c>
      <c r="L7" t="n">
        <v>2.25</v>
      </c>
      <c r="M7" t="n">
        <v>168</v>
      </c>
      <c r="N7" t="n">
        <v>85.19</v>
      </c>
      <c r="O7" t="n">
        <v>37143.54</v>
      </c>
      <c r="P7" t="n">
        <v>527.12</v>
      </c>
      <c r="Q7" t="n">
        <v>1397.34</v>
      </c>
      <c r="R7" t="n">
        <v>233.22</v>
      </c>
      <c r="S7" t="n">
        <v>66.97</v>
      </c>
      <c r="T7" t="n">
        <v>79762.83</v>
      </c>
      <c r="U7" t="n">
        <v>0.29</v>
      </c>
      <c r="V7" t="n">
        <v>0.72</v>
      </c>
      <c r="W7" t="n">
        <v>5.57</v>
      </c>
      <c r="X7" t="n">
        <v>4.93</v>
      </c>
      <c r="Y7" t="n">
        <v>1</v>
      </c>
      <c r="Z7" t="n">
        <v>10</v>
      </c>
      <c r="AA7" t="n">
        <v>944.1765601034408</v>
      </c>
      <c r="AB7" t="n">
        <v>1291.864023663559</v>
      </c>
      <c r="AC7" t="n">
        <v>1168.570334387653</v>
      </c>
      <c r="AD7" t="n">
        <v>944176.5601034408</v>
      </c>
      <c r="AE7" t="n">
        <v>1291864.023663559</v>
      </c>
      <c r="AF7" t="n">
        <v>2.07503398774897e-06</v>
      </c>
      <c r="AG7" t="n">
        <v>12.01967592592593</v>
      </c>
      <c r="AH7" t="n">
        <v>1168570.334387653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2.5173</v>
      </c>
      <c r="E8" t="n">
        <v>39.73</v>
      </c>
      <c r="F8" t="n">
        <v>28.45</v>
      </c>
      <c r="G8" t="n">
        <v>11.46</v>
      </c>
      <c r="H8" t="n">
        <v>0.15</v>
      </c>
      <c r="I8" t="n">
        <v>149</v>
      </c>
      <c r="J8" t="n">
        <v>299.79</v>
      </c>
      <c r="K8" t="n">
        <v>61.82</v>
      </c>
      <c r="L8" t="n">
        <v>2.5</v>
      </c>
      <c r="M8" t="n">
        <v>147</v>
      </c>
      <c r="N8" t="n">
        <v>85.47</v>
      </c>
      <c r="O8" t="n">
        <v>37208.42</v>
      </c>
      <c r="P8" t="n">
        <v>514.61</v>
      </c>
      <c r="Q8" t="n">
        <v>1397.49</v>
      </c>
      <c r="R8" t="n">
        <v>212.83</v>
      </c>
      <c r="S8" t="n">
        <v>66.97</v>
      </c>
      <c r="T8" t="n">
        <v>69673.35000000001</v>
      </c>
      <c r="U8" t="n">
        <v>0.31</v>
      </c>
      <c r="V8" t="n">
        <v>0.74</v>
      </c>
      <c r="W8" t="n">
        <v>5.52</v>
      </c>
      <c r="X8" t="n">
        <v>4.28</v>
      </c>
      <c r="Y8" t="n">
        <v>1</v>
      </c>
      <c r="Z8" t="n">
        <v>10</v>
      </c>
      <c r="AA8" t="n">
        <v>885.1241006675975</v>
      </c>
      <c r="AB8" t="n">
        <v>1211.065843452795</v>
      </c>
      <c r="AC8" t="n">
        <v>1095.483419095246</v>
      </c>
      <c r="AD8" t="n">
        <v>885124.1006675975</v>
      </c>
      <c r="AE8" t="n">
        <v>1211065.843452794</v>
      </c>
      <c r="AF8" t="n">
        <v>2.16985130950047e-06</v>
      </c>
      <c r="AG8" t="n">
        <v>11.49594907407407</v>
      </c>
      <c r="AH8" t="n">
        <v>1095483.419095246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2.598</v>
      </c>
      <c r="E9" t="n">
        <v>38.49</v>
      </c>
      <c r="F9" t="n">
        <v>28.05</v>
      </c>
      <c r="G9" t="n">
        <v>12.56</v>
      </c>
      <c r="H9" t="n">
        <v>0.16</v>
      </c>
      <c r="I9" t="n">
        <v>134</v>
      </c>
      <c r="J9" t="n">
        <v>300.32</v>
      </c>
      <c r="K9" t="n">
        <v>61.82</v>
      </c>
      <c r="L9" t="n">
        <v>2.75</v>
      </c>
      <c r="M9" t="n">
        <v>132</v>
      </c>
      <c r="N9" t="n">
        <v>85.73999999999999</v>
      </c>
      <c r="O9" t="n">
        <v>37273.29</v>
      </c>
      <c r="P9" t="n">
        <v>506.77</v>
      </c>
      <c r="Q9" t="n">
        <v>1397.38</v>
      </c>
      <c r="R9" t="n">
        <v>199.12</v>
      </c>
      <c r="S9" t="n">
        <v>66.97</v>
      </c>
      <c r="T9" t="n">
        <v>62894.01</v>
      </c>
      <c r="U9" t="n">
        <v>0.34</v>
      </c>
      <c r="V9" t="n">
        <v>0.75</v>
      </c>
      <c r="W9" t="n">
        <v>5.51</v>
      </c>
      <c r="X9" t="n">
        <v>3.88</v>
      </c>
      <c r="Y9" t="n">
        <v>1</v>
      </c>
      <c r="Z9" t="n">
        <v>10</v>
      </c>
      <c r="AA9" t="n">
        <v>842.722423616256</v>
      </c>
      <c r="AB9" t="n">
        <v>1153.04999828118</v>
      </c>
      <c r="AC9" t="n">
        <v>1043.00452476106</v>
      </c>
      <c r="AD9" t="n">
        <v>842722.423616256</v>
      </c>
      <c r="AE9" t="n">
        <v>1153049.99828118</v>
      </c>
      <c r="AF9" t="n">
        <v>2.23941274463998e-06</v>
      </c>
      <c r="AG9" t="n">
        <v>11.13715277777778</v>
      </c>
      <c r="AH9" t="n">
        <v>1043004.52476106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2.6774</v>
      </c>
      <c r="E10" t="n">
        <v>37.35</v>
      </c>
      <c r="F10" t="n">
        <v>27.63</v>
      </c>
      <c r="G10" t="n">
        <v>13.7</v>
      </c>
      <c r="H10" t="n">
        <v>0.18</v>
      </c>
      <c r="I10" t="n">
        <v>121</v>
      </c>
      <c r="J10" t="n">
        <v>300.84</v>
      </c>
      <c r="K10" t="n">
        <v>61.82</v>
      </c>
      <c r="L10" t="n">
        <v>3</v>
      </c>
      <c r="M10" t="n">
        <v>119</v>
      </c>
      <c r="N10" t="n">
        <v>86.02</v>
      </c>
      <c r="O10" t="n">
        <v>37338.27</v>
      </c>
      <c r="P10" t="n">
        <v>498.55</v>
      </c>
      <c r="Q10" t="n">
        <v>1397.6</v>
      </c>
      <c r="R10" t="n">
        <v>184.93</v>
      </c>
      <c r="S10" t="n">
        <v>66.97</v>
      </c>
      <c r="T10" t="n">
        <v>55859.44</v>
      </c>
      <c r="U10" t="n">
        <v>0.36</v>
      </c>
      <c r="V10" t="n">
        <v>0.76</v>
      </c>
      <c r="W10" t="n">
        <v>5.5</v>
      </c>
      <c r="X10" t="n">
        <v>3.46</v>
      </c>
      <c r="Y10" t="n">
        <v>1</v>
      </c>
      <c r="Z10" t="n">
        <v>10</v>
      </c>
      <c r="AA10" t="n">
        <v>814.6854107319347</v>
      </c>
      <c r="AB10" t="n">
        <v>1114.68852034714</v>
      </c>
      <c r="AC10" t="n">
        <v>1008.304212440372</v>
      </c>
      <c r="AD10" t="n">
        <v>814685.4107319347</v>
      </c>
      <c r="AE10" t="n">
        <v>1114688.52034714</v>
      </c>
      <c r="AF10" t="n">
        <v>2.307853611431517e-06</v>
      </c>
      <c r="AG10" t="n">
        <v>10.80729166666667</v>
      </c>
      <c r="AH10" t="n">
        <v>1008304.212440372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2.7441</v>
      </c>
      <c r="E11" t="n">
        <v>36.44</v>
      </c>
      <c r="F11" t="n">
        <v>27.33</v>
      </c>
      <c r="G11" t="n">
        <v>14.91</v>
      </c>
      <c r="H11" t="n">
        <v>0.19</v>
      </c>
      <c r="I11" t="n">
        <v>110</v>
      </c>
      <c r="J11" t="n">
        <v>301.37</v>
      </c>
      <c r="K11" t="n">
        <v>61.82</v>
      </c>
      <c r="L11" t="n">
        <v>3.25</v>
      </c>
      <c r="M11" t="n">
        <v>108</v>
      </c>
      <c r="N11" t="n">
        <v>86.3</v>
      </c>
      <c r="O11" t="n">
        <v>37403.38</v>
      </c>
      <c r="P11" t="n">
        <v>492.61</v>
      </c>
      <c r="Q11" t="n">
        <v>1397.37</v>
      </c>
      <c r="R11" t="n">
        <v>175.46</v>
      </c>
      <c r="S11" t="n">
        <v>66.97</v>
      </c>
      <c r="T11" t="n">
        <v>51179.35</v>
      </c>
      <c r="U11" t="n">
        <v>0.38</v>
      </c>
      <c r="V11" t="n">
        <v>0.77</v>
      </c>
      <c r="W11" t="n">
        <v>5.48</v>
      </c>
      <c r="X11" t="n">
        <v>3.17</v>
      </c>
      <c r="Y11" t="n">
        <v>1</v>
      </c>
      <c r="Z11" t="n">
        <v>10</v>
      </c>
      <c r="AA11" t="n">
        <v>780.7170851743944</v>
      </c>
      <c r="AB11" t="n">
        <v>1068.211558742554</v>
      </c>
      <c r="AC11" t="n">
        <v>966.2629468205024</v>
      </c>
      <c r="AD11" t="n">
        <v>780717.0851743943</v>
      </c>
      <c r="AE11" t="n">
        <v>1068211.558742553</v>
      </c>
      <c r="AF11" t="n">
        <v>2.365347387439018e-06</v>
      </c>
      <c r="AG11" t="n">
        <v>10.54398148148148</v>
      </c>
      <c r="AH11" t="n">
        <v>966262.9468205024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2.8049</v>
      </c>
      <c r="E12" t="n">
        <v>35.65</v>
      </c>
      <c r="F12" t="n">
        <v>27.04</v>
      </c>
      <c r="G12" t="n">
        <v>16.07</v>
      </c>
      <c r="H12" t="n">
        <v>0.21</v>
      </c>
      <c r="I12" t="n">
        <v>101</v>
      </c>
      <c r="J12" t="n">
        <v>301.9</v>
      </c>
      <c r="K12" t="n">
        <v>61.82</v>
      </c>
      <c r="L12" t="n">
        <v>3.5</v>
      </c>
      <c r="M12" t="n">
        <v>99</v>
      </c>
      <c r="N12" t="n">
        <v>86.58</v>
      </c>
      <c r="O12" t="n">
        <v>37468.6</v>
      </c>
      <c r="P12" t="n">
        <v>486.73</v>
      </c>
      <c r="Q12" t="n">
        <v>1397.28</v>
      </c>
      <c r="R12" t="n">
        <v>166.12</v>
      </c>
      <c r="S12" t="n">
        <v>66.97</v>
      </c>
      <c r="T12" t="n">
        <v>46556.35</v>
      </c>
      <c r="U12" t="n">
        <v>0.4</v>
      </c>
      <c r="V12" t="n">
        <v>0.78</v>
      </c>
      <c r="W12" t="n">
        <v>5.46</v>
      </c>
      <c r="X12" t="n">
        <v>2.88</v>
      </c>
      <c r="Y12" t="n">
        <v>1</v>
      </c>
      <c r="Z12" t="n">
        <v>10</v>
      </c>
      <c r="AA12" t="n">
        <v>761.7480270835648</v>
      </c>
      <c r="AB12" t="n">
        <v>1042.2572566069</v>
      </c>
      <c r="AC12" t="n">
        <v>942.7856868535837</v>
      </c>
      <c r="AD12" t="n">
        <v>761748.0270835648</v>
      </c>
      <c r="AE12" t="n">
        <v>1042257.2566069</v>
      </c>
      <c r="AF12" t="n">
        <v>2.417755507098029e-06</v>
      </c>
      <c r="AG12" t="n">
        <v>10.31539351851852</v>
      </c>
      <c r="AH12" t="n">
        <v>942785.6868535837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2.8503</v>
      </c>
      <c r="E13" t="n">
        <v>35.08</v>
      </c>
      <c r="F13" t="n">
        <v>26.86</v>
      </c>
      <c r="G13" t="n">
        <v>17.15</v>
      </c>
      <c r="H13" t="n">
        <v>0.22</v>
      </c>
      <c r="I13" t="n">
        <v>94</v>
      </c>
      <c r="J13" t="n">
        <v>302.43</v>
      </c>
      <c r="K13" t="n">
        <v>61.82</v>
      </c>
      <c r="L13" t="n">
        <v>3.75</v>
      </c>
      <c r="M13" t="n">
        <v>92</v>
      </c>
      <c r="N13" t="n">
        <v>86.86</v>
      </c>
      <c r="O13" t="n">
        <v>37533.94</v>
      </c>
      <c r="P13" t="n">
        <v>482.81</v>
      </c>
      <c r="Q13" t="n">
        <v>1397.45</v>
      </c>
      <c r="R13" t="n">
        <v>160.22</v>
      </c>
      <c r="S13" t="n">
        <v>66.97</v>
      </c>
      <c r="T13" t="n">
        <v>43641.83</v>
      </c>
      <c r="U13" t="n">
        <v>0.42</v>
      </c>
      <c r="V13" t="n">
        <v>0.78</v>
      </c>
      <c r="W13" t="n">
        <v>5.46</v>
      </c>
      <c r="X13" t="n">
        <v>2.7</v>
      </c>
      <c r="Y13" t="n">
        <v>1</v>
      </c>
      <c r="Z13" t="n">
        <v>10</v>
      </c>
      <c r="AA13" t="n">
        <v>748.8067543402459</v>
      </c>
      <c r="AB13" t="n">
        <v>1024.550436310832</v>
      </c>
      <c r="AC13" t="n">
        <v>926.7687806348938</v>
      </c>
      <c r="AD13" t="n">
        <v>748806.7543402459</v>
      </c>
      <c r="AE13" t="n">
        <v>1024550.436310832</v>
      </c>
      <c r="AF13" t="n">
        <v>2.45688920171183e-06</v>
      </c>
      <c r="AG13" t="n">
        <v>10.15046296296296</v>
      </c>
      <c r="AH13" t="n">
        <v>926768.7806348938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2.9011</v>
      </c>
      <c r="E14" t="n">
        <v>34.47</v>
      </c>
      <c r="F14" t="n">
        <v>26.64</v>
      </c>
      <c r="G14" t="n">
        <v>18.37</v>
      </c>
      <c r="H14" t="n">
        <v>0.24</v>
      </c>
      <c r="I14" t="n">
        <v>87</v>
      </c>
      <c r="J14" t="n">
        <v>302.96</v>
      </c>
      <c r="K14" t="n">
        <v>61.82</v>
      </c>
      <c r="L14" t="n">
        <v>4</v>
      </c>
      <c r="M14" t="n">
        <v>85</v>
      </c>
      <c r="N14" t="n">
        <v>87.14</v>
      </c>
      <c r="O14" t="n">
        <v>37599.4</v>
      </c>
      <c r="P14" t="n">
        <v>477.96</v>
      </c>
      <c r="Q14" t="n">
        <v>1397.42</v>
      </c>
      <c r="R14" t="n">
        <v>153.43</v>
      </c>
      <c r="S14" t="n">
        <v>66.97</v>
      </c>
      <c r="T14" t="n">
        <v>40281.8</v>
      </c>
      <c r="U14" t="n">
        <v>0.44</v>
      </c>
      <c r="V14" t="n">
        <v>0.79</v>
      </c>
      <c r="W14" t="n">
        <v>5.43</v>
      </c>
      <c r="X14" t="n">
        <v>2.47</v>
      </c>
      <c r="Y14" t="n">
        <v>1</v>
      </c>
      <c r="Z14" t="n">
        <v>10</v>
      </c>
      <c r="AA14" t="n">
        <v>734.1625315496819</v>
      </c>
      <c r="AB14" t="n">
        <v>1004.513564631269</v>
      </c>
      <c r="AC14" t="n">
        <v>908.6441998665025</v>
      </c>
      <c r="AD14" t="n">
        <v>734162.5315496819</v>
      </c>
      <c r="AE14" t="n">
        <v>1004513.564631269</v>
      </c>
      <c r="AF14" t="n">
        <v>2.500677564847977e-06</v>
      </c>
      <c r="AG14" t="n">
        <v>9.973958333333334</v>
      </c>
      <c r="AH14" t="n">
        <v>908644.1998665025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2.9442</v>
      </c>
      <c r="E15" t="n">
        <v>33.97</v>
      </c>
      <c r="F15" t="n">
        <v>26.47</v>
      </c>
      <c r="G15" t="n">
        <v>19.61</v>
      </c>
      <c r="H15" t="n">
        <v>0.25</v>
      </c>
      <c r="I15" t="n">
        <v>81</v>
      </c>
      <c r="J15" t="n">
        <v>303.49</v>
      </c>
      <c r="K15" t="n">
        <v>61.82</v>
      </c>
      <c r="L15" t="n">
        <v>4.25</v>
      </c>
      <c r="M15" t="n">
        <v>79</v>
      </c>
      <c r="N15" t="n">
        <v>87.42</v>
      </c>
      <c r="O15" t="n">
        <v>37664.98</v>
      </c>
      <c r="P15" t="n">
        <v>474.08</v>
      </c>
      <c r="Q15" t="n">
        <v>1397.35</v>
      </c>
      <c r="R15" t="n">
        <v>147.57</v>
      </c>
      <c r="S15" t="n">
        <v>66.97</v>
      </c>
      <c r="T15" t="n">
        <v>37380.94</v>
      </c>
      <c r="U15" t="n">
        <v>0.45</v>
      </c>
      <c r="V15" t="n">
        <v>0.8</v>
      </c>
      <c r="W15" t="n">
        <v>5.43</v>
      </c>
      <c r="X15" t="n">
        <v>2.3</v>
      </c>
      <c r="Y15" t="n">
        <v>1</v>
      </c>
      <c r="Z15" t="n">
        <v>10</v>
      </c>
      <c r="AA15" t="n">
        <v>709.6273397646387</v>
      </c>
      <c r="AB15" t="n">
        <v>970.9434328147045</v>
      </c>
      <c r="AC15" t="n">
        <v>878.277954314535</v>
      </c>
      <c r="AD15" t="n">
        <v>709627.3397646387</v>
      </c>
      <c r="AE15" t="n">
        <v>970943.4328147045</v>
      </c>
      <c r="AF15" t="n">
        <v>2.53782871546152e-06</v>
      </c>
      <c r="AG15" t="n">
        <v>9.829282407407407</v>
      </c>
      <c r="AH15" t="n">
        <v>878277.954314535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2.9727</v>
      </c>
      <c r="E16" t="n">
        <v>33.64</v>
      </c>
      <c r="F16" t="n">
        <v>26.36</v>
      </c>
      <c r="G16" t="n">
        <v>20.54</v>
      </c>
      <c r="H16" t="n">
        <v>0.26</v>
      </c>
      <c r="I16" t="n">
        <v>77</v>
      </c>
      <c r="J16" t="n">
        <v>304.03</v>
      </c>
      <c r="K16" t="n">
        <v>61.82</v>
      </c>
      <c r="L16" t="n">
        <v>4.5</v>
      </c>
      <c r="M16" t="n">
        <v>75</v>
      </c>
      <c r="N16" t="n">
        <v>87.7</v>
      </c>
      <c r="O16" t="n">
        <v>37730.68</v>
      </c>
      <c r="P16" t="n">
        <v>471.73</v>
      </c>
      <c r="Q16" t="n">
        <v>1397.32</v>
      </c>
      <c r="R16" t="n">
        <v>144.09</v>
      </c>
      <c r="S16" t="n">
        <v>66.97</v>
      </c>
      <c r="T16" t="n">
        <v>35663.64</v>
      </c>
      <c r="U16" t="n">
        <v>0.46</v>
      </c>
      <c r="V16" t="n">
        <v>0.8</v>
      </c>
      <c r="W16" t="n">
        <v>5.42</v>
      </c>
      <c r="X16" t="n">
        <v>2.2</v>
      </c>
      <c r="Y16" t="n">
        <v>1</v>
      </c>
      <c r="Z16" t="n">
        <v>10</v>
      </c>
      <c r="AA16" t="n">
        <v>702.3159056680265</v>
      </c>
      <c r="AB16" t="n">
        <v>960.9396061260123</v>
      </c>
      <c r="AC16" t="n">
        <v>869.2288788045528</v>
      </c>
      <c r="AD16" t="n">
        <v>702315.9056680265</v>
      </c>
      <c r="AE16" t="n">
        <v>960939.6061260123</v>
      </c>
      <c r="AF16" t="n">
        <v>2.562395021551681e-06</v>
      </c>
      <c r="AG16" t="n">
        <v>9.733796296296296</v>
      </c>
      <c r="AH16" t="n">
        <v>869228.8788045528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3.0111</v>
      </c>
      <c r="E17" t="n">
        <v>33.21</v>
      </c>
      <c r="F17" t="n">
        <v>26.21</v>
      </c>
      <c r="G17" t="n">
        <v>21.84</v>
      </c>
      <c r="H17" t="n">
        <v>0.28</v>
      </c>
      <c r="I17" t="n">
        <v>72</v>
      </c>
      <c r="J17" t="n">
        <v>304.56</v>
      </c>
      <c r="K17" t="n">
        <v>61.82</v>
      </c>
      <c r="L17" t="n">
        <v>4.75</v>
      </c>
      <c r="M17" t="n">
        <v>70</v>
      </c>
      <c r="N17" t="n">
        <v>87.98999999999999</v>
      </c>
      <c r="O17" t="n">
        <v>37796.51</v>
      </c>
      <c r="P17" t="n">
        <v>468.4</v>
      </c>
      <c r="Q17" t="n">
        <v>1397.44</v>
      </c>
      <c r="R17" t="n">
        <v>139.5</v>
      </c>
      <c r="S17" t="n">
        <v>66.97</v>
      </c>
      <c r="T17" t="n">
        <v>33391.4</v>
      </c>
      <c r="U17" t="n">
        <v>0.48</v>
      </c>
      <c r="V17" t="n">
        <v>0.8</v>
      </c>
      <c r="W17" t="n">
        <v>5.4</v>
      </c>
      <c r="X17" t="n">
        <v>2.05</v>
      </c>
      <c r="Y17" t="n">
        <v>1</v>
      </c>
      <c r="Z17" t="n">
        <v>10</v>
      </c>
      <c r="AA17" t="n">
        <v>692.544068922323</v>
      </c>
      <c r="AB17" t="n">
        <v>947.5693479875293</v>
      </c>
      <c r="AC17" t="n">
        <v>857.1346593375315</v>
      </c>
      <c r="AD17" t="n">
        <v>692544.0689223231</v>
      </c>
      <c r="AE17" t="n">
        <v>947569.3479875294</v>
      </c>
      <c r="AF17" t="n">
        <v>2.595494886599478e-06</v>
      </c>
      <c r="AG17" t="n">
        <v>9.609375</v>
      </c>
      <c r="AH17" t="n">
        <v>857134.6593375315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3.0434</v>
      </c>
      <c r="E18" t="n">
        <v>32.86</v>
      </c>
      <c r="F18" t="n">
        <v>26.08</v>
      </c>
      <c r="G18" t="n">
        <v>23.01</v>
      </c>
      <c r="H18" t="n">
        <v>0.29</v>
      </c>
      <c r="I18" t="n">
        <v>68</v>
      </c>
      <c r="J18" t="n">
        <v>305.09</v>
      </c>
      <c r="K18" t="n">
        <v>61.82</v>
      </c>
      <c r="L18" t="n">
        <v>5</v>
      </c>
      <c r="M18" t="n">
        <v>66</v>
      </c>
      <c r="N18" t="n">
        <v>88.27</v>
      </c>
      <c r="O18" t="n">
        <v>37862.45</v>
      </c>
      <c r="P18" t="n">
        <v>465.15</v>
      </c>
      <c r="Q18" t="n">
        <v>1397.26</v>
      </c>
      <c r="R18" t="n">
        <v>135.18</v>
      </c>
      <c r="S18" t="n">
        <v>66.97</v>
      </c>
      <c r="T18" t="n">
        <v>31253.76</v>
      </c>
      <c r="U18" t="n">
        <v>0.5</v>
      </c>
      <c r="V18" t="n">
        <v>0.8100000000000001</v>
      </c>
      <c r="W18" t="n">
        <v>5.4</v>
      </c>
      <c r="X18" t="n">
        <v>1.92</v>
      </c>
      <c r="Y18" t="n">
        <v>1</v>
      </c>
      <c r="Z18" t="n">
        <v>10</v>
      </c>
      <c r="AA18" t="n">
        <v>684.1416515264552</v>
      </c>
      <c r="AB18" t="n">
        <v>936.0727898180094</v>
      </c>
      <c r="AC18" t="n">
        <v>846.7353165441897</v>
      </c>
      <c r="AD18" t="n">
        <v>684141.6515264552</v>
      </c>
      <c r="AE18" t="n">
        <v>936072.7898180094</v>
      </c>
      <c r="AF18" t="n">
        <v>2.623336700168328e-06</v>
      </c>
      <c r="AG18" t="n">
        <v>9.508101851851853</v>
      </c>
      <c r="AH18" t="n">
        <v>846735.3165441897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3.0659</v>
      </c>
      <c r="E19" t="n">
        <v>32.62</v>
      </c>
      <c r="F19" t="n">
        <v>26.01</v>
      </c>
      <c r="G19" t="n">
        <v>24.01</v>
      </c>
      <c r="H19" t="n">
        <v>0.31</v>
      </c>
      <c r="I19" t="n">
        <v>65</v>
      </c>
      <c r="J19" t="n">
        <v>305.63</v>
      </c>
      <c r="K19" t="n">
        <v>61.82</v>
      </c>
      <c r="L19" t="n">
        <v>5.25</v>
      </c>
      <c r="M19" t="n">
        <v>63</v>
      </c>
      <c r="N19" t="n">
        <v>88.56</v>
      </c>
      <c r="O19" t="n">
        <v>37928.52</v>
      </c>
      <c r="P19" t="n">
        <v>463.39</v>
      </c>
      <c r="Q19" t="n">
        <v>1397.27</v>
      </c>
      <c r="R19" t="n">
        <v>132.65</v>
      </c>
      <c r="S19" t="n">
        <v>66.97</v>
      </c>
      <c r="T19" t="n">
        <v>30003.76</v>
      </c>
      <c r="U19" t="n">
        <v>0.5</v>
      </c>
      <c r="V19" t="n">
        <v>0.8100000000000001</v>
      </c>
      <c r="W19" t="n">
        <v>5.4</v>
      </c>
      <c r="X19" t="n">
        <v>1.84</v>
      </c>
      <c r="Y19" t="n">
        <v>1</v>
      </c>
      <c r="Z19" t="n">
        <v>10</v>
      </c>
      <c r="AA19" t="n">
        <v>678.7107984957587</v>
      </c>
      <c r="AB19" t="n">
        <v>928.6420571090842</v>
      </c>
      <c r="AC19" t="n">
        <v>840.0137625359056</v>
      </c>
      <c r="AD19" t="n">
        <v>678710.7984957587</v>
      </c>
      <c r="AE19" t="n">
        <v>928642.0571090842</v>
      </c>
      <c r="AF19" t="n">
        <v>2.642731152344771e-06</v>
      </c>
      <c r="AG19" t="n">
        <v>9.438657407407407</v>
      </c>
      <c r="AH19" t="n">
        <v>840013.7625359056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3.0992</v>
      </c>
      <c r="E20" t="n">
        <v>32.27</v>
      </c>
      <c r="F20" t="n">
        <v>25.88</v>
      </c>
      <c r="G20" t="n">
        <v>25.46</v>
      </c>
      <c r="H20" t="n">
        <v>0.32</v>
      </c>
      <c r="I20" t="n">
        <v>61</v>
      </c>
      <c r="J20" t="n">
        <v>306.17</v>
      </c>
      <c r="K20" t="n">
        <v>61.82</v>
      </c>
      <c r="L20" t="n">
        <v>5.5</v>
      </c>
      <c r="M20" t="n">
        <v>59</v>
      </c>
      <c r="N20" t="n">
        <v>88.84</v>
      </c>
      <c r="O20" t="n">
        <v>37994.72</v>
      </c>
      <c r="P20" t="n">
        <v>460.35</v>
      </c>
      <c r="Q20" t="n">
        <v>1397.28</v>
      </c>
      <c r="R20" t="n">
        <v>128.42</v>
      </c>
      <c r="S20" t="n">
        <v>66.97</v>
      </c>
      <c r="T20" t="n">
        <v>27908.2</v>
      </c>
      <c r="U20" t="n">
        <v>0.52</v>
      </c>
      <c r="V20" t="n">
        <v>0.8100000000000001</v>
      </c>
      <c r="W20" t="n">
        <v>5.39</v>
      </c>
      <c r="X20" t="n">
        <v>1.71</v>
      </c>
      <c r="Y20" t="n">
        <v>1</v>
      </c>
      <c r="Z20" t="n">
        <v>10</v>
      </c>
      <c r="AA20" t="n">
        <v>670.610980158304</v>
      </c>
      <c r="AB20" t="n">
        <v>917.5595283210133</v>
      </c>
      <c r="AC20" t="n">
        <v>829.9889347409411</v>
      </c>
      <c r="AD20" t="n">
        <v>670610.980158304</v>
      </c>
      <c r="AE20" t="n">
        <v>917559.5283210133</v>
      </c>
      <c r="AF20" t="n">
        <v>2.671434941565907e-06</v>
      </c>
      <c r="AG20" t="n">
        <v>9.337384259259261</v>
      </c>
      <c r="AH20" t="n">
        <v>829988.934740941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3.1144</v>
      </c>
      <c r="E21" t="n">
        <v>32.11</v>
      </c>
      <c r="F21" t="n">
        <v>25.83</v>
      </c>
      <c r="G21" t="n">
        <v>26.27</v>
      </c>
      <c r="H21" t="n">
        <v>0.33</v>
      </c>
      <c r="I21" t="n">
        <v>59</v>
      </c>
      <c r="J21" t="n">
        <v>306.7</v>
      </c>
      <c r="K21" t="n">
        <v>61.82</v>
      </c>
      <c r="L21" t="n">
        <v>5.75</v>
      </c>
      <c r="M21" t="n">
        <v>57</v>
      </c>
      <c r="N21" t="n">
        <v>89.13</v>
      </c>
      <c r="O21" t="n">
        <v>38061.04</v>
      </c>
      <c r="P21" t="n">
        <v>458.82</v>
      </c>
      <c r="Q21" t="n">
        <v>1397.26</v>
      </c>
      <c r="R21" t="n">
        <v>126.92</v>
      </c>
      <c r="S21" t="n">
        <v>66.97</v>
      </c>
      <c r="T21" t="n">
        <v>27165.44</v>
      </c>
      <c r="U21" t="n">
        <v>0.53</v>
      </c>
      <c r="V21" t="n">
        <v>0.8100000000000001</v>
      </c>
      <c r="W21" t="n">
        <v>5.39</v>
      </c>
      <c r="X21" t="n">
        <v>1.67</v>
      </c>
      <c r="Y21" t="n">
        <v>1</v>
      </c>
      <c r="Z21" t="n">
        <v>10</v>
      </c>
      <c r="AA21" t="n">
        <v>666.9013182505664</v>
      </c>
      <c r="AB21" t="n">
        <v>912.4838052401137</v>
      </c>
      <c r="AC21" t="n">
        <v>825.3976315470607</v>
      </c>
      <c r="AD21" t="n">
        <v>666901.3182505664</v>
      </c>
      <c r="AE21" t="n">
        <v>912483.8052401138</v>
      </c>
      <c r="AF21" t="n">
        <v>2.68453697148066e-06</v>
      </c>
      <c r="AG21" t="n">
        <v>9.291087962962964</v>
      </c>
      <c r="AH21" t="n">
        <v>825397.6315470607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3.1396</v>
      </c>
      <c r="E22" t="n">
        <v>31.85</v>
      </c>
      <c r="F22" t="n">
        <v>25.74</v>
      </c>
      <c r="G22" t="n">
        <v>27.58</v>
      </c>
      <c r="H22" t="n">
        <v>0.35</v>
      </c>
      <c r="I22" t="n">
        <v>56</v>
      </c>
      <c r="J22" t="n">
        <v>307.24</v>
      </c>
      <c r="K22" t="n">
        <v>61.82</v>
      </c>
      <c r="L22" t="n">
        <v>6</v>
      </c>
      <c r="M22" t="n">
        <v>54</v>
      </c>
      <c r="N22" t="n">
        <v>89.42</v>
      </c>
      <c r="O22" t="n">
        <v>38127.48</v>
      </c>
      <c r="P22" t="n">
        <v>456.93</v>
      </c>
      <c r="Q22" t="n">
        <v>1397.26</v>
      </c>
      <c r="R22" t="n">
        <v>123.72</v>
      </c>
      <c r="S22" t="n">
        <v>66.97</v>
      </c>
      <c r="T22" t="n">
        <v>25582.01</v>
      </c>
      <c r="U22" t="n">
        <v>0.54</v>
      </c>
      <c r="V22" t="n">
        <v>0.82</v>
      </c>
      <c r="W22" t="n">
        <v>5.39</v>
      </c>
      <c r="X22" t="n">
        <v>1.58</v>
      </c>
      <c r="Y22" t="n">
        <v>1</v>
      </c>
      <c r="Z22" t="n">
        <v>10</v>
      </c>
      <c r="AA22" t="n">
        <v>648.3812832372696</v>
      </c>
      <c r="AB22" t="n">
        <v>887.1438762886406</v>
      </c>
      <c r="AC22" t="n">
        <v>802.4761098499025</v>
      </c>
      <c r="AD22" t="n">
        <v>648381.2832372696</v>
      </c>
      <c r="AE22" t="n">
        <v>887143.8762886407</v>
      </c>
      <c r="AF22" t="n">
        <v>2.706258757918276e-06</v>
      </c>
      <c r="AG22" t="n">
        <v>9.215856481481483</v>
      </c>
      <c r="AH22" t="n">
        <v>802476.1098499026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3.157</v>
      </c>
      <c r="E23" t="n">
        <v>31.68</v>
      </c>
      <c r="F23" t="n">
        <v>25.68</v>
      </c>
      <c r="G23" t="n">
        <v>28.53</v>
      </c>
      <c r="H23" t="n">
        <v>0.36</v>
      </c>
      <c r="I23" t="n">
        <v>54</v>
      </c>
      <c r="J23" t="n">
        <v>307.78</v>
      </c>
      <c r="K23" t="n">
        <v>61.82</v>
      </c>
      <c r="L23" t="n">
        <v>6.25</v>
      </c>
      <c r="M23" t="n">
        <v>52</v>
      </c>
      <c r="N23" t="n">
        <v>89.70999999999999</v>
      </c>
      <c r="O23" t="n">
        <v>38194.05</v>
      </c>
      <c r="P23" t="n">
        <v>455.07</v>
      </c>
      <c r="Q23" t="n">
        <v>1397.35</v>
      </c>
      <c r="R23" t="n">
        <v>121.79</v>
      </c>
      <c r="S23" t="n">
        <v>66.97</v>
      </c>
      <c r="T23" t="n">
        <v>24625.27</v>
      </c>
      <c r="U23" t="n">
        <v>0.55</v>
      </c>
      <c r="V23" t="n">
        <v>0.82</v>
      </c>
      <c r="W23" t="n">
        <v>5.38</v>
      </c>
      <c r="X23" t="n">
        <v>1.51</v>
      </c>
      <c r="Y23" t="n">
        <v>1</v>
      </c>
      <c r="Z23" t="n">
        <v>10</v>
      </c>
      <c r="AA23" t="n">
        <v>644.1483318983697</v>
      </c>
      <c r="AB23" t="n">
        <v>881.3521655221246</v>
      </c>
      <c r="AC23" t="n">
        <v>797.2371518302255</v>
      </c>
      <c r="AD23" t="n">
        <v>644148.3318983697</v>
      </c>
      <c r="AE23" t="n">
        <v>881352.1655221245</v>
      </c>
      <c r="AF23" t="n">
        <v>2.721257134268059e-06</v>
      </c>
      <c r="AG23" t="n">
        <v>9.166666666666666</v>
      </c>
      <c r="AH23" t="n">
        <v>797237.1518302255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3.1806</v>
      </c>
      <c r="E24" t="n">
        <v>31.44</v>
      </c>
      <c r="F24" t="n">
        <v>25.61</v>
      </c>
      <c r="G24" t="n">
        <v>30.13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452.97</v>
      </c>
      <c r="Q24" t="n">
        <v>1397.25</v>
      </c>
      <c r="R24" t="n">
        <v>119.75</v>
      </c>
      <c r="S24" t="n">
        <v>66.97</v>
      </c>
      <c r="T24" t="n">
        <v>23621.74</v>
      </c>
      <c r="U24" t="n">
        <v>0.5600000000000001</v>
      </c>
      <c r="V24" t="n">
        <v>0.82</v>
      </c>
      <c r="W24" t="n">
        <v>5.37</v>
      </c>
      <c r="X24" t="n">
        <v>1.44</v>
      </c>
      <c r="Y24" t="n">
        <v>1</v>
      </c>
      <c r="Z24" t="n">
        <v>10</v>
      </c>
      <c r="AA24" t="n">
        <v>638.8509481081167</v>
      </c>
      <c r="AB24" t="n">
        <v>874.1040513162213</v>
      </c>
      <c r="AC24" t="n">
        <v>790.6807874713418</v>
      </c>
      <c r="AD24" t="n">
        <v>638850.9481081166</v>
      </c>
      <c r="AE24" t="n">
        <v>874104.0513162214</v>
      </c>
      <c r="AF24" t="n">
        <v>2.741599759662017e-06</v>
      </c>
      <c r="AG24" t="n">
        <v>9.097222222222223</v>
      </c>
      <c r="AH24" t="n">
        <v>790680.7874713418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3.1985</v>
      </c>
      <c r="E25" t="n">
        <v>31.26</v>
      </c>
      <c r="F25" t="n">
        <v>25.55</v>
      </c>
      <c r="G25" t="n">
        <v>31.28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451.47</v>
      </c>
      <c r="Q25" t="n">
        <v>1397.27</v>
      </c>
      <c r="R25" t="n">
        <v>117.39</v>
      </c>
      <c r="S25" t="n">
        <v>66.97</v>
      </c>
      <c r="T25" t="n">
        <v>22449.38</v>
      </c>
      <c r="U25" t="n">
        <v>0.57</v>
      </c>
      <c r="V25" t="n">
        <v>0.82</v>
      </c>
      <c r="W25" t="n">
        <v>5.37</v>
      </c>
      <c r="X25" t="n">
        <v>1.38</v>
      </c>
      <c r="Y25" t="n">
        <v>1</v>
      </c>
      <c r="Z25" t="n">
        <v>10</v>
      </c>
      <c r="AA25" t="n">
        <v>634.9261256161258</v>
      </c>
      <c r="AB25" t="n">
        <v>868.7339360317316</v>
      </c>
      <c r="AC25" t="n">
        <v>785.8231884525994</v>
      </c>
      <c r="AD25" t="n">
        <v>634926.1256161258</v>
      </c>
      <c r="AE25" t="n">
        <v>868733.9360317315</v>
      </c>
      <c r="AF25" t="n">
        <v>2.757029123837943e-06</v>
      </c>
      <c r="AG25" t="n">
        <v>9.045138888888889</v>
      </c>
      <c r="AH25" t="n">
        <v>785823.1884525995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3.2149</v>
      </c>
      <c r="E26" t="n">
        <v>31.1</v>
      </c>
      <c r="F26" t="n">
        <v>25.5</v>
      </c>
      <c r="G26" t="n">
        <v>32.55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449.64</v>
      </c>
      <c r="Q26" t="n">
        <v>1397.26</v>
      </c>
      <c r="R26" t="n">
        <v>116.05</v>
      </c>
      <c r="S26" t="n">
        <v>66.97</v>
      </c>
      <c r="T26" t="n">
        <v>21793.71</v>
      </c>
      <c r="U26" t="n">
        <v>0.58</v>
      </c>
      <c r="V26" t="n">
        <v>0.83</v>
      </c>
      <c r="W26" t="n">
        <v>5.37</v>
      </c>
      <c r="X26" t="n">
        <v>1.33</v>
      </c>
      <c r="Y26" t="n">
        <v>1</v>
      </c>
      <c r="Z26" t="n">
        <v>10</v>
      </c>
      <c r="AA26" t="n">
        <v>630.8760483327384</v>
      </c>
      <c r="AB26" t="n">
        <v>863.1924416158015</v>
      </c>
      <c r="AC26" t="n">
        <v>780.8105664861896</v>
      </c>
      <c r="AD26" t="n">
        <v>630876.0483327383</v>
      </c>
      <c r="AE26" t="n">
        <v>863192.4416158015</v>
      </c>
      <c r="AF26" t="n">
        <v>2.77116552453544e-06</v>
      </c>
      <c r="AG26" t="n">
        <v>8.998842592592593</v>
      </c>
      <c r="AH26" t="n">
        <v>780810.5664861896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3.2247</v>
      </c>
      <c r="E27" t="n">
        <v>31.01</v>
      </c>
      <c r="F27" t="n">
        <v>25.46</v>
      </c>
      <c r="G27" t="n">
        <v>33.21</v>
      </c>
      <c r="H27" t="n">
        <v>0.42</v>
      </c>
      <c r="I27" t="n">
        <v>46</v>
      </c>
      <c r="J27" t="n">
        <v>309.95</v>
      </c>
      <c r="K27" t="n">
        <v>61.82</v>
      </c>
      <c r="L27" t="n">
        <v>7.25</v>
      </c>
      <c r="M27" t="n">
        <v>44</v>
      </c>
      <c r="N27" t="n">
        <v>90.88</v>
      </c>
      <c r="O27" t="n">
        <v>38461.6</v>
      </c>
      <c r="P27" t="n">
        <v>448.62</v>
      </c>
      <c r="Q27" t="n">
        <v>1397.26</v>
      </c>
      <c r="R27" t="n">
        <v>114.57</v>
      </c>
      <c r="S27" t="n">
        <v>66.97</v>
      </c>
      <c r="T27" t="n">
        <v>21058.45</v>
      </c>
      <c r="U27" t="n">
        <v>0.58</v>
      </c>
      <c r="V27" t="n">
        <v>0.83</v>
      </c>
      <c r="W27" t="n">
        <v>5.37</v>
      </c>
      <c r="X27" t="n">
        <v>1.29</v>
      </c>
      <c r="Y27" t="n">
        <v>1</v>
      </c>
      <c r="Z27" t="n">
        <v>10</v>
      </c>
      <c r="AA27" t="n">
        <v>628.5893723532781</v>
      </c>
      <c r="AB27" t="n">
        <v>860.0637106596797</v>
      </c>
      <c r="AC27" t="n">
        <v>777.9804372213182</v>
      </c>
      <c r="AD27" t="n">
        <v>628589.3723532781</v>
      </c>
      <c r="AE27" t="n">
        <v>860063.7106596797</v>
      </c>
      <c r="AF27" t="n">
        <v>2.779612885927845e-06</v>
      </c>
      <c r="AG27" t="n">
        <v>8.972800925925926</v>
      </c>
      <c r="AH27" t="n">
        <v>777980.4372213183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3.241</v>
      </c>
      <c r="E28" t="n">
        <v>30.86</v>
      </c>
      <c r="F28" t="n">
        <v>25.41</v>
      </c>
      <c r="G28" t="n">
        <v>34.65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446.94</v>
      </c>
      <c r="Q28" t="n">
        <v>1397.26</v>
      </c>
      <c r="R28" t="n">
        <v>113.18</v>
      </c>
      <c r="S28" t="n">
        <v>66.97</v>
      </c>
      <c r="T28" t="n">
        <v>20372.55</v>
      </c>
      <c r="U28" t="n">
        <v>0.59</v>
      </c>
      <c r="V28" t="n">
        <v>0.83</v>
      </c>
      <c r="W28" t="n">
        <v>5.37</v>
      </c>
      <c r="X28" t="n">
        <v>1.25</v>
      </c>
      <c r="Y28" t="n">
        <v>1</v>
      </c>
      <c r="Z28" t="n">
        <v>10</v>
      </c>
      <c r="AA28" t="n">
        <v>624.8979463431953</v>
      </c>
      <c r="AB28" t="n">
        <v>855.0129387384625</v>
      </c>
      <c r="AC28" t="n">
        <v>773.4117038834594</v>
      </c>
      <c r="AD28" t="n">
        <v>624897.9463431953</v>
      </c>
      <c r="AE28" t="n">
        <v>855012.9387384625</v>
      </c>
      <c r="AF28" t="n">
        <v>2.793663089060114e-06</v>
      </c>
      <c r="AG28" t="n">
        <v>8.929398148148149</v>
      </c>
      <c r="AH28" t="n">
        <v>773411.7038834593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3.2509</v>
      </c>
      <c r="E29" t="n">
        <v>30.76</v>
      </c>
      <c r="F29" t="n">
        <v>25.37</v>
      </c>
      <c r="G29" t="n">
        <v>35.41</v>
      </c>
      <c r="H29" t="n">
        <v>0.44</v>
      </c>
      <c r="I29" t="n">
        <v>43</v>
      </c>
      <c r="J29" t="n">
        <v>311.04</v>
      </c>
      <c r="K29" t="n">
        <v>61.82</v>
      </c>
      <c r="L29" t="n">
        <v>7.75</v>
      </c>
      <c r="M29" t="n">
        <v>41</v>
      </c>
      <c r="N29" t="n">
        <v>91.47</v>
      </c>
      <c r="O29" t="n">
        <v>38596.15</v>
      </c>
      <c r="P29" t="n">
        <v>445.39</v>
      </c>
      <c r="Q29" t="n">
        <v>1397.25</v>
      </c>
      <c r="R29" t="n">
        <v>111.75</v>
      </c>
      <c r="S29" t="n">
        <v>66.97</v>
      </c>
      <c r="T29" t="n">
        <v>19659.42</v>
      </c>
      <c r="U29" t="n">
        <v>0.6</v>
      </c>
      <c r="V29" t="n">
        <v>0.83</v>
      </c>
      <c r="W29" t="n">
        <v>5.37</v>
      </c>
      <c r="X29" t="n">
        <v>1.21</v>
      </c>
      <c r="Y29" t="n">
        <v>1</v>
      </c>
      <c r="Z29" t="n">
        <v>10</v>
      </c>
      <c r="AA29" t="n">
        <v>622.2398837521592</v>
      </c>
      <c r="AB29" t="n">
        <v>851.3760602359614</v>
      </c>
      <c r="AC29" t="n">
        <v>770.1219239608462</v>
      </c>
      <c r="AD29" t="n">
        <v>622239.8837521592</v>
      </c>
      <c r="AE29" t="n">
        <v>851376.0602359615</v>
      </c>
      <c r="AF29" t="n">
        <v>2.802196648017748e-06</v>
      </c>
      <c r="AG29" t="n">
        <v>8.900462962962964</v>
      </c>
      <c r="AH29" t="n">
        <v>770121.9239608462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3.2718</v>
      </c>
      <c r="E30" t="n">
        <v>30.56</v>
      </c>
      <c r="F30" t="n">
        <v>25.29</v>
      </c>
      <c r="G30" t="n">
        <v>37.01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443.41</v>
      </c>
      <c r="Q30" t="n">
        <v>1397.24</v>
      </c>
      <c r="R30" t="n">
        <v>109.11</v>
      </c>
      <c r="S30" t="n">
        <v>66.97</v>
      </c>
      <c r="T30" t="n">
        <v>18349.97</v>
      </c>
      <c r="U30" t="n">
        <v>0.61</v>
      </c>
      <c r="V30" t="n">
        <v>0.83</v>
      </c>
      <c r="W30" t="n">
        <v>5.36</v>
      </c>
      <c r="X30" t="n">
        <v>1.12</v>
      </c>
      <c r="Y30" t="n">
        <v>1</v>
      </c>
      <c r="Z30" t="n">
        <v>10</v>
      </c>
      <c r="AA30" t="n">
        <v>617.6548724440059</v>
      </c>
      <c r="AB30" t="n">
        <v>845.1026454877233</v>
      </c>
      <c r="AC30" t="n">
        <v>764.4472351113867</v>
      </c>
      <c r="AD30" t="n">
        <v>617654.8724440059</v>
      </c>
      <c r="AE30" t="n">
        <v>845102.6454877233</v>
      </c>
      <c r="AF30" t="n">
        <v>2.820211939150533e-06</v>
      </c>
      <c r="AG30" t="n">
        <v>8.842592592592593</v>
      </c>
      <c r="AH30" t="n">
        <v>764447.2351113867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3.28</v>
      </c>
      <c r="E31" t="n">
        <v>30.49</v>
      </c>
      <c r="F31" t="n">
        <v>25.27</v>
      </c>
      <c r="G31" t="n">
        <v>37.9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442.64</v>
      </c>
      <c r="Q31" t="n">
        <v>1397.36</v>
      </c>
      <c r="R31" t="n">
        <v>108.56</v>
      </c>
      <c r="S31" t="n">
        <v>66.97</v>
      </c>
      <c r="T31" t="n">
        <v>18082.98</v>
      </c>
      <c r="U31" t="n">
        <v>0.62</v>
      </c>
      <c r="V31" t="n">
        <v>0.83</v>
      </c>
      <c r="W31" t="n">
        <v>5.35</v>
      </c>
      <c r="X31" t="n">
        <v>1.1</v>
      </c>
      <c r="Y31" t="n">
        <v>1</v>
      </c>
      <c r="Z31" t="n">
        <v>10</v>
      </c>
      <c r="AA31" t="n">
        <v>615.9239123106993</v>
      </c>
      <c r="AB31" t="n">
        <v>842.7342694687616</v>
      </c>
      <c r="AC31" t="n">
        <v>762.3048935756381</v>
      </c>
      <c r="AD31" t="n">
        <v>615923.9123106992</v>
      </c>
      <c r="AE31" t="n">
        <v>842734.2694687615</v>
      </c>
      <c r="AF31" t="n">
        <v>2.827280139499282e-06</v>
      </c>
      <c r="AG31" t="n">
        <v>8.822337962962964</v>
      </c>
      <c r="AH31" t="n">
        <v>762304.8935756381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3.2879</v>
      </c>
      <c r="E32" t="n">
        <v>30.41</v>
      </c>
      <c r="F32" t="n">
        <v>25.25</v>
      </c>
      <c r="G32" t="n">
        <v>38.85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441.74</v>
      </c>
      <c r="Q32" t="n">
        <v>1397.26</v>
      </c>
      <c r="R32" t="n">
        <v>107.8</v>
      </c>
      <c r="S32" t="n">
        <v>66.97</v>
      </c>
      <c r="T32" t="n">
        <v>17706.51</v>
      </c>
      <c r="U32" t="n">
        <v>0.62</v>
      </c>
      <c r="V32" t="n">
        <v>0.83</v>
      </c>
      <c r="W32" t="n">
        <v>5.36</v>
      </c>
      <c r="X32" t="n">
        <v>1.08</v>
      </c>
      <c r="Y32" t="n">
        <v>1</v>
      </c>
      <c r="Z32" t="n">
        <v>10</v>
      </c>
      <c r="AA32" t="n">
        <v>614.1450834440741</v>
      </c>
      <c r="AB32" t="n">
        <v>840.3003973370541</v>
      </c>
      <c r="AC32" t="n">
        <v>760.1033067842196</v>
      </c>
      <c r="AD32" t="n">
        <v>614145.0834440741</v>
      </c>
      <c r="AE32" t="n">
        <v>840300.397337054</v>
      </c>
      <c r="AF32" t="n">
        <v>2.834089747152344e-06</v>
      </c>
      <c r="AG32" t="n">
        <v>8.799189814814815</v>
      </c>
      <c r="AH32" t="n">
        <v>760103.3067842196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3.3061</v>
      </c>
      <c r="E33" t="n">
        <v>30.25</v>
      </c>
      <c r="F33" t="n">
        <v>25.19</v>
      </c>
      <c r="G33" t="n">
        <v>40.85</v>
      </c>
      <c r="H33" t="n">
        <v>0.5</v>
      </c>
      <c r="I33" t="n">
        <v>37</v>
      </c>
      <c r="J33" t="n">
        <v>313.24</v>
      </c>
      <c r="K33" t="n">
        <v>61.82</v>
      </c>
      <c r="L33" t="n">
        <v>8.75</v>
      </c>
      <c r="M33" t="n">
        <v>35</v>
      </c>
      <c r="N33" t="n">
        <v>92.67</v>
      </c>
      <c r="O33" t="n">
        <v>38866.96</v>
      </c>
      <c r="P33" t="n">
        <v>439.45</v>
      </c>
      <c r="Q33" t="n">
        <v>1397.27</v>
      </c>
      <c r="R33" t="n">
        <v>106.09</v>
      </c>
      <c r="S33" t="n">
        <v>66.97</v>
      </c>
      <c r="T33" t="n">
        <v>16863.54</v>
      </c>
      <c r="U33" t="n">
        <v>0.63</v>
      </c>
      <c r="V33" t="n">
        <v>0.84</v>
      </c>
      <c r="W33" t="n">
        <v>5.35</v>
      </c>
      <c r="X33" t="n">
        <v>1.03</v>
      </c>
      <c r="Y33" t="n">
        <v>1</v>
      </c>
      <c r="Z33" t="n">
        <v>10</v>
      </c>
      <c r="AA33" t="n">
        <v>609.8639878812432</v>
      </c>
      <c r="AB33" t="n">
        <v>834.4428135193822</v>
      </c>
      <c r="AC33" t="n">
        <v>754.804762544936</v>
      </c>
      <c r="AD33" t="n">
        <v>609863.9878812432</v>
      </c>
      <c r="AE33" t="n">
        <v>834442.8135193822</v>
      </c>
      <c r="AF33" t="n">
        <v>2.849777704023956e-06</v>
      </c>
      <c r="AG33" t="n">
        <v>8.752893518518519</v>
      </c>
      <c r="AH33" t="n">
        <v>754804.762544936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3.3155</v>
      </c>
      <c r="E34" t="n">
        <v>30.16</v>
      </c>
      <c r="F34" t="n">
        <v>25.16</v>
      </c>
      <c r="G34" t="n">
        <v>41.94</v>
      </c>
      <c r="H34" t="n">
        <v>0.51</v>
      </c>
      <c r="I34" t="n">
        <v>36</v>
      </c>
      <c r="J34" t="n">
        <v>313.79</v>
      </c>
      <c r="K34" t="n">
        <v>61.82</v>
      </c>
      <c r="L34" t="n">
        <v>9</v>
      </c>
      <c r="M34" t="n">
        <v>34</v>
      </c>
      <c r="N34" t="n">
        <v>92.97</v>
      </c>
      <c r="O34" t="n">
        <v>38934.97</v>
      </c>
      <c r="P34" t="n">
        <v>438.62</v>
      </c>
      <c r="Q34" t="n">
        <v>1397.24</v>
      </c>
      <c r="R34" t="n">
        <v>105.25</v>
      </c>
      <c r="S34" t="n">
        <v>66.97</v>
      </c>
      <c r="T34" t="n">
        <v>16448.16</v>
      </c>
      <c r="U34" t="n">
        <v>0.64</v>
      </c>
      <c r="V34" t="n">
        <v>0.84</v>
      </c>
      <c r="W34" t="n">
        <v>5.35</v>
      </c>
      <c r="X34" t="n">
        <v>1</v>
      </c>
      <c r="Y34" t="n">
        <v>1</v>
      </c>
      <c r="Z34" t="n">
        <v>10</v>
      </c>
      <c r="AA34" t="n">
        <v>607.932640247358</v>
      </c>
      <c r="AB34" t="n">
        <v>831.8002584816564</v>
      </c>
      <c r="AC34" t="n">
        <v>752.4144092511614</v>
      </c>
      <c r="AD34" t="n">
        <v>607932.640247358</v>
      </c>
      <c r="AE34" t="n">
        <v>831800.2584816564</v>
      </c>
      <c r="AF34" t="n">
        <v>2.857880275155448e-06</v>
      </c>
      <c r="AG34" t="n">
        <v>8.726851851851853</v>
      </c>
      <c r="AH34" t="n">
        <v>752414.4092511614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3.3242</v>
      </c>
      <c r="E35" t="n">
        <v>30.08</v>
      </c>
      <c r="F35" t="n">
        <v>25.14</v>
      </c>
      <c r="G35" t="n">
        <v>43.1</v>
      </c>
      <c r="H35" t="n">
        <v>0.52</v>
      </c>
      <c r="I35" t="n">
        <v>35</v>
      </c>
      <c r="J35" t="n">
        <v>314.34</v>
      </c>
      <c r="K35" t="n">
        <v>61.82</v>
      </c>
      <c r="L35" t="n">
        <v>9.25</v>
      </c>
      <c r="M35" t="n">
        <v>33</v>
      </c>
      <c r="N35" t="n">
        <v>93.27</v>
      </c>
      <c r="O35" t="n">
        <v>39003.11</v>
      </c>
      <c r="P35" t="n">
        <v>437.32</v>
      </c>
      <c r="Q35" t="n">
        <v>1397.27</v>
      </c>
      <c r="R35" t="n">
        <v>104.11</v>
      </c>
      <c r="S35" t="n">
        <v>66.97</v>
      </c>
      <c r="T35" t="n">
        <v>15882.45</v>
      </c>
      <c r="U35" t="n">
        <v>0.64</v>
      </c>
      <c r="V35" t="n">
        <v>0.84</v>
      </c>
      <c r="W35" t="n">
        <v>5.35</v>
      </c>
      <c r="X35" t="n">
        <v>0.97</v>
      </c>
      <c r="Y35" t="n">
        <v>1</v>
      </c>
      <c r="Z35" t="n">
        <v>10</v>
      </c>
      <c r="AA35" t="n">
        <v>605.7994968701125</v>
      </c>
      <c r="AB35" t="n">
        <v>828.881597605265</v>
      </c>
      <c r="AC35" t="n">
        <v>749.7743012724466</v>
      </c>
      <c r="AD35" t="n">
        <v>605799.4968701125</v>
      </c>
      <c r="AE35" t="n">
        <v>828881.597605265</v>
      </c>
      <c r="AF35" t="n">
        <v>2.865379463330339e-06</v>
      </c>
      <c r="AG35" t="n">
        <v>8.703703703703704</v>
      </c>
      <c r="AH35" t="n">
        <v>749774.3012724465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3.3331</v>
      </c>
      <c r="E36" t="n">
        <v>30</v>
      </c>
      <c r="F36" t="n">
        <v>25.12</v>
      </c>
      <c r="G36" t="n">
        <v>44.32</v>
      </c>
      <c r="H36" t="n">
        <v>0.54</v>
      </c>
      <c r="I36" t="n">
        <v>34</v>
      </c>
      <c r="J36" t="n">
        <v>314.9</v>
      </c>
      <c r="K36" t="n">
        <v>61.82</v>
      </c>
      <c r="L36" t="n">
        <v>9.5</v>
      </c>
      <c r="M36" t="n">
        <v>32</v>
      </c>
      <c r="N36" t="n">
        <v>93.56999999999999</v>
      </c>
      <c r="O36" t="n">
        <v>39071.38</v>
      </c>
      <c r="P36" t="n">
        <v>436.42</v>
      </c>
      <c r="Q36" t="n">
        <v>1397.19</v>
      </c>
      <c r="R36" t="n">
        <v>103.69</v>
      </c>
      <c r="S36" t="n">
        <v>66.97</v>
      </c>
      <c r="T36" t="n">
        <v>15675.64</v>
      </c>
      <c r="U36" t="n">
        <v>0.65</v>
      </c>
      <c r="V36" t="n">
        <v>0.84</v>
      </c>
      <c r="W36" t="n">
        <v>5.34</v>
      </c>
      <c r="X36" t="n">
        <v>0.95</v>
      </c>
      <c r="Y36" t="n">
        <v>1</v>
      </c>
      <c r="Z36" t="n">
        <v>10</v>
      </c>
      <c r="AA36" t="n">
        <v>603.9426474443732</v>
      </c>
      <c r="AB36" t="n">
        <v>826.3409743025533</v>
      </c>
      <c r="AC36" t="n">
        <v>747.4761514919584</v>
      </c>
      <c r="AD36" t="n">
        <v>603942.6474443731</v>
      </c>
      <c r="AE36" t="n">
        <v>826340.9743025532</v>
      </c>
      <c r="AF36" t="n">
        <v>2.873051046635688e-06</v>
      </c>
      <c r="AG36" t="n">
        <v>8.680555555555555</v>
      </c>
      <c r="AH36" t="n">
        <v>747476.1514919584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3.344</v>
      </c>
      <c r="E37" t="n">
        <v>29.9</v>
      </c>
      <c r="F37" t="n">
        <v>25.07</v>
      </c>
      <c r="G37" t="n">
        <v>45.59</v>
      </c>
      <c r="H37" t="n">
        <v>0.55</v>
      </c>
      <c r="I37" t="n">
        <v>33</v>
      </c>
      <c r="J37" t="n">
        <v>315.45</v>
      </c>
      <c r="K37" t="n">
        <v>61.82</v>
      </c>
      <c r="L37" t="n">
        <v>9.75</v>
      </c>
      <c r="M37" t="n">
        <v>31</v>
      </c>
      <c r="N37" t="n">
        <v>93.88</v>
      </c>
      <c r="O37" t="n">
        <v>39139.8</v>
      </c>
      <c r="P37" t="n">
        <v>435.11</v>
      </c>
      <c r="Q37" t="n">
        <v>1397.22</v>
      </c>
      <c r="R37" t="n">
        <v>102.2</v>
      </c>
      <c r="S37" t="n">
        <v>66.97</v>
      </c>
      <c r="T37" t="n">
        <v>14936.47</v>
      </c>
      <c r="U37" t="n">
        <v>0.66</v>
      </c>
      <c r="V37" t="n">
        <v>0.84</v>
      </c>
      <c r="W37" t="n">
        <v>5.34</v>
      </c>
      <c r="X37" t="n">
        <v>0.91</v>
      </c>
      <c r="Y37" t="n">
        <v>1</v>
      </c>
      <c r="Z37" t="n">
        <v>10</v>
      </c>
      <c r="AA37" t="n">
        <v>601.4286099606065</v>
      </c>
      <c r="AB37" t="n">
        <v>822.9011573057579</v>
      </c>
      <c r="AC37" t="n">
        <v>744.3646258015236</v>
      </c>
      <c r="AD37" t="n">
        <v>601428.6099606066</v>
      </c>
      <c r="AE37" t="n">
        <v>822901.1573057579</v>
      </c>
      <c r="AF37" t="n">
        <v>2.882446581245609e-06</v>
      </c>
      <c r="AG37" t="n">
        <v>8.65162037037037</v>
      </c>
      <c r="AH37" t="n">
        <v>744364.6258015237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3.3427</v>
      </c>
      <c r="E38" t="n">
        <v>29.92</v>
      </c>
      <c r="F38" t="n">
        <v>25.09</v>
      </c>
      <c r="G38" t="n">
        <v>45.61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435.27</v>
      </c>
      <c r="Q38" t="n">
        <v>1397.26</v>
      </c>
      <c r="R38" t="n">
        <v>102.39</v>
      </c>
      <c r="S38" t="n">
        <v>66.97</v>
      </c>
      <c r="T38" t="n">
        <v>15033.87</v>
      </c>
      <c r="U38" t="n">
        <v>0.65</v>
      </c>
      <c r="V38" t="n">
        <v>0.84</v>
      </c>
      <c r="W38" t="n">
        <v>5.35</v>
      </c>
      <c r="X38" t="n">
        <v>0.92</v>
      </c>
      <c r="Y38" t="n">
        <v>1</v>
      </c>
      <c r="Z38" t="n">
        <v>10</v>
      </c>
      <c r="AA38" t="n">
        <v>601.7870828393367</v>
      </c>
      <c r="AB38" t="n">
        <v>823.3916357131436</v>
      </c>
      <c r="AC38" t="n">
        <v>744.8082936380993</v>
      </c>
      <c r="AD38" t="n">
        <v>601787.0828393367</v>
      </c>
      <c r="AE38" t="n">
        <v>823391.6357131436</v>
      </c>
      <c r="AF38" t="n">
        <v>2.881326012897637e-06</v>
      </c>
      <c r="AG38" t="n">
        <v>8.657407407407408</v>
      </c>
      <c r="AH38" t="n">
        <v>744808.2936380992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3.3514</v>
      </c>
      <c r="E39" t="n">
        <v>29.84</v>
      </c>
      <c r="F39" t="n">
        <v>25.06</v>
      </c>
      <c r="G39" t="n">
        <v>46.99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433.52</v>
      </c>
      <c r="Q39" t="n">
        <v>1397.19</v>
      </c>
      <c r="R39" t="n">
        <v>101.67</v>
      </c>
      <c r="S39" t="n">
        <v>66.97</v>
      </c>
      <c r="T39" t="n">
        <v>14676.6</v>
      </c>
      <c r="U39" t="n">
        <v>0.66</v>
      </c>
      <c r="V39" t="n">
        <v>0.84</v>
      </c>
      <c r="W39" t="n">
        <v>5.35</v>
      </c>
      <c r="X39" t="n">
        <v>0.9</v>
      </c>
      <c r="Y39" t="n">
        <v>1</v>
      </c>
      <c r="Z39" t="n">
        <v>10</v>
      </c>
      <c r="AA39" t="n">
        <v>599.3221070489918</v>
      </c>
      <c r="AB39" t="n">
        <v>820.018947089737</v>
      </c>
      <c r="AC39" t="n">
        <v>741.7574896833123</v>
      </c>
      <c r="AD39" t="n">
        <v>599322.1070489918</v>
      </c>
      <c r="AE39" t="n">
        <v>820018.947089737</v>
      </c>
      <c r="AF39" t="n">
        <v>2.888825201072528e-06</v>
      </c>
      <c r="AG39" t="n">
        <v>8.63425925925926</v>
      </c>
      <c r="AH39" t="n">
        <v>741757.4896833124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3.3617</v>
      </c>
      <c r="E40" t="n">
        <v>29.75</v>
      </c>
      <c r="F40" t="n">
        <v>25.03</v>
      </c>
      <c r="G40" t="n">
        <v>48.44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433.13</v>
      </c>
      <c r="Q40" t="n">
        <v>1397.37</v>
      </c>
      <c r="R40" t="n">
        <v>100.57</v>
      </c>
      <c r="S40" t="n">
        <v>66.97</v>
      </c>
      <c r="T40" t="n">
        <v>14131.84</v>
      </c>
      <c r="U40" t="n">
        <v>0.67</v>
      </c>
      <c r="V40" t="n">
        <v>0.84</v>
      </c>
      <c r="W40" t="n">
        <v>5.34</v>
      </c>
      <c r="X40" t="n">
        <v>0.86</v>
      </c>
      <c r="Y40" t="n">
        <v>1</v>
      </c>
      <c r="Z40" t="n">
        <v>10</v>
      </c>
      <c r="AA40" t="n">
        <v>597.6525210765036</v>
      </c>
      <c r="AB40" t="n">
        <v>817.7345459052439</v>
      </c>
      <c r="AC40" t="n">
        <v>739.69110854169</v>
      </c>
      <c r="AD40" t="n">
        <v>597652.5210765036</v>
      </c>
      <c r="AE40" t="n">
        <v>817734.5459052438</v>
      </c>
      <c r="AF40" t="n">
        <v>2.897703550291078e-06</v>
      </c>
      <c r="AG40" t="n">
        <v>8.608217592592593</v>
      </c>
      <c r="AH40" t="n">
        <v>739691.10854169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3.3714</v>
      </c>
      <c r="E41" t="n">
        <v>29.66</v>
      </c>
      <c r="F41" t="n">
        <v>25</v>
      </c>
      <c r="G41" t="n">
        <v>49.99</v>
      </c>
      <c r="H41" t="n">
        <v>0.6</v>
      </c>
      <c r="I41" t="n">
        <v>30</v>
      </c>
      <c r="J41" t="n">
        <v>317.68</v>
      </c>
      <c r="K41" t="n">
        <v>61.82</v>
      </c>
      <c r="L41" t="n">
        <v>10.75</v>
      </c>
      <c r="M41" t="n">
        <v>28</v>
      </c>
      <c r="N41" t="n">
        <v>95.11</v>
      </c>
      <c r="O41" t="n">
        <v>39414.84</v>
      </c>
      <c r="P41" t="n">
        <v>431.82</v>
      </c>
      <c r="Q41" t="n">
        <v>1397.18</v>
      </c>
      <c r="R41" t="n">
        <v>99.77</v>
      </c>
      <c r="S41" t="n">
        <v>66.97</v>
      </c>
      <c r="T41" t="n">
        <v>13738.47</v>
      </c>
      <c r="U41" t="n">
        <v>0.67</v>
      </c>
      <c r="V41" t="n">
        <v>0.84</v>
      </c>
      <c r="W41" t="n">
        <v>5.34</v>
      </c>
      <c r="X41" t="n">
        <v>0.83</v>
      </c>
      <c r="Y41" t="n">
        <v>1</v>
      </c>
      <c r="Z41" t="n">
        <v>10</v>
      </c>
      <c r="AA41" t="n">
        <v>595.4062040443819</v>
      </c>
      <c r="AB41" t="n">
        <v>814.6610358413816</v>
      </c>
      <c r="AC41" t="n">
        <v>736.9109299646243</v>
      </c>
      <c r="AD41" t="n">
        <v>595406.2040443819</v>
      </c>
      <c r="AE41" t="n">
        <v>814661.0358413816</v>
      </c>
      <c r="AF41" t="n">
        <v>2.906064714118256e-06</v>
      </c>
      <c r="AG41" t="n">
        <v>8.582175925925926</v>
      </c>
      <c r="AH41" t="n">
        <v>736910.9299646243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3.3825</v>
      </c>
      <c r="E42" t="n">
        <v>29.56</v>
      </c>
      <c r="F42" t="n">
        <v>24.96</v>
      </c>
      <c r="G42" t="n">
        <v>51.63</v>
      </c>
      <c r="H42" t="n">
        <v>0.62</v>
      </c>
      <c r="I42" t="n">
        <v>29</v>
      </c>
      <c r="J42" t="n">
        <v>318.24</v>
      </c>
      <c r="K42" t="n">
        <v>61.82</v>
      </c>
      <c r="L42" t="n">
        <v>11</v>
      </c>
      <c r="M42" t="n">
        <v>27</v>
      </c>
      <c r="N42" t="n">
        <v>95.42</v>
      </c>
      <c r="O42" t="n">
        <v>39483.95</v>
      </c>
      <c r="P42" t="n">
        <v>429.91</v>
      </c>
      <c r="Q42" t="n">
        <v>1397.26</v>
      </c>
      <c r="R42" t="n">
        <v>98.23</v>
      </c>
      <c r="S42" t="n">
        <v>66.97</v>
      </c>
      <c r="T42" t="n">
        <v>12969.4</v>
      </c>
      <c r="U42" t="n">
        <v>0.68</v>
      </c>
      <c r="V42" t="n">
        <v>0.84</v>
      </c>
      <c r="W42" t="n">
        <v>5.34</v>
      </c>
      <c r="X42" t="n">
        <v>0.79</v>
      </c>
      <c r="Y42" t="n">
        <v>1</v>
      </c>
      <c r="Z42" t="n">
        <v>10</v>
      </c>
      <c r="AA42" t="n">
        <v>579.6185334964649</v>
      </c>
      <c r="AB42" t="n">
        <v>793.0596484948537</v>
      </c>
      <c r="AC42" t="n">
        <v>717.3711487087116</v>
      </c>
      <c r="AD42" t="n">
        <v>579618.533496465</v>
      </c>
      <c r="AE42" t="n">
        <v>793059.6484948538</v>
      </c>
      <c r="AF42" t="n">
        <v>2.915632643858635e-06</v>
      </c>
      <c r="AG42" t="n">
        <v>8.55324074074074</v>
      </c>
      <c r="AH42" t="n">
        <v>717371.1487087116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3.3817</v>
      </c>
      <c r="E43" t="n">
        <v>29.57</v>
      </c>
      <c r="F43" t="n">
        <v>24.96</v>
      </c>
      <c r="G43" t="n">
        <v>51.65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429.23</v>
      </c>
      <c r="Q43" t="n">
        <v>1397.3</v>
      </c>
      <c r="R43" t="n">
        <v>98.56999999999999</v>
      </c>
      <c r="S43" t="n">
        <v>66.97</v>
      </c>
      <c r="T43" t="n">
        <v>13139.66</v>
      </c>
      <c r="U43" t="n">
        <v>0.68</v>
      </c>
      <c r="V43" t="n">
        <v>0.84</v>
      </c>
      <c r="W43" t="n">
        <v>5.34</v>
      </c>
      <c r="X43" t="n">
        <v>0.8</v>
      </c>
      <c r="Y43" t="n">
        <v>1</v>
      </c>
      <c r="Z43" t="n">
        <v>10</v>
      </c>
      <c r="AA43" t="n">
        <v>579.2285097209837</v>
      </c>
      <c r="AB43" t="n">
        <v>792.5260007586056</v>
      </c>
      <c r="AC43" t="n">
        <v>716.8884315634317</v>
      </c>
      <c r="AD43" t="n">
        <v>579228.5097209837</v>
      </c>
      <c r="AE43" t="n">
        <v>792526.0007586057</v>
      </c>
      <c r="AF43" t="n">
        <v>2.914943063336806e-06</v>
      </c>
      <c r="AG43" t="n">
        <v>8.55613425925926</v>
      </c>
      <c r="AH43" t="n">
        <v>716888.4315634317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3.3902</v>
      </c>
      <c r="E44" t="n">
        <v>29.5</v>
      </c>
      <c r="F44" t="n">
        <v>24.94</v>
      </c>
      <c r="G44" t="n">
        <v>53.45</v>
      </c>
      <c r="H44" t="n">
        <v>0.64</v>
      </c>
      <c r="I44" t="n">
        <v>28</v>
      </c>
      <c r="J44" t="n">
        <v>319.36</v>
      </c>
      <c r="K44" t="n">
        <v>61.82</v>
      </c>
      <c r="L44" t="n">
        <v>11.5</v>
      </c>
      <c r="M44" t="n">
        <v>26</v>
      </c>
      <c r="N44" t="n">
        <v>96.04000000000001</v>
      </c>
      <c r="O44" t="n">
        <v>39622.59</v>
      </c>
      <c r="P44" t="n">
        <v>428.89</v>
      </c>
      <c r="Q44" t="n">
        <v>1397.23</v>
      </c>
      <c r="R44" t="n">
        <v>97.90000000000001</v>
      </c>
      <c r="S44" t="n">
        <v>66.97</v>
      </c>
      <c r="T44" t="n">
        <v>12811.27</v>
      </c>
      <c r="U44" t="n">
        <v>0.68</v>
      </c>
      <c r="V44" t="n">
        <v>0.84</v>
      </c>
      <c r="W44" t="n">
        <v>5.34</v>
      </c>
      <c r="X44" t="n">
        <v>0.78</v>
      </c>
      <c r="Y44" t="n">
        <v>1</v>
      </c>
      <c r="Z44" t="n">
        <v>10</v>
      </c>
      <c r="AA44" t="n">
        <v>577.8862928154657</v>
      </c>
      <c r="AB44" t="n">
        <v>790.6895203740455</v>
      </c>
      <c r="AC44" t="n">
        <v>715.2272222892575</v>
      </c>
      <c r="AD44" t="n">
        <v>577886.2928154657</v>
      </c>
      <c r="AE44" t="n">
        <v>790689.5203740455</v>
      </c>
      <c r="AF44" t="n">
        <v>2.92226985638124e-06</v>
      </c>
      <c r="AG44" t="n">
        <v>8.53587962962963</v>
      </c>
      <c r="AH44" t="n">
        <v>715227.2222892575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3.3913</v>
      </c>
      <c r="E45" t="n">
        <v>29.49</v>
      </c>
      <c r="F45" t="n">
        <v>24.93</v>
      </c>
      <c r="G45" t="n">
        <v>53.43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427.67</v>
      </c>
      <c r="Q45" t="n">
        <v>1397.25</v>
      </c>
      <c r="R45" t="n">
        <v>97.55</v>
      </c>
      <c r="S45" t="n">
        <v>66.97</v>
      </c>
      <c r="T45" t="n">
        <v>12636.72</v>
      </c>
      <c r="U45" t="n">
        <v>0.6899999999999999</v>
      </c>
      <c r="V45" t="n">
        <v>0.84</v>
      </c>
      <c r="W45" t="n">
        <v>5.34</v>
      </c>
      <c r="X45" t="n">
        <v>0.77</v>
      </c>
      <c r="Y45" t="n">
        <v>1</v>
      </c>
      <c r="Z45" t="n">
        <v>10</v>
      </c>
      <c r="AA45" t="n">
        <v>576.8448238724864</v>
      </c>
      <c r="AB45" t="n">
        <v>789.2645366198942</v>
      </c>
      <c r="AC45" t="n">
        <v>713.9382369846251</v>
      </c>
      <c r="AD45" t="n">
        <v>576844.8238724864</v>
      </c>
      <c r="AE45" t="n">
        <v>789264.5366198942</v>
      </c>
      <c r="AF45" t="n">
        <v>2.923218029598755e-06</v>
      </c>
      <c r="AG45" t="n">
        <v>8.532986111111111</v>
      </c>
      <c r="AH45" t="n">
        <v>713938.2369846251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3.4017</v>
      </c>
      <c r="E46" t="n">
        <v>29.4</v>
      </c>
      <c r="F46" t="n">
        <v>24.9</v>
      </c>
      <c r="G46" t="n">
        <v>55.33</v>
      </c>
      <c r="H46" t="n">
        <v>0.67</v>
      </c>
      <c r="I46" t="n">
        <v>27</v>
      </c>
      <c r="J46" t="n">
        <v>320.49</v>
      </c>
      <c r="K46" t="n">
        <v>61.82</v>
      </c>
      <c r="L46" t="n">
        <v>12</v>
      </c>
      <c r="M46" t="n">
        <v>25</v>
      </c>
      <c r="N46" t="n">
        <v>96.67</v>
      </c>
      <c r="O46" t="n">
        <v>39761.81</v>
      </c>
      <c r="P46" t="n">
        <v>426.79</v>
      </c>
      <c r="Q46" t="n">
        <v>1397.2</v>
      </c>
      <c r="R46" t="n">
        <v>96.31</v>
      </c>
      <c r="S46" t="n">
        <v>66.97</v>
      </c>
      <c r="T46" t="n">
        <v>12022.37</v>
      </c>
      <c r="U46" t="n">
        <v>0.7</v>
      </c>
      <c r="V46" t="n">
        <v>0.85</v>
      </c>
      <c r="W46" t="n">
        <v>5.34</v>
      </c>
      <c r="X46" t="n">
        <v>0.73</v>
      </c>
      <c r="Y46" t="n">
        <v>1</v>
      </c>
      <c r="Z46" t="n">
        <v>10</v>
      </c>
      <c r="AA46" t="n">
        <v>574.8635356740509</v>
      </c>
      <c r="AB46" t="n">
        <v>786.5536506985283</v>
      </c>
      <c r="AC46" t="n">
        <v>711.4860742108422</v>
      </c>
      <c r="AD46" t="n">
        <v>574863.5356740509</v>
      </c>
      <c r="AE46" t="n">
        <v>786553.6506985283</v>
      </c>
      <c r="AF46" t="n">
        <v>2.932182576382533e-06</v>
      </c>
      <c r="AG46" t="n">
        <v>8.506944444444445</v>
      </c>
      <c r="AH46" t="n">
        <v>711486.0742108421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3.4106</v>
      </c>
      <c r="E47" t="n">
        <v>29.32</v>
      </c>
      <c r="F47" t="n">
        <v>24.88</v>
      </c>
      <c r="G47" t="n">
        <v>57.41</v>
      </c>
      <c r="H47" t="n">
        <v>0.68</v>
      </c>
      <c r="I47" t="n">
        <v>26</v>
      </c>
      <c r="J47" t="n">
        <v>321.06</v>
      </c>
      <c r="K47" t="n">
        <v>61.82</v>
      </c>
      <c r="L47" t="n">
        <v>12.25</v>
      </c>
      <c r="M47" t="n">
        <v>24</v>
      </c>
      <c r="N47" t="n">
        <v>96.98999999999999</v>
      </c>
      <c r="O47" t="n">
        <v>39831.64</v>
      </c>
      <c r="P47" t="n">
        <v>425.02</v>
      </c>
      <c r="Q47" t="n">
        <v>1397.19</v>
      </c>
      <c r="R47" t="n">
        <v>96.05</v>
      </c>
      <c r="S47" t="n">
        <v>66.97</v>
      </c>
      <c r="T47" t="n">
        <v>11898.5</v>
      </c>
      <c r="U47" t="n">
        <v>0.7</v>
      </c>
      <c r="V47" t="n">
        <v>0.85</v>
      </c>
      <c r="W47" t="n">
        <v>5.33</v>
      </c>
      <c r="X47" t="n">
        <v>0.71</v>
      </c>
      <c r="Y47" t="n">
        <v>1</v>
      </c>
      <c r="Z47" t="n">
        <v>10</v>
      </c>
      <c r="AA47" t="n">
        <v>572.3083439367811</v>
      </c>
      <c r="AB47" t="n">
        <v>783.057524636492</v>
      </c>
      <c r="AC47" t="n">
        <v>708.3236135133229</v>
      </c>
      <c r="AD47" t="n">
        <v>572308.343936781</v>
      </c>
      <c r="AE47" t="n">
        <v>783057.524636492</v>
      </c>
      <c r="AF47" t="n">
        <v>2.939854159687882e-06</v>
      </c>
      <c r="AG47" t="n">
        <v>8.483796296296296</v>
      </c>
      <c r="AH47" t="n">
        <v>708323.6135133229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3.4119</v>
      </c>
      <c r="E48" t="n">
        <v>29.31</v>
      </c>
      <c r="F48" t="n">
        <v>24.87</v>
      </c>
      <c r="G48" t="n">
        <v>57.39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424.4</v>
      </c>
      <c r="Q48" t="n">
        <v>1397.18</v>
      </c>
      <c r="R48" t="n">
        <v>95.48</v>
      </c>
      <c r="S48" t="n">
        <v>66.97</v>
      </c>
      <c r="T48" t="n">
        <v>11612.35</v>
      </c>
      <c r="U48" t="n">
        <v>0.7</v>
      </c>
      <c r="V48" t="n">
        <v>0.85</v>
      </c>
      <c r="W48" t="n">
        <v>5.33</v>
      </c>
      <c r="X48" t="n">
        <v>0.7</v>
      </c>
      <c r="Y48" t="n">
        <v>1</v>
      </c>
      <c r="Z48" t="n">
        <v>10</v>
      </c>
      <c r="AA48" t="n">
        <v>571.6767887869321</v>
      </c>
      <c r="AB48" t="n">
        <v>782.1934030182219</v>
      </c>
      <c r="AC48" t="n">
        <v>707.5419624494981</v>
      </c>
      <c r="AD48" t="n">
        <v>571676.7887869321</v>
      </c>
      <c r="AE48" t="n">
        <v>782193.403018222</v>
      </c>
      <c r="AF48" t="n">
        <v>2.940974728035854e-06</v>
      </c>
      <c r="AG48" t="n">
        <v>8.480902777777777</v>
      </c>
      <c r="AH48" t="n">
        <v>707541.9624494981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3.42</v>
      </c>
      <c r="E49" t="n">
        <v>29.24</v>
      </c>
      <c r="F49" t="n">
        <v>24.85</v>
      </c>
      <c r="G49" t="n">
        <v>59.65</v>
      </c>
      <c r="H49" t="n">
        <v>0.71</v>
      </c>
      <c r="I49" t="n">
        <v>25</v>
      </c>
      <c r="J49" t="n">
        <v>322.2</v>
      </c>
      <c r="K49" t="n">
        <v>61.82</v>
      </c>
      <c r="L49" t="n">
        <v>12.75</v>
      </c>
      <c r="M49" t="n">
        <v>23</v>
      </c>
      <c r="N49" t="n">
        <v>97.62</v>
      </c>
      <c r="O49" t="n">
        <v>39971.73</v>
      </c>
      <c r="P49" t="n">
        <v>424.2</v>
      </c>
      <c r="Q49" t="n">
        <v>1397.32</v>
      </c>
      <c r="R49" t="n">
        <v>95.16</v>
      </c>
      <c r="S49" t="n">
        <v>66.97</v>
      </c>
      <c r="T49" t="n">
        <v>11456.78</v>
      </c>
      <c r="U49" t="n">
        <v>0.7</v>
      </c>
      <c r="V49" t="n">
        <v>0.85</v>
      </c>
      <c r="W49" t="n">
        <v>5.33</v>
      </c>
      <c r="X49" t="n">
        <v>0.6899999999999999</v>
      </c>
      <c r="Y49" t="n">
        <v>1</v>
      </c>
      <c r="Z49" t="n">
        <v>10</v>
      </c>
      <c r="AA49" t="n">
        <v>570.5103346466756</v>
      </c>
      <c r="AB49" t="n">
        <v>780.5974090031982</v>
      </c>
      <c r="AC49" t="n">
        <v>706.0982878632768</v>
      </c>
      <c r="AD49" t="n">
        <v>570510.3346466756</v>
      </c>
      <c r="AE49" t="n">
        <v>780597.4090031983</v>
      </c>
      <c r="AF49" t="n">
        <v>2.947956730819373e-06</v>
      </c>
      <c r="AG49" t="n">
        <v>8.460648148148147</v>
      </c>
      <c r="AH49" t="n">
        <v>706098.2878632768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3.4183</v>
      </c>
      <c r="E50" t="n">
        <v>29.25</v>
      </c>
      <c r="F50" t="n">
        <v>24.87</v>
      </c>
      <c r="G50" t="n">
        <v>59.68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423.37</v>
      </c>
      <c r="Q50" t="n">
        <v>1397.29</v>
      </c>
      <c r="R50" t="n">
        <v>95.31</v>
      </c>
      <c r="S50" t="n">
        <v>66.97</v>
      </c>
      <c r="T50" t="n">
        <v>11533.13</v>
      </c>
      <c r="U50" t="n">
        <v>0.7</v>
      </c>
      <c r="V50" t="n">
        <v>0.85</v>
      </c>
      <c r="W50" t="n">
        <v>5.34</v>
      </c>
      <c r="X50" t="n">
        <v>0.7</v>
      </c>
      <c r="Y50" t="n">
        <v>1</v>
      </c>
      <c r="Z50" t="n">
        <v>10</v>
      </c>
      <c r="AA50" t="n">
        <v>570.2002151679113</v>
      </c>
      <c r="AB50" t="n">
        <v>780.1730898508473</v>
      </c>
      <c r="AC50" t="n">
        <v>705.7144651352904</v>
      </c>
      <c r="AD50" t="n">
        <v>570200.2151679114</v>
      </c>
      <c r="AE50" t="n">
        <v>780173.0898508473</v>
      </c>
      <c r="AF50" t="n">
        <v>2.946491372210487e-06</v>
      </c>
      <c r="AG50" t="n">
        <v>8.463541666666666</v>
      </c>
      <c r="AH50" t="n">
        <v>705714.4651352904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3.4309</v>
      </c>
      <c r="E51" t="n">
        <v>29.15</v>
      </c>
      <c r="F51" t="n">
        <v>24.82</v>
      </c>
      <c r="G51" t="n">
        <v>62.04</v>
      </c>
      <c r="H51" t="n">
        <v>0.73</v>
      </c>
      <c r="I51" t="n">
        <v>24</v>
      </c>
      <c r="J51" t="n">
        <v>323.34</v>
      </c>
      <c r="K51" t="n">
        <v>61.82</v>
      </c>
      <c r="L51" t="n">
        <v>13.25</v>
      </c>
      <c r="M51" t="n">
        <v>22</v>
      </c>
      <c r="N51" t="n">
        <v>98.27</v>
      </c>
      <c r="O51" t="n">
        <v>40112.54</v>
      </c>
      <c r="P51" t="n">
        <v>421.95</v>
      </c>
      <c r="Q51" t="n">
        <v>1397.17</v>
      </c>
      <c r="R51" t="n">
        <v>93.88</v>
      </c>
      <c r="S51" t="n">
        <v>66.97</v>
      </c>
      <c r="T51" t="n">
        <v>10819.58</v>
      </c>
      <c r="U51" t="n">
        <v>0.71</v>
      </c>
      <c r="V51" t="n">
        <v>0.85</v>
      </c>
      <c r="W51" t="n">
        <v>5.33</v>
      </c>
      <c r="X51" t="n">
        <v>0.65</v>
      </c>
      <c r="Y51" t="n">
        <v>1</v>
      </c>
      <c r="Z51" t="n">
        <v>10</v>
      </c>
      <c r="AA51" t="n">
        <v>567.5407614388959</v>
      </c>
      <c r="AB51" t="n">
        <v>776.53430793199</v>
      </c>
      <c r="AC51" t="n">
        <v>702.4229634557064</v>
      </c>
      <c r="AD51" t="n">
        <v>567540.7614388958</v>
      </c>
      <c r="AE51" t="n">
        <v>776534.30793199</v>
      </c>
      <c r="AF51" t="n">
        <v>2.957352265429295e-06</v>
      </c>
      <c r="AG51" t="n">
        <v>8.434606481481481</v>
      </c>
      <c r="AH51" t="n">
        <v>702422.9634557064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3.4293</v>
      </c>
      <c r="E52" t="n">
        <v>29.16</v>
      </c>
      <c r="F52" t="n">
        <v>24.83</v>
      </c>
      <c r="G52" t="n">
        <v>62.08</v>
      </c>
      <c r="H52" t="n">
        <v>0.74</v>
      </c>
      <c r="I52" t="n">
        <v>24</v>
      </c>
      <c r="J52" t="n">
        <v>323.91</v>
      </c>
      <c r="K52" t="n">
        <v>61.82</v>
      </c>
      <c r="L52" t="n">
        <v>13.5</v>
      </c>
      <c r="M52" t="n">
        <v>22</v>
      </c>
      <c r="N52" t="n">
        <v>98.59</v>
      </c>
      <c r="O52" t="n">
        <v>40183.11</v>
      </c>
      <c r="P52" t="n">
        <v>421.89</v>
      </c>
      <c r="Q52" t="n">
        <v>1397.29</v>
      </c>
      <c r="R52" t="n">
        <v>94.14</v>
      </c>
      <c r="S52" t="n">
        <v>66.97</v>
      </c>
      <c r="T52" t="n">
        <v>10949.29</v>
      </c>
      <c r="U52" t="n">
        <v>0.71</v>
      </c>
      <c r="V52" t="n">
        <v>0.85</v>
      </c>
      <c r="W52" t="n">
        <v>5.34</v>
      </c>
      <c r="X52" t="n">
        <v>0.66</v>
      </c>
      <c r="Y52" t="n">
        <v>1</v>
      </c>
      <c r="Z52" t="n">
        <v>10</v>
      </c>
      <c r="AA52" t="n">
        <v>567.722286450383</v>
      </c>
      <c r="AB52" t="n">
        <v>776.7826784610253</v>
      </c>
      <c r="AC52" t="n">
        <v>702.6476298500406</v>
      </c>
      <c r="AD52" t="n">
        <v>567722.286450383</v>
      </c>
      <c r="AE52" t="n">
        <v>776782.6784610252</v>
      </c>
      <c r="AF52" t="n">
        <v>2.955973104385637e-06</v>
      </c>
      <c r="AG52" t="n">
        <v>8.4375</v>
      </c>
      <c r="AH52" t="n">
        <v>702647.6298500407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3.4391</v>
      </c>
      <c r="E53" t="n">
        <v>29.08</v>
      </c>
      <c r="F53" t="n">
        <v>24.8</v>
      </c>
      <c r="G53" t="n">
        <v>64.7</v>
      </c>
      <c r="H53" t="n">
        <v>0.76</v>
      </c>
      <c r="I53" t="n">
        <v>23</v>
      </c>
      <c r="J53" t="n">
        <v>324.48</v>
      </c>
      <c r="K53" t="n">
        <v>61.82</v>
      </c>
      <c r="L53" t="n">
        <v>13.75</v>
      </c>
      <c r="M53" t="n">
        <v>21</v>
      </c>
      <c r="N53" t="n">
        <v>98.91</v>
      </c>
      <c r="O53" t="n">
        <v>40253.84</v>
      </c>
      <c r="P53" t="n">
        <v>420.29</v>
      </c>
      <c r="Q53" t="n">
        <v>1397.2</v>
      </c>
      <c r="R53" t="n">
        <v>93.22</v>
      </c>
      <c r="S53" t="n">
        <v>66.97</v>
      </c>
      <c r="T53" t="n">
        <v>10496.41</v>
      </c>
      <c r="U53" t="n">
        <v>0.72</v>
      </c>
      <c r="V53" t="n">
        <v>0.85</v>
      </c>
      <c r="W53" t="n">
        <v>5.33</v>
      </c>
      <c r="X53" t="n">
        <v>0.64</v>
      </c>
      <c r="Y53" t="n">
        <v>1</v>
      </c>
      <c r="Z53" t="n">
        <v>10</v>
      </c>
      <c r="AA53" t="n">
        <v>565.3522457678508</v>
      </c>
      <c r="AB53" t="n">
        <v>773.5398842403691</v>
      </c>
      <c r="AC53" t="n">
        <v>699.7143233585136</v>
      </c>
      <c r="AD53" t="n">
        <v>565352.2457678508</v>
      </c>
      <c r="AE53" t="n">
        <v>773539.8842403691</v>
      </c>
      <c r="AF53" t="n">
        <v>2.964420465778043e-06</v>
      </c>
      <c r="AG53" t="n">
        <v>8.414351851851851</v>
      </c>
      <c r="AH53" t="n">
        <v>699714.3233585136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3.4394</v>
      </c>
      <c r="E54" t="n">
        <v>29.07</v>
      </c>
      <c r="F54" t="n">
        <v>24.8</v>
      </c>
      <c r="G54" t="n">
        <v>64.69</v>
      </c>
      <c r="H54" t="n">
        <v>0.77</v>
      </c>
      <c r="I54" t="n">
        <v>23</v>
      </c>
      <c r="J54" t="n">
        <v>325.06</v>
      </c>
      <c r="K54" t="n">
        <v>61.82</v>
      </c>
      <c r="L54" t="n">
        <v>14</v>
      </c>
      <c r="M54" t="n">
        <v>21</v>
      </c>
      <c r="N54" t="n">
        <v>99.23999999999999</v>
      </c>
      <c r="O54" t="n">
        <v>40324.71</v>
      </c>
      <c r="P54" t="n">
        <v>420.07</v>
      </c>
      <c r="Q54" t="n">
        <v>1397.21</v>
      </c>
      <c r="R54" t="n">
        <v>93.09</v>
      </c>
      <c r="S54" t="n">
        <v>66.97</v>
      </c>
      <c r="T54" t="n">
        <v>10429.69</v>
      </c>
      <c r="U54" t="n">
        <v>0.72</v>
      </c>
      <c r="V54" t="n">
        <v>0.85</v>
      </c>
      <c r="W54" t="n">
        <v>5.34</v>
      </c>
      <c r="X54" t="n">
        <v>0.63</v>
      </c>
      <c r="Y54" t="n">
        <v>1</v>
      </c>
      <c r="Z54" t="n">
        <v>10</v>
      </c>
      <c r="AA54" t="n">
        <v>565.1632519214087</v>
      </c>
      <c r="AB54" t="n">
        <v>773.2812945218468</v>
      </c>
      <c r="AC54" t="n">
        <v>699.4804130797943</v>
      </c>
      <c r="AD54" t="n">
        <v>565163.2519214087</v>
      </c>
      <c r="AE54" t="n">
        <v>773281.2945218468</v>
      </c>
      <c r="AF54" t="n">
        <v>2.964679058473729e-06</v>
      </c>
      <c r="AG54" t="n">
        <v>8.411458333333334</v>
      </c>
      <c r="AH54" t="n">
        <v>699480.4130797943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3.4513</v>
      </c>
      <c r="E55" t="n">
        <v>28.98</v>
      </c>
      <c r="F55" t="n">
        <v>24.76</v>
      </c>
      <c r="G55" t="n">
        <v>67.52</v>
      </c>
      <c r="H55" t="n">
        <v>0.78</v>
      </c>
      <c r="I55" t="n">
        <v>22</v>
      </c>
      <c r="J55" t="n">
        <v>325.63</v>
      </c>
      <c r="K55" t="n">
        <v>61.82</v>
      </c>
      <c r="L55" t="n">
        <v>14.25</v>
      </c>
      <c r="M55" t="n">
        <v>20</v>
      </c>
      <c r="N55" t="n">
        <v>99.56</v>
      </c>
      <c r="O55" t="n">
        <v>40395.74</v>
      </c>
      <c r="P55" t="n">
        <v>418.17</v>
      </c>
      <c r="Q55" t="n">
        <v>1397.19</v>
      </c>
      <c r="R55" t="n">
        <v>91.7</v>
      </c>
      <c r="S55" t="n">
        <v>66.97</v>
      </c>
      <c r="T55" t="n">
        <v>9743.17</v>
      </c>
      <c r="U55" t="n">
        <v>0.73</v>
      </c>
      <c r="V55" t="n">
        <v>0.85</v>
      </c>
      <c r="W55" t="n">
        <v>5.33</v>
      </c>
      <c r="X55" t="n">
        <v>0.59</v>
      </c>
      <c r="Y55" t="n">
        <v>1</v>
      </c>
      <c r="Z55" t="n">
        <v>10</v>
      </c>
      <c r="AA55" t="n">
        <v>562.3203854691353</v>
      </c>
      <c r="AB55" t="n">
        <v>769.3915592234304</v>
      </c>
      <c r="AC55" t="n">
        <v>695.9619086589809</v>
      </c>
      <c r="AD55" t="n">
        <v>562320.3854691354</v>
      </c>
      <c r="AE55" t="n">
        <v>769391.5592234303</v>
      </c>
      <c r="AF55" t="n">
        <v>2.974936568735936e-06</v>
      </c>
      <c r="AG55" t="n">
        <v>8.385416666666666</v>
      </c>
      <c r="AH55" t="n">
        <v>695961.9086589809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3.4492</v>
      </c>
      <c r="E56" t="n">
        <v>28.99</v>
      </c>
      <c r="F56" t="n">
        <v>24.77</v>
      </c>
      <c r="G56" t="n">
        <v>67.56</v>
      </c>
      <c r="H56" t="n">
        <v>0.79</v>
      </c>
      <c r="I56" t="n">
        <v>22</v>
      </c>
      <c r="J56" t="n">
        <v>326.21</v>
      </c>
      <c r="K56" t="n">
        <v>61.82</v>
      </c>
      <c r="L56" t="n">
        <v>14.5</v>
      </c>
      <c r="M56" t="n">
        <v>20</v>
      </c>
      <c r="N56" t="n">
        <v>99.89</v>
      </c>
      <c r="O56" t="n">
        <v>40466.92</v>
      </c>
      <c r="P56" t="n">
        <v>418.86</v>
      </c>
      <c r="Q56" t="n">
        <v>1397.17</v>
      </c>
      <c r="R56" t="n">
        <v>92.40000000000001</v>
      </c>
      <c r="S56" t="n">
        <v>66.97</v>
      </c>
      <c r="T56" t="n">
        <v>10092.32</v>
      </c>
      <c r="U56" t="n">
        <v>0.72</v>
      </c>
      <c r="V56" t="n">
        <v>0.85</v>
      </c>
      <c r="W56" t="n">
        <v>5.33</v>
      </c>
      <c r="X56" t="n">
        <v>0.61</v>
      </c>
      <c r="Y56" t="n">
        <v>1</v>
      </c>
      <c r="Z56" t="n">
        <v>10</v>
      </c>
      <c r="AA56" t="n">
        <v>563.0808978814458</v>
      </c>
      <c r="AB56" t="n">
        <v>770.432125857393</v>
      </c>
      <c r="AC56" t="n">
        <v>696.9031650738426</v>
      </c>
      <c r="AD56" t="n">
        <v>563080.8978814458</v>
      </c>
      <c r="AE56" t="n">
        <v>770432.125857393</v>
      </c>
      <c r="AF56" t="n">
        <v>2.973126419866135e-06</v>
      </c>
      <c r="AG56" t="n">
        <v>8.388310185185185</v>
      </c>
      <c r="AH56" t="n">
        <v>696903.1650738426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3.4484</v>
      </c>
      <c r="E57" t="n">
        <v>29</v>
      </c>
      <c r="F57" t="n">
        <v>24.78</v>
      </c>
      <c r="G57" t="n">
        <v>67.58</v>
      </c>
      <c r="H57" t="n">
        <v>0.8</v>
      </c>
      <c r="I57" t="n">
        <v>22</v>
      </c>
      <c r="J57" t="n">
        <v>326.79</v>
      </c>
      <c r="K57" t="n">
        <v>61.82</v>
      </c>
      <c r="L57" t="n">
        <v>14.75</v>
      </c>
      <c r="M57" t="n">
        <v>20</v>
      </c>
      <c r="N57" t="n">
        <v>100.22</v>
      </c>
      <c r="O57" t="n">
        <v>40538.25</v>
      </c>
      <c r="P57" t="n">
        <v>417.32</v>
      </c>
      <c r="Q57" t="n">
        <v>1397.19</v>
      </c>
      <c r="R57" t="n">
        <v>92.51000000000001</v>
      </c>
      <c r="S57" t="n">
        <v>66.97</v>
      </c>
      <c r="T57" t="n">
        <v>10146.7</v>
      </c>
      <c r="U57" t="n">
        <v>0.72</v>
      </c>
      <c r="V57" t="n">
        <v>0.85</v>
      </c>
      <c r="W57" t="n">
        <v>5.33</v>
      </c>
      <c r="X57" t="n">
        <v>0.61</v>
      </c>
      <c r="Y57" t="n">
        <v>1</v>
      </c>
      <c r="Z57" t="n">
        <v>10</v>
      </c>
      <c r="AA57" t="n">
        <v>562.1306382689295</v>
      </c>
      <c r="AB57" t="n">
        <v>769.1319387330528</v>
      </c>
      <c r="AC57" t="n">
        <v>695.7270659838252</v>
      </c>
      <c r="AD57" t="n">
        <v>562130.6382689294</v>
      </c>
      <c r="AE57" t="n">
        <v>769131.9387330528</v>
      </c>
      <c r="AF57" t="n">
        <v>2.972436839344306e-06</v>
      </c>
      <c r="AG57" t="n">
        <v>8.391203703703704</v>
      </c>
      <c r="AH57" t="n">
        <v>695727.0659838252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3.4612</v>
      </c>
      <c r="E58" t="n">
        <v>28.89</v>
      </c>
      <c r="F58" t="n">
        <v>24.73</v>
      </c>
      <c r="G58" t="n">
        <v>70.65000000000001</v>
      </c>
      <c r="H58" t="n">
        <v>0.82</v>
      </c>
      <c r="I58" t="n">
        <v>21</v>
      </c>
      <c r="J58" t="n">
        <v>327.37</v>
      </c>
      <c r="K58" t="n">
        <v>61.82</v>
      </c>
      <c r="L58" t="n">
        <v>15</v>
      </c>
      <c r="M58" t="n">
        <v>19</v>
      </c>
      <c r="N58" t="n">
        <v>100.55</v>
      </c>
      <c r="O58" t="n">
        <v>40609.74</v>
      </c>
      <c r="P58" t="n">
        <v>415.59</v>
      </c>
      <c r="Q58" t="n">
        <v>1397.2</v>
      </c>
      <c r="R58" t="n">
        <v>90.77</v>
      </c>
      <c r="S58" t="n">
        <v>66.97</v>
      </c>
      <c r="T58" t="n">
        <v>9281.6</v>
      </c>
      <c r="U58" t="n">
        <v>0.74</v>
      </c>
      <c r="V58" t="n">
        <v>0.85</v>
      </c>
      <c r="W58" t="n">
        <v>5.33</v>
      </c>
      <c r="X58" t="n">
        <v>0.5600000000000001</v>
      </c>
      <c r="Y58" t="n">
        <v>1</v>
      </c>
      <c r="Z58" t="n">
        <v>10</v>
      </c>
      <c r="AA58" t="n">
        <v>559.2846903376014</v>
      </c>
      <c r="AB58" t="n">
        <v>765.2379872190485</v>
      </c>
      <c r="AC58" t="n">
        <v>692.2047477371223</v>
      </c>
      <c r="AD58" t="n">
        <v>559284.6903376015</v>
      </c>
      <c r="AE58" t="n">
        <v>765237.9872190484</v>
      </c>
      <c r="AF58" t="n">
        <v>2.983470127693571e-06</v>
      </c>
      <c r="AG58" t="n">
        <v>8.359375</v>
      </c>
      <c r="AH58" t="n">
        <v>692204.7477371222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3.4574</v>
      </c>
      <c r="E59" t="n">
        <v>28.92</v>
      </c>
      <c r="F59" t="n">
        <v>24.76</v>
      </c>
      <c r="G59" t="n">
        <v>70.73999999999999</v>
      </c>
      <c r="H59" t="n">
        <v>0.83</v>
      </c>
      <c r="I59" t="n">
        <v>21</v>
      </c>
      <c r="J59" t="n">
        <v>327.95</v>
      </c>
      <c r="K59" t="n">
        <v>61.82</v>
      </c>
      <c r="L59" t="n">
        <v>15.25</v>
      </c>
      <c r="M59" t="n">
        <v>19</v>
      </c>
      <c r="N59" t="n">
        <v>100.88</v>
      </c>
      <c r="O59" t="n">
        <v>40681.39</v>
      </c>
      <c r="P59" t="n">
        <v>415.78</v>
      </c>
      <c r="Q59" t="n">
        <v>1397.22</v>
      </c>
      <c r="R59" t="n">
        <v>91.76000000000001</v>
      </c>
      <c r="S59" t="n">
        <v>66.97</v>
      </c>
      <c r="T59" t="n">
        <v>9778.93</v>
      </c>
      <c r="U59" t="n">
        <v>0.73</v>
      </c>
      <c r="V59" t="n">
        <v>0.85</v>
      </c>
      <c r="W59" t="n">
        <v>5.33</v>
      </c>
      <c r="X59" t="n">
        <v>0.59</v>
      </c>
      <c r="Y59" t="n">
        <v>1</v>
      </c>
      <c r="Z59" t="n">
        <v>10</v>
      </c>
      <c r="AA59" t="n">
        <v>559.960277011499</v>
      </c>
      <c r="AB59" t="n">
        <v>766.1623547110555</v>
      </c>
      <c r="AC59" t="n">
        <v>693.0408948930502</v>
      </c>
      <c r="AD59" t="n">
        <v>559960.277011499</v>
      </c>
      <c r="AE59" t="n">
        <v>766162.3547110555</v>
      </c>
      <c r="AF59" t="n">
        <v>2.980194620214884e-06</v>
      </c>
      <c r="AG59" t="n">
        <v>8.368055555555555</v>
      </c>
      <c r="AH59" t="n">
        <v>693040.8948930502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3.4599</v>
      </c>
      <c r="E60" t="n">
        <v>28.9</v>
      </c>
      <c r="F60" t="n">
        <v>24.74</v>
      </c>
      <c r="G60" t="n">
        <v>70.68000000000001</v>
      </c>
      <c r="H60" t="n">
        <v>0.84</v>
      </c>
      <c r="I60" t="n">
        <v>21</v>
      </c>
      <c r="J60" t="n">
        <v>328.53</v>
      </c>
      <c r="K60" t="n">
        <v>61.82</v>
      </c>
      <c r="L60" t="n">
        <v>15.5</v>
      </c>
      <c r="M60" t="n">
        <v>19</v>
      </c>
      <c r="N60" t="n">
        <v>101.21</v>
      </c>
      <c r="O60" t="n">
        <v>40753.2</v>
      </c>
      <c r="P60" t="n">
        <v>414.61</v>
      </c>
      <c r="Q60" t="n">
        <v>1397.22</v>
      </c>
      <c r="R60" t="n">
        <v>91.02</v>
      </c>
      <c r="S60" t="n">
        <v>66.97</v>
      </c>
      <c r="T60" t="n">
        <v>9405.030000000001</v>
      </c>
      <c r="U60" t="n">
        <v>0.74</v>
      </c>
      <c r="V60" t="n">
        <v>0.85</v>
      </c>
      <c r="W60" t="n">
        <v>5.33</v>
      </c>
      <c r="X60" t="n">
        <v>0.57</v>
      </c>
      <c r="Y60" t="n">
        <v>1</v>
      </c>
      <c r="Z60" t="n">
        <v>10</v>
      </c>
      <c r="AA60" t="n">
        <v>558.7841079690128</v>
      </c>
      <c r="AB60" t="n">
        <v>764.5530683382099</v>
      </c>
      <c r="AC60" t="n">
        <v>691.5851965529813</v>
      </c>
      <c r="AD60" t="n">
        <v>558784.1079690128</v>
      </c>
      <c r="AE60" t="n">
        <v>764553.0683382099</v>
      </c>
      <c r="AF60" t="n">
        <v>2.9823495593456e-06</v>
      </c>
      <c r="AG60" t="n">
        <v>8.362268518518517</v>
      </c>
      <c r="AH60" t="n">
        <v>691585.1965529813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3.4705</v>
      </c>
      <c r="E61" t="n">
        <v>28.81</v>
      </c>
      <c r="F61" t="n">
        <v>24.71</v>
      </c>
      <c r="G61" t="n">
        <v>74.12</v>
      </c>
      <c r="H61" t="n">
        <v>0.85</v>
      </c>
      <c r="I61" t="n">
        <v>20</v>
      </c>
      <c r="J61" t="n">
        <v>329.12</v>
      </c>
      <c r="K61" t="n">
        <v>61.82</v>
      </c>
      <c r="L61" t="n">
        <v>15.75</v>
      </c>
      <c r="M61" t="n">
        <v>18</v>
      </c>
      <c r="N61" t="n">
        <v>101.54</v>
      </c>
      <c r="O61" t="n">
        <v>40825.16</v>
      </c>
      <c r="P61" t="n">
        <v>413.87</v>
      </c>
      <c r="Q61" t="n">
        <v>1397.25</v>
      </c>
      <c r="R61" t="n">
        <v>89.95</v>
      </c>
      <c r="S61" t="n">
        <v>66.97</v>
      </c>
      <c r="T61" t="n">
        <v>8878.719999999999</v>
      </c>
      <c r="U61" t="n">
        <v>0.74</v>
      </c>
      <c r="V61" t="n">
        <v>0.85</v>
      </c>
      <c r="W61" t="n">
        <v>5.33</v>
      </c>
      <c r="X61" t="n">
        <v>0.54</v>
      </c>
      <c r="Y61" t="n">
        <v>1</v>
      </c>
      <c r="Z61" t="n">
        <v>10</v>
      </c>
      <c r="AA61" t="n">
        <v>556.9710027655507</v>
      </c>
      <c r="AB61" t="n">
        <v>762.0722978102766</v>
      </c>
      <c r="AC61" t="n">
        <v>689.3411872824507</v>
      </c>
      <c r="AD61" t="n">
        <v>556971.0027655506</v>
      </c>
      <c r="AE61" t="n">
        <v>762072.2978102766</v>
      </c>
      <c r="AF61" t="n">
        <v>2.991486501259835e-06</v>
      </c>
      <c r="AG61" t="n">
        <v>8.336226851851851</v>
      </c>
      <c r="AH61" t="n">
        <v>689341.1872824507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3.4709</v>
      </c>
      <c r="E62" t="n">
        <v>28.81</v>
      </c>
      <c r="F62" t="n">
        <v>24.7</v>
      </c>
      <c r="G62" t="n">
        <v>74.11</v>
      </c>
      <c r="H62" t="n">
        <v>0.86</v>
      </c>
      <c r="I62" t="n">
        <v>20</v>
      </c>
      <c r="J62" t="n">
        <v>329.7</v>
      </c>
      <c r="K62" t="n">
        <v>61.82</v>
      </c>
      <c r="L62" t="n">
        <v>16</v>
      </c>
      <c r="M62" t="n">
        <v>18</v>
      </c>
      <c r="N62" t="n">
        <v>101.88</v>
      </c>
      <c r="O62" t="n">
        <v>40897.29</v>
      </c>
      <c r="P62" t="n">
        <v>413.4</v>
      </c>
      <c r="Q62" t="n">
        <v>1397.2</v>
      </c>
      <c r="R62" t="n">
        <v>89.84999999999999</v>
      </c>
      <c r="S62" t="n">
        <v>66.97</v>
      </c>
      <c r="T62" t="n">
        <v>8825.41</v>
      </c>
      <c r="U62" t="n">
        <v>0.75</v>
      </c>
      <c r="V62" t="n">
        <v>0.85</v>
      </c>
      <c r="W62" t="n">
        <v>5.33</v>
      </c>
      <c r="X62" t="n">
        <v>0.54</v>
      </c>
      <c r="Y62" t="n">
        <v>1</v>
      </c>
      <c r="Z62" t="n">
        <v>10</v>
      </c>
      <c r="AA62" t="n">
        <v>556.5602038681177</v>
      </c>
      <c r="AB62" t="n">
        <v>761.5102246356406</v>
      </c>
      <c r="AC62" t="n">
        <v>688.8327575827274</v>
      </c>
      <c r="AD62" t="n">
        <v>556560.2038681176</v>
      </c>
      <c r="AE62" t="n">
        <v>761510.2246356406</v>
      </c>
      <c r="AF62" t="n">
        <v>2.991831291520749e-06</v>
      </c>
      <c r="AG62" t="n">
        <v>8.336226851851851</v>
      </c>
      <c r="AH62" t="n">
        <v>688832.7575827274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3.4709</v>
      </c>
      <c r="E63" t="n">
        <v>28.81</v>
      </c>
      <c r="F63" t="n">
        <v>24.7</v>
      </c>
      <c r="G63" t="n">
        <v>74.11</v>
      </c>
      <c r="H63" t="n">
        <v>0.88</v>
      </c>
      <c r="I63" t="n">
        <v>20</v>
      </c>
      <c r="J63" t="n">
        <v>330.29</v>
      </c>
      <c r="K63" t="n">
        <v>61.82</v>
      </c>
      <c r="L63" t="n">
        <v>16.25</v>
      </c>
      <c r="M63" t="n">
        <v>18</v>
      </c>
      <c r="N63" t="n">
        <v>102.21</v>
      </c>
      <c r="O63" t="n">
        <v>40969.57</v>
      </c>
      <c r="P63" t="n">
        <v>410.93</v>
      </c>
      <c r="Q63" t="n">
        <v>1397.25</v>
      </c>
      <c r="R63" t="n">
        <v>89.98999999999999</v>
      </c>
      <c r="S63" t="n">
        <v>66.97</v>
      </c>
      <c r="T63" t="n">
        <v>8894.26</v>
      </c>
      <c r="U63" t="n">
        <v>0.74</v>
      </c>
      <c r="V63" t="n">
        <v>0.85</v>
      </c>
      <c r="W63" t="n">
        <v>5.33</v>
      </c>
      <c r="X63" t="n">
        <v>0.54</v>
      </c>
      <c r="Y63" t="n">
        <v>1</v>
      </c>
      <c r="Z63" t="n">
        <v>10</v>
      </c>
      <c r="AA63" t="n">
        <v>554.8390188203219</v>
      </c>
      <c r="AB63" t="n">
        <v>759.1552233199212</v>
      </c>
      <c r="AC63" t="n">
        <v>686.702514287315</v>
      </c>
      <c r="AD63" t="n">
        <v>554839.0188203219</v>
      </c>
      <c r="AE63" t="n">
        <v>759155.2233199212</v>
      </c>
      <c r="AF63" t="n">
        <v>2.991831291520749e-06</v>
      </c>
      <c r="AG63" t="n">
        <v>8.336226851851851</v>
      </c>
      <c r="AH63" t="n">
        <v>686702.514287315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3.4797</v>
      </c>
      <c r="E64" t="n">
        <v>28.74</v>
      </c>
      <c r="F64" t="n">
        <v>24.68</v>
      </c>
      <c r="G64" t="n">
        <v>77.95</v>
      </c>
      <c r="H64" t="n">
        <v>0.89</v>
      </c>
      <c r="I64" t="n">
        <v>19</v>
      </c>
      <c r="J64" t="n">
        <v>330.87</v>
      </c>
      <c r="K64" t="n">
        <v>61.82</v>
      </c>
      <c r="L64" t="n">
        <v>16.5</v>
      </c>
      <c r="M64" t="n">
        <v>17</v>
      </c>
      <c r="N64" t="n">
        <v>102.55</v>
      </c>
      <c r="O64" t="n">
        <v>41042.02</v>
      </c>
      <c r="P64" t="n">
        <v>411.31</v>
      </c>
      <c r="Q64" t="n">
        <v>1397.18</v>
      </c>
      <c r="R64" t="n">
        <v>89.42</v>
      </c>
      <c r="S64" t="n">
        <v>66.97</v>
      </c>
      <c r="T64" t="n">
        <v>8618.9</v>
      </c>
      <c r="U64" t="n">
        <v>0.75</v>
      </c>
      <c r="V64" t="n">
        <v>0.85</v>
      </c>
      <c r="W64" t="n">
        <v>5.33</v>
      </c>
      <c r="X64" t="n">
        <v>0.52</v>
      </c>
      <c r="Y64" t="n">
        <v>1</v>
      </c>
      <c r="Z64" t="n">
        <v>10</v>
      </c>
      <c r="AA64" t="n">
        <v>554.0579557330896</v>
      </c>
      <c r="AB64" t="n">
        <v>758.0865383458985</v>
      </c>
      <c r="AC64" t="n">
        <v>685.7358231073043</v>
      </c>
      <c r="AD64" t="n">
        <v>554057.9557330896</v>
      </c>
      <c r="AE64" t="n">
        <v>758086.5383458985</v>
      </c>
      <c r="AF64" t="n">
        <v>2.999416677260869e-06</v>
      </c>
      <c r="AG64" t="n">
        <v>8.315972222222221</v>
      </c>
      <c r="AH64" t="n">
        <v>685735.8231073043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3.4791</v>
      </c>
      <c r="E65" t="n">
        <v>28.74</v>
      </c>
      <c r="F65" t="n">
        <v>24.69</v>
      </c>
      <c r="G65" t="n">
        <v>77.97</v>
      </c>
      <c r="H65" t="n">
        <v>0.9</v>
      </c>
      <c r="I65" t="n">
        <v>19</v>
      </c>
      <c r="J65" t="n">
        <v>331.46</v>
      </c>
      <c r="K65" t="n">
        <v>61.82</v>
      </c>
      <c r="L65" t="n">
        <v>16.75</v>
      </c>
      <c r="M65" t="n">
        <v>17</v>
      </c>
      <c r="N65" t="n">
        <v>102.89</v>
      </c>
      <c r="O65" t="n">
        <v>41114.63</v>
      </c>
      <c r="P65" t="n">
        <v>410.91</v>
      </c>
      <c r="Q65" t="n">
        <v>1397.2</v>
      </c>
      <c r="R65" t="n">
        <v>89.54000000000001</v>
      </c>
      <c r="S65" t="n">
        <v>66.97</v>
      </c>
      <c r="T65" t="n">
        <v>8676.73</v>
      </c>
      <c r="U65" t="n">
        <v>0.75</v>
      </c>
      <c r="V65" t="n">
        <v>0.85</v>
      </c>
      <c r="W65" t="n">
        <v>5.33</v>
      </c>
      <c r="X65" t="n">
        <v>0.53</v>
      </c>
      <c r="Y65" t="n">
        <v>1</v>
      </c>
      <c r="Z65" t="n">
        <v>10</v>
      </c>
      <c r="AA65" t="n">
        <v>553.8845801619365</v>
      </c>
      <c r="AB65" t="n">
        <v>757.8493182406564</v>
      </c>
      <c r="AC65" t="n">
        <v>685.5212429559659</v>
      </c>
      <c r="AD65" t="n">
        <v>553884.5801619365</v>
      </c>
      <c r="AE65" t="n">
        <v>757849.3182406564</v>
      </c>
      <c r="AF65" t="n">
        <v>2.998899491869497e-06</v>
      </c>
      <c r="AG65" t="n">
        <v>8.315972222222221</v>
      </c>
      <c r="AH65" t="n">
        <v>685521.2429559659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3.4799</v>
      </c>
      <c r="E66" t="n">
        <v>28.74</v>
      </c>
      <c r="F66" t="n">
        <v>24.68</v>
      </c>
      <c r="G66" t="n">
        <v>77.95</v>
      </c>
      <c r="H66" t="n">
        <v>0.91</v>
      </c>
      <c r="I66" t="n">
        <v>19</v>
      </c>
      <c r="J66" t="n">
        <v>332.05</v>
      </c>
      <c r="K66" t="n">
        <v>61.82</v>
      </c>
      <c r="L66" t="n">
        <v>17</v>
      </c>
      <c r="M66" t="n">
        <v>17</v>
      </c>
      <c r="N66" t="n">
        <v>103.23</v>
      </c>
      <c r="O66" t="n">
        <v>41187.41</v>
      </c>
      <c r="P66" t="n">
        <v>410.11</v>
      </c>
      <c r="Q66" t="n">
        <v>1397.36</v>
      </c>
      <c r="R66" t="n">
        <v>89.36</v>
      </c>
      <c r="S66" t="n">
        <v>66.97</v>
      </c>
      <c r="T66" t="n">
        <v>8584.959999999999</v>
      </c>
      <c r="U66" t="n">
        <v>0.75</v>
      </c>
      <c r="V66" t="n">
        <v>0.85</v>
      </c>
      <c r="W66" t="n">
        <v>5.33</v>
      </c>
      <c r="X66" t="n">
        <v>0.52</v>
      </c>
      <c r="Y66" t="n">
        <v>1</v>
      </c>
      <c r="Z66" t="n">
        <v>10</v>
      </c>
      <c r="AA66" t="n">
        <v>553.2019730158518</v>
      </c>
      <c r="AB66" t="n">
        <v>756.9153450288816</v>
      </c>
      <c r="AC66" t="n">
        <v>684.6764068366833</v>
      </c>
      <c r="AD66" t="n">
        <v>553201.9730158518</v>
      </c>
      <c r="AE66" t="n">
        <v>756915.3450288816</v>
      </c>
      <c r="AF66" t="n">
        <v>2.999589072391327e-06</v>
      </c>
      <c r="AG66" t="n">
        <v>8.315972222222221</v>
      </c>
      <c r="AH66" t="n">
        <v>684676.4068366833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3.4908</v>
      </c>
      <c r="E67" t="n">
        <v>28.65</v>
      </c>
      <c r="F67" t="n">
        <v>24.65</v>
      </c>
      <c r="G67" t="n">
        <v>82.16</v>
      </c>
      <c r="H67" t="n">
        <v>0.92</v>
      </c>
      <c r="I67" t="n">
        <v>18</v>
      </c>
      <c r="J67" t="n">
        <v>332.64</v>
      </c>
      <c r="K67" t="n">
        <v>61.82</v>
      </c>
      <c r="L67" t="n">
        <v>17.25</v>
      </c>
      <c r="M67" t="n">
        <v>16</v>
      </c>
      <c r="N67" t="n">
        <v>103.57</v>
      </c>
      <c r="O67" t="n">
        <v>41260.35</v>
      </c>
      <c r="P67" t="n">
        <v>407.73</v>
      </c>
      <c r="Q67" t="n">
        <v>1397.2</v>
      </c>
      <c r="R67" t="n">
        <v>88.41</v>
      </c>
      <c r="S67" t="n">
        <v>66.97</v>
      </c>
      <c r="T67" t="n">
        <v>8118.52</v>
      </c>
      <c r="U67" t="n">
        <v>0.76</v>
      </c>
      <c r="V67" t="n">
        <v>0.85</v>
      </c>
      <c r="W67" t="n">
        <v>5.32</v>
      </c>
      <c r="X67" t="n">
        <v>0.48</v>
      </c>
      <c r="Y67" t="n">
        <v>1</v>
      </c>
      <c r="Z67" t="n">
        <v>10</v>
      </c>
      <c r="AA67" t="n">
        <v>550.2473288513183</v>
      </c>
      <c r="AB67" t="n">
        <v>752.8726705332658</v>
      </c>
      <c r="AC67" t="n">
        <v>681.0195595209998</v>
      </c>
      <c r="AD67" t="n">
        <v>550247.3288513183</v>
      </c>
      <c r="AE67" t="n">
        <v>752872.6705332658</v>
      </c>
      <c r="AF67" t="n">
        <v>3.008984607001248e-06</v>
      </c>
      <c r="AG67" t="n">
        <v>8.289930555555555</v>
      </c>
      <c r="AH67" t="n">
        <v>681019.5595209998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3.4878</v>
      </c>
      <c r="E68" t="n">
        <v>28.67</v>
      </c>
      <c r="F68" t="n">
        <v>24.67</v>
      </c>
      <c r="G68" t="n">
        <v>82.25</v>
      </c>
      <c r="H68" t="n">
        <v>0.9399999999999999</v>
      </c>
      <c r="I68" t="n">
        <v>18</v>
      </c>
      <c r="J68" t="n">
        <v>333.24</v>
      </c>
      <c r="K68" t="n">
        <v>61.82</v>
      </c>
      <c r="L68" t="n">
        <v>17.5</v>
      </c>
      <c r="M68" t="n">
        <v>16</v>
      </c>
      <c r="N68" t="n">
        <v>103.92</v>
      </c>
      <c r="O68" t="n">
        <v>41333.46</v>
      </c>
      <c r="P68" t="n">
        <v>408.96</v>
      </c>
      <c r="Q68" t="n">
        <v>1397.17</v>
      </c>
      <c r="R68" t="n">
        <v>89.16</v>
      </c>
      <c r="S68" t="n">
        <v>66.97</v>
      </c>
      <c r="T68" t="n">
        <v>8490.33</v>
      </c>
      <c r="U68" t="n">
        <v>0.75</v>
      </c>
      <c r="V68" t="n">
        <v>0.85</v>
      </c>
      <c r="W68" t="n">
        <v>5.33</v>
      </c>
      <c r="X68" t="n">
        <v>0.51</v>
      </c>
      <c r="Y68" t="n">
        <v>1</v>
      </c>
      <c r="Z68" t="n">
        <v>10</v>
      </c>
      <c r="AA68" t="n">
        <v>551.5029195875188</v>
      </c>
      <c r="AB68" t="n">
        <v>754.5906251712892</v>
      </c>
      <c r="AC68" t="n">
        <v>682.5735549795347</v>
      </c>
      <c r="AD68" t="n">
        <v>551502.9195875188</v>
      </c>
      <c r="AE68" t="n">
        <v>754590.6251712892</v>
      </c>
      <c r="AF68" t="n">
        <v>3.006398680044389e-06</v>
      </c>
      <c r="AG68" t="n">
        <v>8.295717592592593</v>
      </c>
      <c r="AH68" t="n">
        <v>682573.5549795347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3.4904</v>
      </c>
      <c r="E69" t="n">
        <v>28.65</v>
      </c>
      <c r="F69" t="n">
        <v>24.65</v>
      </c>
      <c r="G69" t="n">
        <v>82.17</v>
      </c>
      <c r="H69" t="n">
        <v>0.95</v>
      </c>
      <c r="I69" t="n">
        <v>18</v>
      </c>
      <c r="J69" t="n">
        <v>333.83</v>
      </c>
      <c r="K69" t="n">
        <v>61.82</v>
      </c>
      <c r="L69" t="n">
        <v>17.75</v>
      </c>
      <c r="M69" t="n">
        <v>16</v>
      </c>
      <c r="N69" t="n">
        <v>104.26</v>
      </c>
      <c r="O69" t="n">
        <v>41406.86</v>
      </c>
      <c r="P69" t="n">
        <v>407.85</v>
      </c>
      <c r="Q69" t="n">
        <v>1397.23</v>
      </c>
      <c r="R69" t="n">
        <v>88.58</v>
      </c>
      <c r="S69" t="n">
        <v>66.97</v>
      </c>
      <c r="T69" t="n">
        <v>8201.450000000001</v>
      </c>
      <c r="U69" t="n">
        <v>0.76</v>
      </c>
      <c r="V69" t="n">
        <v>0.85</v>
      </c>
      <c r="W69" t="n">
        <v>5.32</v>
      </c>
      <c r="X69" t="n">
        <v>0.49</v>
      </c>
      <c r="Y69" t="n">
        <v>1</v>
      </c>
      <c r="Z69" t="n">
        <v>10</v>
      </c>
      <c r="AA69" t="n">
        <v>550.3737975225769</v>
      </c>
      <c r="AB69" t="n">
        <v>753.0457105486857</v>
      </c>
      <c r="AC69" t="n">
        <v>681.1760848402112</v>
      </c>
      <c r="AD69" t="n">
        <v>550373.7975225769</v>
      </c>
      <c r="AE69" t="n">
        <v>753045.7105486857</v>
      </c>
      <c r="AF69" t="n">
        <v>3.008639816740334e-06</v>
      </c>
      <c r="AG69" t="n">
        <v>8.289930555555555</v>
      </c>
      <c r="AH69" t="n">
        <v>681176.0848402112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3.4914</v>
      </c>
      <c r="E70" t="n">
        <v>28.64</v>
      </c>
      <c r="F70" t="n">
        <v>24.64</v>
      </c>
      <c r="G70" t="n">
        <v>82.15000000000001</v>
      </c>
      <c r="H70" t="n">
        <v>0.96</v>
      </c>
      <c r="I70" t="n">
        <v>18</v>
      </c>
      <c r="J70" t="n">
        <v>334.43</v>
      </c>
      <c r="K70" t="n">
        <v>61.82</v>
      </c>
      <c r="L70" t="n">
        <v>18</v>
      </c>
      <c r="M70" t="n">
        <v>16</v>
      </c>
      <c r="N70" t="n">
        <v>104.61</v>
      </c>
      <c r="O70" t="n">
        <v>41480.31</v>
      </c>
      <c r="P70" t="n">
        <v>406.27</v>
      </c>
      <c r="Q70" t="n">
        <v>1397.22</v>
      </c>
      <c r="R70" t="n">
        <v>88.13</v>
      </c>
      <c r="S70" t="n">
        <v>66.97</v>
      </c>
      <c r="T70" t="n">
        <v>7978.77</v>
      </c>
      <c r="U70" t="n">
        <v>0.76</v>
      </c>
      <c r="V70" t="n">
        <v>0.85</v>
      </c>
      <c r="W70" t="n">
        <v>5.32</v>
      </c>
      <c r="X70" t="n">
        <v>0.48</v>
      </c>
      <c r="Y70" t="n">
        <v>1</v>
      </c>
      <c r="Z70" t="n">
        <v>10</v>
      </c>
      <c r="AA70" t="n">
        <v>549.132243664013</v>
      </c>
      <c r="AB70" t="n">
        <v>751.3469617859083</v>
      </c>
      <c r="AC70" t="n">
        <v>679.6394622751443</v>
      </c>
      <c r="AD70" t="n">
        <v>549132.243664013</v>
      </c>
      <c r="AE70" t="n">
        <v>751346.9617859083</v>
      </c>
      <c r="AF70" t="n">
        <v>3.00950179239262e-06</v>
      </c>
      <c r="AG70" t="n">
        <v>8.287037037037036</v>
      </c>
      <c r="AH70" t="n">
        <v>679639.4622751443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3.5024</v>
      </c>
      <c r="E71" t="n">
        <v>28.55</v>
      </c>
      <c r="F71" t="n">
        <v>24.61</v>
      </c>
      <c r="G71" t="n">
        <v>86.86</v>
      </c>
      <c r="H71" t="n">
        <v>0.97</v>
      </c>
      <c r="I71" t="n">
        <v>17</v>
      </c>
      <c r="J71" t="n">
        <v>335.02</v>
      </c>
      <c r="K71" t="n">
        <v>61.82</v>
      </c>
      <c r="L71" t="n">
        <v>18.25</v>
      </c>
      <c r="M71" t="n">
        <v>15</v>
      </c>
      <c r="N71" t="n">
        <v>104.95</v>
      </c>
      <c r="O71" t="n">
        <v>41553.93</v>
      </c>
      <c r="P71" t="n">
        <v>404.64</v>
      </c>
      <c r="Q71" t="n">
        <v>1397.19</v>
      </c>
      <c r="R71" t="n">
        <v>86.98999999999999</v>
      </c>
      <c r="S71" t="n">
        <v>66.97</v>
      </c>
      <c r="T71" t="n">
        <v>7409.47</v>
      </c>
      <c r="U71" t="n">
        <v>0.77</v>
      </c>
      <c r="V71" t="n">
        <v>0.86</v>
      </c>
      <c r="W71" t="n">
        <v>5.32</v>
      </c>
      <c r="X71" t="n">
        <v>0.45</v>
      </c>
      <c r="Y71" t="n">
        <v>1</v>
      </c>
      <c r="Z71" t="n">
        <v>10</v>
      </c>
      <c r="AA71" t="n">
        <v>546.707217619845</v>
      </c>
      <c r="AB71" t="n">
        <v>748.028934167679</v>
      </c>
      <c r="AC71" t="n">
        <v>676.638102555918</v>
      </c>
      <c r="AD71" t="n">
        <v>546707.2176198449</v>
      </c>
      <c r="AE71" t="n">
        <v>748028.9341676791</v>
      </c>
      <c r="AF71" t="n">
        <v>3.01898352456777e-06</v>
      </c>
      <c r="AG71" t="n">
        <v>8.26099537037037</v>
      </c>
      <c r="AH71" t="n">
        <v>676638.1025559179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3.5028</v>
      </c>
      <c r="E72" t="n">
        <v>28.55</v>
      </c>
      <c r="F72" t="n">
        <v>24.61</v>
      </c>
      <c r="G72" t="n">
        <v>86.84999999999999</v>
      </c>
      <c r="H72" t="n">
        <v>0.98</v>
      </c>
      <c r="I72" t="n">
        <v>17</v>
      </c>
      <c r="J72" t="n">
        <v>335.62</v>
      </c>
      <c r="K72" t="n">
        <v>61.82</v>
      </c>
      <c r="L72" t="n">
        <v>18.5</v>
      </c>
      <c r="M72" t="n">
        <v>15</v>
      </c>
      <c r="N72" t="n">
        <v>105.3</v>
      </c>
      <c r="O72" t="n">
        <v>41627.72</v>
      </c>
      <c r="P72" t="n">
        <v>404.71</v>
      </c>
      <c r="Q72" t="n">
        <v>1397.21</v>
      </c>
      <c r="R72" t="n">
        <v>87.03</v>
      </c>
      <c r="S72" t="n">
        <v>66.97</v>
      </c>
      <c r="T72" t="n">
        <v>7431.98</v>
      </c>
      <c r="U72" t="n">
        <v>0.77</v>
      </c>
      <c r="V72" t="n">
        <v>0.86</v>
      </c>
      <c r="W72" t="n">
        <v>5.32</v>
      </c>
      <c r="X72" t="n">
        <v>0.44</v>
      </c>
      <c r="Y72" t="n">
        <v>1</v>
      </c>
      <c r="Z72" t="n">
        <v>10</v>
      </c>
      <c r="AA72" t="n">
        <v>546.7127940050819</v>
      </c>
      <c r="AB72" t="n">
        <v>748.036564023973</v>
      </c>
      <c r="AC72" t="n">
        <v>676.6450042294358</v>
      </c>
      <c r="AD72" t="n">
        <v>546712.794005082</v>
      </c>
      <c r="AE72" t="n">
        <v>748036.5640239731</v>
      </c>
      <c r="AF72" t="n">
        <v>3.019328314828684e-06</v>
      </c>
      <c r="AG72" t="n">
        <v>8.26099537037037</v>
      </c>
      <c r="AH72" t="n">
        <v>676645.0042294358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3.5017</v>
      </c>
      <c r="E73" t="n">
        <v>28.56</v>
      </c>
      <c r="F73" t="n">
        <v>24.62</v>
      </c>
      <c r="G73" t="n">
        <v>86.88</v>
      </c>
      <c r="H73" t="n">
        <v>0.99</v>
      </c>
      <c r="I73" t="n">
        <v>17</v>
      </c>
      <c r="J73" t="n">
        <v>336.22</v>
      </c>
      <c r="K73" t="n">
        <v>61.82</v>
      </c>
      <c r="L73" t="n">
        <v>18.75</v>
      </c>
      <c r="M73" t="n">
        <v>15</v>
      </c>
      <c r="N73" t="n">
        <v>105.65</v>
      </c>
      <c r="O73" t="n">
        <v>41701.68</v>
      </c>
      <c r="P73" t="n">
        <v>404.41</v>
      </c>
      <c r="Q73" t="n">
        <v>1397.2</v>
      </c>
      <c r="R73" t="n">
        <v>87.34999999999999</v>
      </c>
      <c r="S73" t="n">
        <v>66.97</v>
      </c>
      <c r="T73" t="n">
        <v>7593.66</v>
      </c>
      <c r="U73" t="n">
        <v>0.77</v>
      </c>
      <c r="V73" t="n">
        <v>0.85</v>
      </c>
      <c r="W73" t="n">
        <v>5.32</v>
      </c>
      <c r="X73" t="n">
        <v>0.45</v>
      </c>
      <c r="Y73" t="n">
        <v>1</v>
      </c>
      <c r="Z73" t="n">
        <v>10</v>
      </c>
      <c r="AA73" t="n">
        <v>546.6618145054227</v>
      </c>
      <c r="AB73" t="n">
        <v>747.9668116234825</v>
      </c>
      <c r="AC73" t="n">
        <v>676.5819089001499</v>
      </c>
      <c r="AD73" t="n">
        <v>546661.8145054227</v>
      </c>
      <c r="AE73" t="n">
        <v>747966.8116234825</v>
      </c>
      <c r="AF73" t="n">
        <v>3.01838014161117e-06</v>
      </c>
      <c r="AG73" t="n">
        <v>8.263888888888889</v>
      </c>
      <c r="AH73" t="n">
        <v>676581.9089001499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3.5001</v>
      </c>
      <c r="E74" t="n">
        <v>28.57</v>
      </c>
      <c r="F74" t="n">
        <v>24.63</v>
      </c>
      <c r="G74" t="n">
        <v>86.93000000000001</v>
      </c>
      <c r="H74" t="n">
        <v>1.01</v>
      </c>
      <c r="I74" t="n">
        <v>17</v>
      </c>
      <c r="J74" t="n">
        <v>336.82</v>
      </c>
      <c r="K74" t="n">
        <v>61.82</v>
      </c>
      <c r="L74" t="n">
        <v>19</v>
      </c>
      <c r="M74" t="n">
        <v>15</v>
      </c>
      <c r="N74" t="n">
        <v>106</v>
      </c>
      <c r="O74" t="n">
        <v>41775.82</v>
      </c>
      <c r="P74" t="n">
        <v>403.33</v>
      </c>
      <c r="Q74" t="n">
        <v>1397.2</v>
      </c>
      <c r="R74" t="n">
        <v>87.5</v>
      </c>
      <c r="S74" t="n">
        <v>66.97</v>
      </c>
      <c r="T74" t="n">
        <v>7666.16</v>
      </c>
      <c r="U74" t="n">
        <v>0.77</v>
      </c>
      <c r="V74" t="n">
        <v>0.85</v>
      </c>
      <c r="W74" t="n">
        <v>5.33</v>
      </c>
      <c r="X74" t="n">
        <v>0.46</v>
      </c>
      <c r="Y74" t="n">
        <v>1</v>
      </c>
      <c r="Z74" t="n">
        <v>10</v>
      </c>
      <c r="AA74" t="n">
        <v>546.1252801749118</v>
      </c>
      <c r="AB74" t="n">
        <v>747.2327016822533</v>
      </c>
      <c r="AC74" t="n">
        <v>675.917861381382</v>
      </c>
      <c r="AD74" t="n">
        <v>546125.2801749118</v>
      </c>
      <c r="AE74" t="n">
        <v>747232.7016822533</v>
      </c>
      <c r="AF74" t="n">
        <v>3.017000980567511e-06</v>
      </c>
      <c r="AG74" t="n">
        <v>8.266782407407407</v>
      </c>
      <c r="AH74" t="n">
        <v>675917.861381382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3.5113</v>
      </c>
      <c r="E75" t="n">
        <v>28.48</v>
      </c>
      <c r="F75" t="n">
        <v>24.59</v>
      </c>
      <c r="G75" t="n">
        <v>92.23</v>
      </c>
      <c r="H75" t="n">
        <v>1.02</v>
      </c>
      <c r="I75" t="n">
        <v>16</v>
      </c>
      <c r="J75" t="n">
        <v>337.43</v>
      </c>
      <c r="K75" t="n">
        <v>61.82</v>
      </c>
      <c r="L75" t="n">
        <v>19.25</v>
      </c>
      <c r="M75" t="n">
        <v>14</v>
      </c>
      <c r="N75" t="n">
        <v>106.35</v>
      </c>
      <c r="O75" t="n">
        <v>41850.13</v>
      </c>
      <c r="P75" t="n">
        <v>401.84</v>
      </c>
      <c r="Q75" t="n">
        <v>1397.2</v>
      </c>
      <c r="R75" t="n">
        <v>86.59999999999999</v>
      </c>
      <c r="S75" t="n">
        <v>66.97</v>
      </c>
      <c r="T75" t="n">
        <v>7221.3</v>
      </c>
      <c r="U75" t="n">
        <v>0.77</v>
      </c>
      <c r="V75" t="n">
        <v>0.86</v>
      </c>
      <c r="W75" t="n">
        <v>5.32</v>
      </c>
      <c r="X75" t="n">
        <v>0.43</v>
      </c>
      <c r="Y75" t="n">
        <v>1</v>
      </c>
      <c r="Z75" t="n">
        <v>10</v>
      </c>
      <c r="AA75" t="n">
        <v>543.7524572976746</v>
      </c>
      <c r="AB75" t="n">
        <v>743.9861007400601</v>
      </c>
      <c r="AC75" t="n">
        <v>672.9811114764786</v>
      </c>
      <c r="AD75" t="n">
        <v>543752.4572976746</v>
      </c>
      <c r="AE75" t="n">
        <v>743986.1007400601</v>
      </c>
      <c r="AF75" t="n">
        <v>3.026655107873119e-06</v>
      </c>
      <c r="AG75" t="n">
        <v>8.240740740740742</v>
      </c>
      <c r="AH75" t="n">
        <v>672981.1114764786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3.5098</v>
      </c>
      <c r="E76" t="n">
        <v>28.49</v>
      </c>
      <c r="F76" t="n">
        <v>24.61</v>
      </c>
      <c r="G76" t="n">
        <v>92.27</v>
      </c>
      <c r="H76" t="n">
        <v>1.03</v>
      </c>
      <c r="I76" t="n">
        <v>16</v>
      </c>
      <c r="J76" t="n">
        <v>338.03</v>
      </c>
      <c r="K76" t="n">
        <v>61.82</v>
      </c>
      <c r="L76" t="n">
        <v>19.5</v>
      </c>
      <c r="M76" t="n">
        <v>14</v>
      </c>
      <c r="N76" t="n">
        <v>106.71</v>
      </c>
      <c r="O76" t="n">
        <v>41924.62</v>
      </c>
      <c r="P76" t="n">
        <v>402.79</v>
      </c>
      <c r="Q76" t="n">
        <v>1397.2</v>
      </c>
      <c r="R76" t="n">
        <v>86.93000000000001</v>
      </c>
      <c r="S76" t="n">
        <v>66.97</v>
      </c>
      <c r="T76" t="n">
        <v>7386.46</v>
      </c>
      <c r="U76" t="n">
        <v>0.77</v>
      </c>
      <c r="V76" t="n">
        <v>0.86</v>
      </c>
      <c r="W76" t="n">
        <v>5.32</v>
      </c>
      <c r="X76" t="n">
        <v>0.44</v>
      </c>
      <c r="Y76" t="n">
        <v>1</v>
      </c>
      <c r="Z76" t="n">
        <v>10</v>
      </c>
      <c r="AA76" t="n">
        <v>544.6429151092659</v>
      </c>
      <c r="AB76" t="n">
        <v>745.2044644021054</v>
      </c>
      <c r="AC76" t="n">
        <v>674.0831962206025</v>
      </c>
      <c r="AD76" t="n">
        <v>544642.9151092659</v>
      </c>
      <c r="AE76" t="n">
        <v>745204.4644021054</v>
      </c>
      <c r="AF76" t="n">
        <v>3.025362144394689e-06</v>
      </c>
      <c r="AG76" t="n">
        <v>8.24363425925926</v>
      </c>
      <c r="AH76" t="n">
        <v>674083.1962206025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3.51</v>
      </c>
      <c r="E77" t="n">
        <v>28.49</v>
      </c>
      <c r="F77" t="n">
        <v>24.6</v>
      </c>
      <c r="G77" t="n">
        <v>92.26000000000001</v>
      </c>
      <c r="H77" t="n">
        <v>1.04</v>
      </c>
      <c r="I77" t="n">
        <v>16</v>
      </c>
      <c r="J77" t="n">
        <v>338.63</v>
      </c>
      <c r="K77" t="n">
        <v>61.82</v>
      </c>
      <c r="L77" t="n">
        <v>19.75</v>
      </c>
      <c r="M77" t="n">
        <v>14</v>
      </c>
      <c r="N77" t="n">
        <v>107.06</v>
      </c>
      <c r="O77" t="n">
        <v>41999.28</v>
      </c>
      <c r="P77" t="n">
        <v>402.14</v>
      </c>
      <c r="Q77" t="n">
        <v>1397.25</v>
      </c>
      <c r="R77" t="n">
        <v>86.90000000000001</v>
      </c>
      <c r="S77" t="n">
        <v>66.97</v>
      </c>
      <c r="T77" t="n">
        <v>7374.05</v>
      </c>
      <c r="U77" t="n">
        <v>0.77</v>
      </c>
      <c r="V77" t="n">
        <v>0.86</v>
      </c>
      <c r="W77" t="n">
        <v>5.32</v>
      </c>
      <c r="X77" t="n">
        <v>0.44</v>
      </c>
      <c r="Y77" t="n">
        <v>1</v>
      </c>
      <c r="Z77" t="n">
        <v>10</v>
      </c>
      <c r="AA77" t="n">
        <v>544.1352814921204</v>
      </c>
      <c r="AB77" t="n">
        <v>744.5098976919123</v>
      </c>
      <c r="AC77" t="n">
        <v>673.4549179823997</v>
      </c>
      <c r="AD77" t="n">
        <v>544135.2814921204</v>
      </c>
      <c r="AE77" t="n">
        <v>744509.8976919124</v>
      </c>
      <c r="AF77" t="n">
        <v>3.025534539525146e-06</v>
      </c>
      <c r="AG77" t="n">
        <v>8.24363425925926</v>
      </c>
      <c r="AH77" t="n">
        <v>673454.9179823997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3.5094</v>
      </c>
      <c r="E78" t="n">
        <v>28.5</v>
      </c>
      <c r="F78" t="n">
        <v>24.61</v>
      </c>
      <c r="G78" t="n">
        <v>92.28</v>
      </c>
      <c r="H78" t="n">
        <v>1.05</v>
      </c>
      <c r="I78" t="n">
        <v>16</v>
      </c>
      <c r="J78" t="n">
        <v>339.24</v>
      </c>
      <c r="K78" t="n">
        <v>61.82</v>
      </c>
      <c r="L78" t="n">
        <v>20</v>
      </c>
      <c r="M78" t="n">
        <v>14</v>
      </c>
      <c r="N78" t="n">
        <v>107.42</v>
      </c>
      <c r="O78" t="n">
        <v>42074.12</v>
      </c>
      <c r="P78" t="n">
        <v>401.86</v>
      </c>
      <c r="Q78" t="n">
        <v>1397.17</v>
      </c>
      <c r="R78" t="n">
        <v>87.18000000000001</v>
      </c>
      <c r="S78" t="n">
        <v>66.97</v>
      </c>
      <c r="T78" t="n">
        <v>7509.33</v>
      </c>
      <c r="U78" t="n">
        <v>0.77</v>
      </c>
      <c r="V78" t="n">
        <v>0.86</v>
      </c>
      <c r="W78" t="n">
        <v>5.32</v>
      </c>
      <c r="X78" t="n">
        <v>0.44</v>
      </c>
      <c r="Y78" t="n">
        <v>1</v>
      </c>
      <c r="Z78" t="n">
        <v>10</v>
      </c>
      <c r="AA78" t="n">
        <v>544.0444093305241</v>
      </c>
      <c r="AB78" t="n">
        <v>744.3855623914195</v>
      </c>
      <c r="AC78" t="n">
        <v>673.3424490684802</v>
      </c>
      <c r="AD78" t="n">
        <v>544044.4093305242</v>
      </c>
      <c r="AE78" t="n">
        <v>744385.5623914195</v>
      </c>
      <c r="AF78" t="n">
        <v>3.025017354133774e-06</v>
      </c>
      <c r="AG78" t="n">
        <v>8.246527777777779</v>
      </c>
      <c r="AH78" t="n">
        <v>673342.4490684802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3.5103</v>
      </c>
      <c r="E79" t="n">
        <v>28.49</v>
      </c>
      <c r="F79" t="n">
        <v>24.6</v>
      </c>
      <c r="G79" t="n">
        <v>92.26000000000001</v>
      </c>
      <c r="H79" t="n">
        <v>1.06</v>
      </c>
      <c r="I79" t="n">
        <v>16</v>
      </c>
      <c r="J79" t="n">
        <v>339.85</v>
      </c>
      <c r="K79" t="n">
        <v>61.82</v>
      </c>
      <c r="L79" t="n">
        <v>20.25</v>
      </c>
      <c r="M79" t="n">
        <v>14</v>
      </c>
      <c r="N79" t="n">
        <v>107.78</v>
      </c>
      <c r="O79" t="n">
        <v>42149.15</v>
      </c>
      <c r="P79" t="n">
        <v>400.84</v>
      </c>
      <c r="Q79" t="n">
        <v>1397.23</v>
      </c>
      <c r="R79" t="n">
        <v>86.90000000000001</v>
      </c>
      <c r="S79" t="n">
        <v>66.97</v>
      </c>
      <c r="T79" t="n">
        <v>7369.31</v>
      </c>
      <c r="U79" t="n">
        <v>0.77</v>
      </c>
      <c r="V79" t="n">
        <v>0.86</v>
      </c>
      <c r="W79" t="n">
        <v>5.32</v>
      </c>
      <c r="X79" t="n">
        <v>0.44</v>
      </c>
      <c r="Y79" t="n">
        <v>1</v>
      </c>
      <c r="Z79" t="n">
        <v>10</v>
      </c>
      <c r="AA79" t="n">
        <v>543.2077822874055</v>
      </c>
      <c r="AB79" t="n">
        <v>743.2408523616443</v>
      </c>
      <c r="AC79" t="n">
        <v>672.3069885573361</v>
      </c>
      <c r="AD79" t="n">
        <v>543207.7822874055</v>
      </c>
      <c r="AE79" t="n">
        <v>743240.8523616444</v>
      </c>
      <c r="AF79" t="n">
        <v>3.025793132220832e-06</v>
      </c>
      <c r="AG79" t="n">
        <v>8.24363425925926</v>
      </c>
      <c r="AH79" t="n">
        <v>672306.9885573362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3.5217</v>
      </c>
      <c r="E80" t="n">
        <v>28.4</v>
      </c>
      <c r="F80" t="n">
        <v>24.57</v>
      </c>
      <c r="G80" t="n">
        <v>98.26000000000001</v>
      </c>
      <c r="H80" t="n">
        <v>1.07</v>
      </c>
      <c r="I80" t="n">
        <v>15</v>
      </c>
      <c r="J80" t="n">
        <v>340.46</v>
      </c>
      <c r="K80" t="n">
        <v>61.82</v>
      </c>
      <c r="L80" t="n">
        <v>20.5</v>
      </c>
      <c r="M80" t="n">
        <v>13</v>
      </c>
      <c r="N80" t="n">
        <v>108.14</v>
      </c>
      <c r="O80" t="n">
        <v>42224.35</v>
      </c>
      <c r="P80" t="n">
        <v>399.51</v>
      </c>
      <c r="Q80" t="n">
        <v>1397.24</v>
      </c>
      <c r="R80" t="n">
        <v>85.52</v>
      </c>
      <c r="S80" t="n">
        <v>66.97</v>
      </c>
      <c r="T80" t="n">
        <v>6687.04</v>
      </c>
      <c r="U80" t="n">
        <v>0.78</v>
      </c>
      <c r="V80" t="n">
        <v>0.86</v>
      </c>
      <c r="W80" t="n">
        <v>5.32</v>
      </c>
      <c r="X80" t="n">
        <v>0.4</v>
      </c>
      <c r="Y80" t="n">
        <v>1</v>
      </c>
      <c r="Z80" t="n">
        <v>10</v>
      </c>
      <c r="AA80" t="n">
        <v>540.97845545444</v>
      </c>
      <c r="AB80" t="n">
        <v>740.1905890378222</v>
      </c>
      <c r="AC80" t="n">
        <v>669.5478380840682</v>
      </c>
      <c r="AD80" t="n">
        <v>540978.45545444</v>
      </c>
      <c r="AE80" t="n">
        <v>740190.5890378222</v>
      </c>
      <c r="AF80" t="n">
        <v>3.035619654656897e-06</v>
      </c>
      <c r="AG80" t="n">
        <v>8.217592592592593</v>
      </c>
      <c r="AH80" t="n">
        <v>669547.8380840681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3.523</v>
      </c>
      <c r="E81" t="n">
        <v>28.39</v>
      </c>
      <c r="F81" t="n">
        <v>24.55</v>
      </c>
      <c r="G81" t="n">
        <v>98.22</v>
      </c>
      <c r="H81" t="n">
        <v>1.08</v>
      </c>
      <c r="I81" t="n">
        <v>15</v>
      </c>
      <c r="J81" t="n">
        <v>341.07</v>
      </c>
      <c r="K81" t="n">
        <v>61.82</v>
      </c>
      <c r="L81" t="n">
        <v>20.75</v>
      </c>
      <c r="M81" t="n">
        <v>13</v>
      </c>
      <c r="N81" t="n">
        <v>108.5</v>
      </c>
      <c r="O81" t="n">
        <v>42299.74</v>
      </c>
      <c r="P81" t="n">
        <v>399.02</v>
      </c>
      <c r="Q81" t="n">
        <v>1397.19</v>
      </c>
      <c r="R81" t="n">
        <v>85.20999999999999</v>
      </c>
      <c r="S81" t="n">
        <v>66.97</v>
      </c>
      <c r="T81" t="n">
        <v>6533.74</v>
      </c>
      <c r="U81" t="n">
        <v>0.79</v>
      </c>
      <c r="V81" t="n">
        <v>0.86</v>
      </c>
      <c r="W81" t="n">
        <v>5.32</v>
      </c>
      <c r="X81" t="n">
        <v>0.39</v>
      </c>
      <c r="Y81" t="n">
        <v>1</v>
      </c>
      <c r="Z81" t="n">
        <v>10</v>
      </c>
      <c r="AA81" t="n">
        <v>540.4292504663147</v>
      </c>
      <c r="AB81" t="n">
        <v>739.4391425438554</v>
      </c>
      <c r="AC81" t="n">
        <v>668.8681085888237</v>
      </c>
      <c r="AD81" t="n">
        <v>540429.2504663147</v>
      </c>
      <c r="AE81" t="n">
        <v>739439.1425438554</v>
      </c>
      <c r="AF81" t="n">
        <v>3.036740223004869e-06</v>
      </c>
      <c r="AG81" t="n">
        <v>8.214699074074074</v>
      </c>
      <c r="AH81" t="n">
        <v>668868.1085888237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3.5215</v>
      </c>
      <c r="E82" t="n">
        <v>28.4</v>
      </c>
      <c r="F82" t="n">
        <v>24.57</v>
      </c>
      <c r="G82" t="n">
        <v>98.27</v>
      </c>
      <c r="H82" t="n">
        <v>1.1</v>
      </c>
      <c r="I82" t="n">
        <v>15</v>
      </c>
      <c r="J82" t="n">
        <v>341.68</v>
      </c>
      <c r="K82" t="n">
        <v>61.82</v>
      </c>
      <c r="L82" t="n">
        <v>21</v>
      </c>
      <c r="M82" t="n">
        <v>13</v>
      </c>
      <c r="N82" t="n">
        <v>108.86</v>
      </c>
      <c r="O82" t="n">
        <v>42375.31</v>
      </c>
      <c r="P82" t="n">
        <v>398.67</v>
      </c>
      <c r="Q82" t="n">
        <v>1397.17</v>
      </c>
      <c r="R82" t="n">
        <v>85.73</v>
      </c>
      <c r="S82" t="n">
        <v>66.97</v>
      </c>
      <c r="T82" t="n">
        <v>6792.34</v>
      </c>
      <c r="U82" t="n">
        <v>0.78</v>
      </c>
      <c r="V82" t="n">
        <v>0.86</v>
      </c>
      <c r="W82" t="n">
        <v>5.32</v>
      </c>
      <c r="X82" t="n">
        <v>0.4</v>
      </c>
      <c r="Y82" t="n">
        <v>1</v>
      </c>
      <c r="Z82" t="n">
        <v>10</v>
      </c>
      <c r="AA82" t="n">
        <v>540.4224639518466</v>
      </c>
      <c r="AB82" t="n">
        <v>739.4298569353601</v>
      </c>
      <c r="AC82" t="n">
        <v>668.8597091857708</v>
      </c>
      <c r="AD82" t="n">
        <v>540422.4639518466</v>
      </c>
      <c r="AE82" t="n">
        <v>739429.8569353601</v>
      </c>
      <c r="AF82" t="n">
        <v>3.03544725952644e-06</v>
      </c>
      <c r="AG82" t="n">
        <v>8.217592592592593</v>
      </c>
      <c r="AH82" t="n">
        <v>668859.7091857708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3.5196</v>
      </c>
      <c r="E83" t="n">
        <v>28.41</v>
      </c>
      <c r="F83" t="n">
        <v>24.58</v>
      </c>
      <c r="G83" t="n">
        <v>98.33</v>
      </c>
      <c r="H83" t="n">
        <v>1.11</v>
      </c>
      <c r="I83" t="n">
        <v>15</v>
      </c>
      <c r="J83" t="n">
        <v>342.3</v>
      </c>
      <c r="K83" t="n">
        <v>61.82</v>
      </c>
      <c r="L83" t="n">
        <v>21.25</v>
      </c>
      <c r="M83" t="n">
        <v>13</v>
      </c>
      <c r="N83" t="n">
        <v>109.23</v>
      </c>
      <c r="O83" t="n">
        <v>42451.07</v>
      </c>
      <c r="P83" t="n">
        <v>397.83</v>
      </c>
      <c r="Q83" t="n">
        <v>1397.2</v>
      </c>
      <c r="R83" t="n">
        <v>86.02</v>
      </c>
      <c r="S83" t="n">
        <v>66.97</v>
      </c>
      <c r="T83" t="n">
        <v>6934.69</v>
      </c>
      <c r="U83" t="n">
        <v>0.78</v>
      </c>
      <c r="V83" t="n">
        <v>0.86</v>
      </c>
      <c r="W83" t="n">
        <v>5.32</v>
      </c>
      <c r="X83" t="n">
        <v>0.42</v>
      </c>
      <c r="Y83" t="n">
        <v>1</v>
      </c>
      <c r="Z83" t="n">
        <v>10</v>
      </c>
      <c r="AA83" t="n">
        <v>540.0823720933516</v>
      </c>
      <c r="AB83" t="n">
        <v>738.9645282507735</v>
      </c>
      <c r="AC83" t="n">
        <v>668.4387908177482</v>
      </c>
      <c r="AD83" t="n">
        <v>540082.3720933517</v>
      </c>
      <c r="AE83" t="n">
        <v>738964.5282507734</v>
      </c>
      <c r="AF83" t="n">
        <v>3.033809505787095e-06</v>
      </c>
      <c r="AG83" t="n">
        <v>8.220486111111112</v>
      </c>
      <c r="AH83" t="n">
        <v>668438.7908177482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3.5223</v>
      </c>
      <c r="E84" t="n">
        <v>28.39</v>
      </c>
      <c r="F84" t="n">
        <v>24.56</v>
      </c>
      <c r="G84" t="n">
        <v>98.23999999999999</v>
      </c>
      <c r="H84" t="n">
        <v>1.12</v>
      </c>
      <c r="I84" t="n">
        <v>15</v>
      </c>
      <c r="J84" t="n">
        <v>342.91</v>
      </c>
      <c r="K84" t="n">
        <v>61.82</v>
      </c>
      <c r="L84" t="n">
        <v>21.5</v>
      </c>
      <c r="M84" t="n">
        <v>13</v>
      </c>
      <c r="N84" t="n">
        <v>109.59</v>
      </c>
      <c r="O84" t="n">
        <v>42527.02</v>
      </c>
      <c r="P84" t="n">
        <v>395.35</v>
      </c>
      <c r="Q84" t="n">
        <v>1397.17</v>
      </c>
      <c r="R84" t="n">
        <v>85.41</v>
      </c>
      <c r="S84" t="n">
        <v>66.97</v>
      </c>
      <c r="T84" t="n">
        <v>6630.35</v>
      </c>
      <c r="U84" t="n">
        <v>0.78</v>
      </c>
      <c r="V84" t="n">
        <v>0.86</v>
      </c>
      <c r="W84" t="n">
        <v>5.32</v>
      </c>
      <c r="X84" t="n">
        <v>0.4</v>
      </c>
      <c r="Y84" t="n">
        <v>1</v>
      </c>
      <c r="Z84" t="n">
        <v>10</v>
      </c>
      <c r="AA84" t="n">
        <v>538.0207297129443</v>
      </c>
      <c r="AB84" t="n">
        <v>736.1436981926576</v>
      </c>
      <c r="AC84" t="n">
        <v>665.887176821319</v>
      </c>
      <c r="AD84" t="n">
        <v>538020.7297129444</v>
      </c>
      <c r="AE84" t="n">
        <v>736143.6981926576</v>
      </c>
      <c r="AF84" t="n">
        <v>3.036136840048268e-06</v>
      </c>
      <c r="AG84" t="n">
        <v>8.214699074074074</v>
      </c>
      <c r="AH84" t="n">
        <v>665887.176821319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3.5318</v>
      </c>
      <c r="E85" t="n">
        <v>28.31</v>
      </c>
      <c r="F85" t="n">
        <v>24.54</v>
      </c>
      <c r="G85" t="n">
        <v>105.17</v>
      </c>
      <c r="H85" t="n">
        <v>1.13</v>
      </c>
      <c r="I85" t="n">
        <v>14</v>
      </c>
      <c r="J85" t="n">
        <v>343.53</v>
      </c>
      <c r="K85" t="n">
        <v>61.82</v>
      </c>
      <c r="L85" t="n">
        <v>21.75</v>
      </c>
      <c r="M85" t="n">
        <v>12</v>
      </c>
      <c r="N85" t="n">
        <v>109.96</v>
      </c>
      <c r="O85" t="n">
        <v>42603.15</v>
      </c>
      <c r="P85" t="n">
        <v>394.15</v>
      </c>
      <c r="Q85" t="n">
        <v>1397.2</v>
      </c>
      <c r="R85" t="n">
        <v>84.64</v>
      </c>
      <c r="S85" t="n">
        <v>66.97</v>
      </c>
      <c r="T85" t="n">
        <v>6251.28</v>
      </c>
      <c r="U85" t="n">
        <v>0.79</v>
      </c>
      <c r="V85" t="n">
        <v>0.86</v>
      </c>
      <c r="W85" t="n">
        <v>5.32</v>
      </c>
      <c r="X85" t="n">
        <v>0.37</v>
      </c>
      <c r="Y85" t="n">
        <v>1</v>
      </c>
      <c r="Z85" t="n">
        <v>10</v>
      </c>
      <c r="AA85" t="n">
        <v>536.1385875463164</v>
      </c>
      <c r="AB85" t="n">
        <v>733.5684682460251</v>
      </c>
      <c r="AC85" t="n">
        <v>663.5577232064352</v>
      </c>
      <c r="AD85" t="n">
        <v>536138.5875463164</v>
      </c>
      <c r="AE85" t="n">
        <v>733568.468246025</v>
      </c>
      <c r="AF85" t="n">
        <v>3.044325608744989e-06</v>
      </c>
      <c r="AG85" t="n">
        <v>8.191550925925926</v>
      </c>
      <c r="AH85" t="n">
        <v>663557.7232064352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3.5333</v>
      </c>
      <c r="E86" t="n">
        <v>28.3</v>
      </c>
      <c r="F86" t="n">
        <v>24.53</v>
      </c>
      <c r="G86" t="n">
        <v>105.12</v>
      </c>
      <c r="H86" t="n">
        <v>1.14</v>
      </c>
      <c r="I86" t="n">
        <v>14</v>
      </c>
      <c r="J86" t="n">
        <v>344.15</v>
      </c>
      <c r="K86" t="n">
        <v>61.82</v>
      </c>
      <c r="L86" t="n">
        <v>22</v>
      </c>
      <c r="M86" t="n">
        <v>12</v>
      </c>
      <c r="N86" t="n">
        <v>110.33</v>
      </c>
      <c r="O86" t="n">
        <v>42679.6</v>
      </c>
      <c r="P86" t="n">
        <v>394.23</v>
      </c>
      <c r="Q86" t="n">
        <v>1397.2</v>
      </c>
      <c r="R86" t="n">
        <v>84.18000000000001</v>
      </c>
      <c r="S86" t="n">
        <v>66.97</v>
      </c>
      <c r="T86" t="n">
        <v>6021.69</v>
      </c>
      <c r="U86" t="n">
        <v>0.8</v>
      </c>
      <c r="V86" t="n">
        <v>0.86</v>
      </c>
      <c r="W86" t="n">
        <v>5.32</v>
      </c>
      <c r="X86" t="n">
        <v>0.36</v>
      </c>
      <c r="Y86" t="n">
        <v>1</v>
      </c>
      <c r="Z86" t="n">
        <v>10</v>
      </c>
      <c r="AA86" t="n">
        <v>536.0006142528583</v>
      </c>
      <c r="AB86" t="n">
        <v>733.3796870989636</v>
      </c>
      <c r="AC86" t="n">
        <v>663.3869590670932</v>
      </c>
      <c r="AD86" t="n">
        <v>536000.6142528583</v>
      </c>
      <c r="AE86" t="n">
        <v>733379.6870989635</v>
      </c>
      <c r="AF86" t="n">
        <v>3.045618572223419e-06</v>
      </c>
      <c r="AG86" t="n">
        <v>8.188657407407408</v>
      </c>
      <c r="AH86" t="n">
        <v>663386.9590670932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3.5334</v>
      </c>
      <c r="E87" t="n">
        <v>28.3</v>
      </c>
      <c r="F87" t="n">
        <v>24.53</v>
      </c>
      <c r="G87" t="n">
        <v>105.11</v>
      </c>
      <c r="H87" t="n">
        <v>1.15</v>
      </c>
      <c r="I87" t="n">
        <v>14</v>
      </c>
      <c r="J87" t="n">
        <v>344.77</v>
      </c>
      <c r="K87" t="n">
        <v>61.82</v>
      </c>
      <c r="L87" t="n">
        <v>22.25</v>
      </c>
      <c r="M87" t="n">
        <v>12</v>
      </c>
      <c r="N87" t="n">
        <v>110.7</v>
      </c>
      <c r="O87" t="n">
        <v>42756.12</v>
      </c>
      <c r="P87" t="n">
        <v>394.14</v>
      </c>
      <c r="Q87" t="n">
        <v>1397.17</v>
      </c>
      <c r="R87" t="n">
        <v>84.25</v>
      </c>
      <c r="S87" t="n">
        <v>66.97</v>
      </c>
      <c r="T87" t="n">
        <v>6054.45</v>
      </c>
      <c r="U87" t="n">
        <v>0.79</v>
      </c>
      <c r="V87" t="n">
        <v>0.86</v>
      </c>
      <c r="W87" t="n">
        <v>5.32</v>
      </c>
      <c r="X87" t="n">
        <v>0.36</v>
      </c>
      <c r="Y87" t="n">
        <v>1</v>
      </c>
      <c r="Z87" t="n">
        <v>10</v>
      </c>
      <c r="AA87" t="n">
        <v>535.9287144435531</v>
      </c>
      <c r="AB87" t="n">
        <v>733.2813106078765</v>
      </c>
      <c r="AC87" t="n">
        <v>663.2979714902433</v>
      </c>
      <c r="AD87" t="n">
        <v>535928.7144435531</v>
      </c>
      <c r="AE87" t="n">
        <v>733281.3106078765</v>
      </c>
      <c r="AF87" t="n">
        <v>3.045704769788647e-06</v>
      </c>
      <c r="AG87" t="n">
        <v>8.188657407407408</v>
      </c>
      <c r="AH87" t="n">
        <v>663297.9714902433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3.5333</v>
      </c>
      <c r="E88" t="n">
        <v>28.3</v>
      </c>
      <c r="F88" t="n">
        <v>24.53</v>
      </c>
      <c r="G88" t="n">
        <v>105.12</v>
      </c>
      <c r="H88" t="n">
        <v>1.16</v>
      </c>
      <c r="I88" t="n">
        <v>14</v>
      </c>
      <c r="J88" t="n">
        <v>345.39</v>
      </c>
      <c r="K88" t="n">
        <v>61.82</v>
      </c>
      <c r="L88" t="n">
        <v>22.5</v>
      </c>
      <c r="M88" t="n">
        <v>12</v>
      </c>
      <c r="N88" t="n">
        <v>111.07</v>
      </c>
      <c r="O88" t="n">
        <v>42832.82</v>
      </c>
      <c r="P88" t="n">
        <v>392.69</v>
      </c>
      <c r="Q88" t="n">
        <v>1397.19</v>
      </c>
      <c r="R88" t="n">
        <v>84.54000000000001</v>
      </c>
      <c r="S88" t="n">
        <v>66.97</v>
      </c>
      <c r="T88" t="n">
        <v>6202.78</v>
      </c>
      <c r="U88" t="n">
        <v>0.79</v>
      </c>
      <c r="V88" t="n">
        <v>0.86</v>
      </c>
      <c r="W88" t="n">
        <v>5.31</v>
      </c>
      <c r="X88" t="n">
        <v>0.36</v>
      </c>
      <c r="Y88" t="n">
        <v>1</v>
      </c>
      <c r="Z88" t="n">
        <v>10</v>
      </c>
      <c r="AA88" t="n">
        <v>534.9464387489238</v>
      </c>
      <c r="AB88" t="n">
        <v>731.9373176675396</v>
      </c>
      <c r="AC88" t="n">
        <v>662.0822473498262</v>
      </c>
      <c r="AD88" t="n">
        <v>534946.4387489238</v>
      </c>
      <c r="AE88" t="n">
        <v>731937.3176675396</v>
      </c>
      <c r="AF88" t="n">
        <v>3.045618572223419e-06</v>
      </c>
      <c r="AG88" t="n">
        <v>8.188657407407408</v>
      </c>
      <c r="AH88" t="n">
        <v>662082.2473498262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3.5326</v>
      </c>
      <c r="E89" t="n">
        <v>28.31</v>
      </c>
      <c r="F89" t="n">
        <v>24.53</v>
      </c>
      <c r="G89" t="n">
        <v>105.14</v>
      </c>
      <c r="H89" t="n">
        <v>1.17</v>
      </c>
      <c r="I89" t="n">
        <v>14</v>
      </c>
      <c r="J89" t="n">
        <v>346.02</v>
      </c>
      <c r="K89" t="n">
        <v>61.82</v>
      </c>
      <c r="L89" t="n">
        <v>22.75</v>
      </c>
      <c r="M89" t="n">
        <v>12</v>
      </c>
      <c r="N89" t="n">
        <v>111.45</v>
      </c>
      <c r="O89" t="n">
        <v>42909.73</v>
      </c>
      <c r="P89" t="n">
        <v>391.58</v>
      </c>
      <c r="Q89" t="n">
        <v>1397.21</v>
      </c>
      <c r="R89" t="n">
        <v>84.41</v>
      </c>
      <c r="S89" t="n">
        <v>66.97</v>
      </c>
      <c r="T89" t="n">
        <v>6134.62</v>
      </c>
      <c r="U89" t="n">
        <v>0.79</v>
      </c>
      <c r="V89" t="n">
        <v>0.86</v>
      </c>
      <c r="W89" t="n">
        <v>5.32</v>
      </c>
      <c r="X89" t="n">
        <v>0.37</v>
      </c>
      <c r="Y89" t="n">
        <v>1</v>
      </c>
      <c r="Z89" t="n">
        <v>10</v>
      </c>
      <c r="AA89" t="n">
        <v>534.2583250712061</v>
      </c>
      <c r="AB89" t="n">
        <v>730.995810176253</v>
      </c>
      <c r="AC89" t="n">
        <v>661.2305960120941</v>
      </c>
      <c r="AD89" t="n">
        <v>534258.3250712061</v>
      </c>
      <c r="AE89" t="n">
        <v>730995.8101762531</v>
      </c>
      <c r="AF89" t="n">
        <v>3.045015189266818e-06</v>
      </c>
      <c r="AG89" t="n">
        <v>8.191550925925926</v>
      </c>
      <c r="AH89" t="n">
        <v>661230.5960120941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3.5311</v>
      </c>
      <c r="E90" t="n">
        <v>28.32</v>
      </c>
      <c r="F90" t="n">
        <v>24.55</v>
      </c>
      <c r="G90" t="n">
        <v>105.19</v>
      </c>
      <c r="H90" t="n">
        <v>1.18</v>
      </c>
      <c r="I90" t="n">
        <v>14</v>
      </c>
      <c r="J90" t="n">
        <v>346.64</v>
      </c>
      <c r="K90" t="n">
        <v>61.82</v>
      </c>
      <c r="L90" t="n">
        <v>23</v>
      </c>
      <c r="M90" t="n">
        <v>12</v>
      </c>
      <c r="N90" t="n">
        <v>111.82</v>
      </c>
      <c r="O90" t="n">
        <v>42986.83</v>
      </c>
      <c r="P90" t="n">
        <v>389.09</v>
      </c>
      <c r="Q90" t="n">
        <v>1397.17</v>
      </c>
      <c r="R90" t="n">
        <v>84.86</v>
      </c>
      <c r="S90" t="n">
        <v>66.97</v>
      </c>
      <c r="T90" t="n">
        <v>6363.26</v>
      </c>
      <c r="U90" t="n">
        <v>0.79</v>
      </c>
      <c r="V90" t="n">
        <v>0.86</v>
      </c>
      <c r="W90" t="n">
        <v>5.32</v>
      </c>
      <c r="X90" t="n">
        <v>0.38</v>
      </c>
      <c r="Y90" t="n">
        <v>1</v>
      </c>
      <c r="Z90" t="n">
        <v>10</v>
      </c>
      <c r="AA90" t="n">
        <v>532.7831297048803</v>
      </c>
      <c r="AB90" t="n">
        <v>728.9773827950198</v>
      </c>
      <c r="AC90" t="n">
        <v>659.404804507245</v>
      </c>
      <c r="AD90" t="n">
        <v>532783.1297048803</v>
      </c>
      <c r="AE90" t="n">
        <v>728977.3827950198</v>
      </c>
      <c r="AF90" t="n">
        <v>3.043722225788389e-06</v>
      </c>
      <c r="AG90" t="n">
        <v>8.194444444444445</v>
      </c>
      <c r="AH90" t="n">
        <v>659404.804507245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3.5425</v>
      </c>
      <c r="E91" t="n">
        <v>28.23</v>
      </c>
      <c r="F91" t="n">
        <v>24.51</v>
      </c>
      <c r="G91" t="n">
        <v>113.12</v>
      </c>
      <c r="H91" t="n">
        <v>1.19</v>
      </c>
      <c r="I91" t="n">
        <v>13</v>
      </c>
      <c r="J91" t="n">
        <v>347.27</v>
      </c>
      <c r="K91" t="n">
        <v>61.82</v>
      </c>
      <c r="L91" t="n">
        <v>23.25</v>
      </c>
      <c r="M91" t="n">
        <v>11</v>
      </c>
      <c r="N91" t="n">
        <v>112.2</v>
      </c>
      <c r="O91" t="n">
        <v>43064.12</v>
      </c>
      <c r="P91" t="n">
        <v>388.93</v>
      </c>
      <c r="Q91" t="n">
        <v>1397.2</v>
      </c>
      <c r="R91" t="n">
        <v>83.73</v>
      </c>
      <c r="S91" t="n">
        <v>66.97</v>
      </c>
      <c r="T91" t="n">
        <v>5799.32</v>
      </c>
      <c r="U91" t="n">
        <v>0.8</v>
      </c>
      <c r="V91" t="n">
        <v>0.86</v>
      </c>
      <c r="W91" t="n">
        <v>5.32</v>
      </c>
      <c r="X91" t="n">
        <v>0.34</v>
      </c>
      <c r="Y91" t="n">
        <v>1</v>
      </c>
      <c r="Z91" t="n">
        <v>10</v>
      </c>
      <c r="AA91" t="n">
        <v>531.3610943912388</v>
      </c>
      <c r="AB91" t="n">
        <v>727.0316913431251</v>
      </c>
      <c r="AC91" t="n">
        <v>657.644807116724</v>
      </c>
      <c r="AD91" t="n">
        <v>531361.0943912388</v>
      </c>
      <c r="AE91" t="n">
        <v>727031.6913431251</v>
      </c>
      <c r="AF91" t="n">
        <v>3.053548748224453e-06</v>
      </c>
      <c r="AG91" t="n">
        <v>8.168402777777779</v>
      </c>
      <c r="AH91" t="n">
        <v>657644.807116724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3.5418</v>
      </c>
      <c r="E92" t="n">
        <v>28.23</v>
      </c>
      <c r="F92" t="n">
        <v>24.51</v>
      </c>
      <c r="G92" t="n">
        <v>113.14</v>
      </c>
      <c r="H92" t="n">
        <v>1.2</v>
      </c>
      <c r="I92" t="n">
        <v>13</v>
      </c>
      <c r="J92" t="n">
        <v>347.9</v>
      </c>
      <c r="K92" t="n">
        <v>61.82</v>
      </c>
      <c r="L92" t="n">
        <v>23.5</v>
      </c>
      <c r="M92" t="n">
        <v>11</v>
      </c>
      <c r="N92" t="n">
        <v>112.58</v>
      </c>
      <c r="O92" t="n">
        <v>43141.62</v>
      </c>
      <c r="P92" t="n">
        <v>389.76</v>
      </c>
      <c r="Q92" t="n">
        <v>1397.17</v>
      </c>
      <c r="R92" t="n">
        <v>83.90000000000001</v>
      </c>
      <c r="S92" t="n">
        <v>66.97</v>
      </c>
      <c r="T92" t="n">
        <v>5884.3</v>
      </c>
      <c r="U92" t="n">
        <v>0.8</v>
      </c>
      <c r="V92" t="n">
        <v>0.86</v>
      </c>
      <c r="W92" t="n">
        <v>5.32</v>
      </c>
      <c r="X92" t="n">
        <v>0.35</v>
      </c>
      <c r="Y92" t="n">
        <v>1</v>
      </c>
      <c r="Z92" t="n">
        <v>10</v>
      </c>
      <c r="AA92" t="n">
        <v>531.9988597901568</v>
      </c>
      <c r="AB92" t="n">
        <v>727.9043100981482</v>
      </c>
      <c r="AC92" t="n">
        <v>658.434144362496</v>
      </c>
      <c r="AD92" t="n">
        <v>531998.8597901567</v>
      </c>
      <c r="AE92" t="n">
        <v>727904.3100981483</v>
      </c>
      <c r="AF92" t="n">
        <v>3.052945365267853e-06</v>
      </c>
      <c r="AG92" t="n">
        <v>8.168402777777779</v>
      </c>
      <c r="AH92" t="n">
        <v>658434.144362496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3.5416</v>
      </c>
      <c r="E93" t="n">
        <v>28.24</v>
      </c>
      <c r="F93" t="n">
        <v>24.52</v>
      </c>
      <c r="G93" t="n">
        <v>113.15</v>
      </c>
      <c r="H93" t="n">
        <v>1.21</v>
      </c>
      <c r="I93" t="n">
        <v>13</v>
      </c>
      <c r="J93" t="n">
        <v>348.53</v>
      </c>
      <c r="K93" t="n">
        <v>61.82</v>
      </c>
      <c r="L93" t="n">
        <v>23.75</v>
      </c>
      <c r="M93" t="n">
        <v>11</v>
      </c>
      <c r="N93" t="n">
        <v>112.96</v>
      </c>
      <c r="O93" t="n">
        <v>43219.31</v>
      </c>
      <c r="P93" t="n">
        <v>389.74</v>
      </c>
      <c r="Q93" t="n">
        <v>1397.17</v>
      </c>
      <c r="R93" t="n">
        <v>83.95999999999999</v>
      </c>
      <c r="S93" t="n">
        <v>66.97</v>
      </c>
      <c r="T93" t="n">
        <v>5915.68</v>
      </c>
      <c r="U93" t="n">
        <v>0.8</v>
      </c>
      <c r="V93" t="n">
        <v>0.86</v>
      </c>
      <c r="W93" t="n">
        <v>5.32</v>
      </c>
      <c r="X93" t="n">
        <v>0.35</v>
      </c>
      <c r="Y93" t="n">
        <v>1</v>
      </c>
      <c r="Z93" t="n">
        <v>10</v>
      </c>
      <c r="AA93" t="n">
        <v>532.043690052267</v>
      </c>
      <c r="AB93" t="n">
        <v>727.9656488405392</v>
      </c>
      <c r="AC93" t="n">
        <v>658.4896290214024</v>
      </c>
      <c r="AD93" t="n">
        <v>532043.690052267</v>
      </c>
      <c r="AE93" t="n">
        <v>727965.6488405392</v>
      </c>
      <c r="AF93" t="n">
        <v>3.052772970137395e-06</v>
      </c>
      <c r="AG93" t="n">
        <v>8.171296296296296</v>
      </c>
      <c r="AH93" t="n">
        <v>658489.6290214023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3.5411</v>
      </c>
      <c r="E94" t="n">
        <v>28.24</v>
      </c>
      <c r="F94" t="n">
        <v>24.52</v>
      </c>
      <c r="G94" t="n">
        <v>113.17</v>
      </c>
      <c r="H94" t="n">
        <v>1.23</v>
      </c>
      <c r="I94" t="n">
        <v>13</v>
      </c>
      <c r="J94" t="n">
        <v>349.16</v>
      </c>
      <c r="K94" t="n">
        <v>61.82</v>
      </c>
      <c r="L94" t="n">
        <v>24</v>
      </c>
      <c r="M94" t="n">
        <v>11</v>
      </c>
      <c r="N94" t="n">
        <v>113.34</v>
      </c>
      <c r="O94" t="n">
        <v>43297.21</v>
      </c>
      <c r="P94" t="n">
        <v>390.22</v>
      </c>
      <c r="Q94" t="n">
        <v>1397.19</v>
      </c>
      <c r="R94" t="n">
        <v>84.25</v>
      </c>
      <c r="S94" t="n">
        <v>66.97</v>
      </c>
      <c r="T94" t="n">
        <v>6059.85</v>
      </c>
      <c r="U94" t="n">
        <v>0.79</v>
      </c>
      <c r="V94" t="n">
        <v>0.86</v>
      </c>
      <c r="W94" t="n">
        <v>5.31</v>
      </c>
      <c r="X94" t="n">
        <v>0.36</v>
      </c>
      <c r="Y94" t="n">
        <v>1</v>
      </c>
      <c r="Z94" t="n">
        <v>10</v>
      </c>
      <c r="AA94" t="n">
        <v>532.4223393184429</v>
      </c>
      <c r="AB94" t="n">
        <v>728.4837334713478</v>
      </c>
      <c r="AC94" t="n">
        <v>658.9582683821831</v>
      </c>
      <c r="AD94" t="n">
        <v>532422.339318443</v>
      </c>
      <c r="AE94" t="n">
        <v>728483.7334713478</v>
      </c>
      <c r="AF94" t="n">
        <v>3.052341982311252e-06</v>
      </c>
      <c r="AG94" t="n">
        <v>8.171296296296296</v>
      </c>
      <c r="AH94" t="n">
        <v>658958.268382183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3.542</v>
      </c>
      <c r="E95" t="n">
        <v>28.23</v>
      </c>
      <c r="F95" t="n">
        <v>24.51</v>
      </c>
      <c r="G95" t="n">
        <v>113.14</v>
      </c>
      <c r="H95" t="n">
        <v>1.24</v>
      </c>
      <c r="I95" t="n">
        <v>13</v>
      </c>
      <c r="J95" t="n">
        <v>349.79</v>
      </c>
      <c r="K95" t="n">
        <v>61.82</v>
      </c>
      <c r="L95" t="n">
        <v>24.25</v>
      </c>
      <c r="M95" t="n">
        <v>11</v>
      </c>
      <c r="N95" t="n">
        <v>113.72</v>
      </c>
      <c r="O95" t="n">
        <v>43375.3</v>
      </c>
      <c r="P95" t="n">
        <v>389.1</v>
      </c>
      <c r="Q95" t="n">
        <v>1397.32</v>
      </c>
      <c r="R95" t="n">
        <v>83.98</v>
      </c>
      <c r="S95" t="n">
        <v>66.97</v>
      </c>
      <c r="T95" t="n">
        <v>5929.02</v>
      </c>
      <c r="U95" t="n">
        <v>0.8</v>
      </c>
      <c r="V95" t="n">
        <v>0.86</v>
      </c>
      <c r="W95" t="n">
        <v>5.31</v>
      </c>
      <c r="X95" t="n">
        <v>0.35</v>
      </c>
      <c r="Y95" t="n">
        <v>1</v>
      </c>
      <c r="Z95" t="n">
        <v>10</v>
      </c>
      <c r="AA95" t="n">
        <v>531.5278681519703</v>
      </c>
      <c r="AB95" t="n">
        <v>727.2598785600969</v>
      </c>
      <c r="AC95" t="n">
        <v>657.8512164659709</v>
      </c>
      <c r="AD95" t="n">
        <v>531527.8681519703</v>
      </c>
      <c r="AE95" t="n">
        <v>727259.878560097</v>
      </c>
      <c r="AF95" t="n">
        <v>3.05311776039831e-06</v>
      </c>
      <c r="AG95" t="n">
        <v>8.168402777777779</v>
      </c>
      <c r="AH95" t="n">
        <v>657851.2164659709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3.5426</v>
      </c>
      <c r="E96" t="n">
        <v>28.23</v>
      </c>
      <c r="F96" t="n">
        <v>24.51</v>
      </c>
      <c r="G96" t="n">
        <v>113.11</v>
      </c>
      <c r="H96" t="n">
        <v>1.25</v>
      </c>
      <c r="I96" t="n">
        <v>13</v>
      </c>
      <c r="J96" t="n">
        <v>350.43</v>
      </c>
      <c r="K96" t="n">
        <v>61.82</v>
      </c>
      <c r="L96" t="n">
        <v>24.5</v>
      </c>
      <c r="M96" t="n">
        <v>11</v>
      </c>
      <c r="N96" t="n">
        <v>114.11</v>
      </c>
      <c r="O96" t="n">
        <v>43453.61</v>
      </c>
      <c r="P96" t="n">
        <v>387.05</v>
      </c>
      <c r="Q96" t="n">
        <v>1397.26</v>
      </c>
      <c r="R96" t="n">
        <v>83.73999999999999</v>
      </c>
      <c r="S96" t="n">
        <v>66.97</v>
      </c>
      <c r="T96" t="n">
        <v>5805.14</v>
      </c>
      <c r="U96" t="n">
        <v>0.8</v>
      </c>
      <c r="V96" t="n">
        <v>0.86</v>
      </c>
      <c r="W96" t="n">
        <v>5.32</v>
      </c>
      <c r="X96" t="n">
        <v>0.34</v>
      </c>
      <c r="Y96" t="n">
        <v>1</v>
      </c>
      <c r="Z96" t="n">
        <v>10</v>
      </c>
      <c r="AA96" t="n">
        <v>530.0674210424949</v>
      </c>
      <c r="AB96" t="n">
        <v>725.2616303945337</v>
      </c>
      <c r="AC96" t="n">
        <v>656.0436783007699</v>
      </c>
      <c r="AD96" t="n">
        <v>530067.4210424948</v>
      </c>
      <c r="AE96" t="n">
        <v>725261.6303945336</v>
      </c>
      <c r="AF96" t="n">
        <v>3.053634945789682e-06</v>
      </c>
      <c r="AG96" t="n">
        <v>8.168402777777779</v>
      </c>
      <c r="AH96" t="n">
        <v>656043.6783007699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3.5421</v>
      </c>
      <c r="E97" t="n">
        <v>28.23</v>
      </c>
      <c r="F97" t="n">
        <v>24.51</v>
      </c>
      <c r="G97" t="n">
        <v>113.14</v>
      </c>
      <c r="H97" t="n">
        <v>1.26</v>
      </c>
      <c r="I97" t="n">
        <v>13</v>
      </c>
      <c r="J97" t="n">
        <v>351.06</v>
      </c>
      <c r="K97" t="n">
        <v>61.82</v>
      </c>
      <c r="L97" t="n">
        <v>24.75</v>
      </c>
      <c r="M97" t="n">
        <v>11</v>
      </c>
      <c r="N97" t="n">
        <v>114.49</v>
      </c>
      <c r="O97" t="n">
        <v>43532.12</v>
      </c>
      <c r="P97" t="n">
        <v>386.55</v>
      </c>
      <c r="Q97" t="n">
        <v>1397.21</v>
      </c>
      <c r="R97" t="n">
        <v>83.86</v>
      </c>
      <c r="S97" t="n">
        <v>66.97</v>
      </c>
      <c r="T97" t="n">
        <v>5867.82</v>
      </c>
      <c r="U97" t="n">
        <v>0.8</v>
      </c>
      <c r="V97" t="n">
        <v>0.86</v>
      </c>
      <c r="W97" t="n">
        <v>5.32</v>
      </c>
      <c r="X97" t="n">
        <v>0.35</v>
      </c>
      <c r="Y97" t="n">
        <v>1</v>
      </c>
      <c r="Z97" t="n">
        <v>10</v>
      </c>
      <c r="AA97" t="n">
        <v>529.7765121170011</v>
      </c>
      <c r="AB97" t="n">
        <v>724.8635959686769</v>
      </c>
      <c r="AC97" t="n">
        <v>655.6836317218723</v>
      </c>
      <c r="AD97" t="n">
        <v>529776.5121170011</v>
      </c>
      <c r="AE97" t="n">
        <v>724863.595968677</v>
      </c>
      <c r="AF97" t="n">
        <v>3.053203957963539e-06</v>
      </c>
      <c r="AG97" t="n">
        <v>8.168402777777779</v>
      </c>
      <c r="AH97" t="n">
        <v>655683.6317218723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3.5524</v>
      </c>
      <c r="E98" t="n">
        <v>28.15</v>
      </c>
      <c r="F98" t="n">
        <v>24.49</v>
      </c>
      <c r="G98" t="n">
        <v>122.43</v>
      </c>
      <c r="H98" t="n">
        <v>1.27</v>
      </c>
      <c r="I98" t="n">
        <v>12</v>
      </c>
      <c r="J98" t="n">
        <v>351.7</v>
      </c>
      <c r="K98" t="n">
        <v>61.82</v>
      </c>
      <c r="L98" t="n">
        <v>25</v>
      </c>
      <c r="M98" t="n">
        <v>10</v>
      </c>
      <c r="N98" t="n">
        <v>114.88</v>
      </c>
      <c r="O98" t="n">
        <v>43610.83</v>
      </c>
      <c r="P98" t="n">
        <v>384</v>
      </c>
      <c r="Q98" t="n">
        <v>1397.17</v>
      </c>
      <c r="R98" t="n">
        <v>82.91</v>
      </c>
      <c r="S98" t="n">
        <v>66.97</v>
      </c>
      <c r="T98" t="n">
        <v>5395.73</v>
      </c>
      <c r="U98" t="n">
        <v>0.8100000000000001</v>
      </c>
      <c r="V98" t="n">
        <v>0.86</v>
      </c>
      <c r="W98" t="n">
        <v>5.32</v>
      </c>
      <c r="X98" t="n">
        <v>0.32</v>
      </c>
      <c r="Y98" t="n">
        <v>1</v>
      </c>
      <c r="Z98" t="n">
        <v>10</v>
      </c>
      <c r="AA98" t="n">
        <v>526.927676106538</v>
      </c>
      <c r="AB98" t="n">
        <v>720.9656928573869</v>
      </c>
      <c r="AC98" t="n">
        <v>652.1577390127823</v>
      </c>
      <c r="AD98" t="n">
        <v>526927.676106538</v>
      </c>
      <c r="AE98" t="n">
        <v>720965.6928573869</v>
      </c>
      <c r="AF98" t="n">
        <v>3.062082307182088e-06</v>
      </c>
      <c r="AG98" t="n">
        <v>8.14525462962963</v>
      </c>
      <c r="AH98" t="n">
        <v>652157.7390127822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3.5537</v>
      </c>
      <c r="E99" t="n">
        <v>28.14</v>
      </c>
      <c r="F99" t="n">
        <v>24.48</v>
      </c>
      <c r="G99" t="n">
        <v>122.38</v>
      </c>
      <c r="H99" t="n">
        <v>1.28</v>
      </c>
      <c r="I99" t="n">
        <v>12</v>
      </c>
      <c r="J99" t="n">
        <v>352.34</v>
      </c>
      <c r="K99" t="n">
        <v>61.82</v>
      </c>
      <c r="L99" t="n">
        <v>25.25</v>
      </c>
      <c r="M99" t="n">
        <v>10</v>
      </c>
      <c r="N99" t="n">
        <v>115.27</v>
      </c>
      <c r="O99" t="n">
        <v>43689.76</v>
      </c>
      <c r="P99" t="n">
        <v>383.94</v>
      </c>
      <c r="Q99" t="n">
        <v>1397.19</v>
      </c>
      <c r="R99" t="n">
        <v>82.59</v>
      </c>
      <c r="S99" t="n">
        <v>66.97</v>
      </c>
      <c r="T99" t="n">
        <v>5234.73</v>
      </c>
      <c r="U99" t="n">
        <v>0.8100000000000001</v>
      </c>
      <c r="V99" t="n">
        <v>0.86</v>
      </c>
      <c r="W99" t="n">
        <v>5.32</v>
      </c>
      <c r="X99" t="n">
        <v>0.31</v>
      </c>
      <c r="Y99" t="n">
        <v>1</v>
      </c>
      <c r="Z99" t="n">
        <v>10</v>
      </c>
      <c r="AA99" t="n">
        <v>526.7190582922935</v>
      </c>
      <c r="AB99" t="n">
        <v>720.6802527603691</v>
      </c>
      <c r="AC99" t="n">
        <v>651.8995409180062</v>
      </c>
      <c r="AD99" t="n">
        <v>526719.0582922936</v>
      </c>
      <c r="AE99" t="n">
        <v>720680.2527603691</v>
      </c>
      <c r="AF99" t="n">
        <v>3.06320287553006e-06</v>
      </c>
      <c r="AG99" t="n">
        <v>8.142361111111112</v>
      </c>
      <c r="AH99" t="n">
        <v>651899.5409180062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3.5527</v>
      </c>
      <c r="E100" t="n">
        <v>28.15</v>
      </c>
      <c r="F100" t="n">
        <v>24.48</v>
      </c>
      <c r="G100" t="n">
        <v>122.42</v>
      </c>
      <c r="H100" t="n">
        <v>1.29</v>
      </c>
      <c r="I100" t="n">
        <v>12</v>
      </c>
      <c r="J100" t="n">
        <v>352.98</v>
      </c>
      <c r="K100" t="n">
        <v>61.82</v>
      </c>
      <c r="L100" t="n">
        <v>25.5</v>
      </c>
      <c r="M100" t="n">
        <v>10</v>
      </c>
      <c r="N100" t="n">
        <v>115.66</v>
      </c>
      <c r="O100" t="n">
        <v>43769.02</v>
      </c>
      <c r="P100" t="n">
        <v>384.14</v>
      </c>
      <c r="Q100" t="n">
        <v>1397.17</v>
      </c>
      <c r="R100" t="n">
        <v>82.87</v>
      </c>
      <c r="S100" t="n">
        <v>66.97</v>
      </c>
      <c r="T100" t="n">
        <v>5378.69</v>
      </c>
      <c r="U100" t="n">
        <v>0.8100000000000001</v>
      </c>
      <c r="V100" t="n">
        <v>0.86</v>
      </c>
      <c r="W100" t="n">
        <v>5.32</v>
      </c>
      <c r="X100" t="n">
        <v>0.32</v>
      </c>
      <c r="Y100" t="n">
        <v>1</v>
      </c>
      <c r="Z100" t="n">
        <v>10</v>
      </c>
      <c r="AA100" t="n">
        <v>526.9549837939247</v>
      </c>
      <c r="AB100" t="n">
        <v>721.0030564399993</v>
      </c>
      <c r="AC100" t="n">
        <v>652.1915366675104</v>
      </c>
      <c r="AD100" t="n">
        <v>526954.9837939247</v>
      </c>
      <c r="AE100" t="n">
        <v>721003.0564399994</v>
      </c>
      <c r="AF100" t="n">
        <v>3.062340899877774e-06</v>
      </c>
      <c r="AG100" t="n">
        <v>8.14525462962963</v>
      </c>
      <c r="AH100" t="n">
        <v>652191.5366675104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3.5534</v>
      </c>
      <c r="E101" t="n">
        <v>28.14</v>
      </c>
      <c r="F101" t="n">
        <v>24.48</v>
      </c>
      <c r="G101" t="n">
        <v>122.39</v>
      </c>
      <c r="H101" t="n">
        <v>1.3</v>
      </c>
      <c r="I101" t="n">
        <v>12</v>
      </c>
      <c r="J101" t="n">
        <v>353.63</v>
      </c>
      <c r="K101" t="n">
        <v>61.82</v>
      </c>
      <c r="L101" t="n">
        <v>25.75</v>
      </c>
      <c r="M101" t="n">
        <v>10</v>
      </c>
      <c r="N101" t="n">
        <v>116.06</v>
      </c>
      <c r="O101" t="n">
        <v>43848.38</v>
      </c>
      <c r="P101" t="n">
        <v>384.26</v>
      </c>
      <c r="Q101" t="n">
        <v>1397.17</v>
      </c>
      <c r="R101" t="n">
        <v>82.68000000000001</v>
      </c>
      <c r="S101" t="n">
        <v>66.97</v>
      </c>
      <c r="T101" t="n">
        <v>5282.19</v>
      </c>
      <c r="U101" t="n">
        <v>0.8100000000000001</v>
      </c>
      <c r="V101" t="n">
        <v>0.86</v>
      </c>
      <c r="W101" t="n">
        <v>5.31</v>
      </c>
      <c r="X101" t="n">
        <v>0.31</v>
      </c>
      <c r="Y101" t="n">
        <v>1</v>
      </c>
      <c r="Z101" t="n">
        <v>10</v>
      </c>
      <c r="AA101" t="n">
        <v>526.9667929420399</v>
      </c>
      <c r="AB101" t="n">
        <v>721.0192142374335</v>
      </c>
      <c r="AC101" t="n">
        <v>652.2061523874349</v>
      </c>
      <c r="AD101" t="n">
        <v>526966.7929420399</v>
      </c>
      <c r="AE101" t="n">
        <v>721019.2142374335</v>
      </c>
      <c r="AF101" t="n">
        <v>3.062944282834374e-06</v>
      </c>
      <c r="AG101" t="n">
        <v>8.142361111111112</v>
      </c>
      <c r="AH101" t="n">
        <v>652206.152387435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3.555</v>
      </c>
      <c r="E102" t="n">
        <v>28.13</v>
      </c>
      <c r="F102" t="n">
        <v>24.47</v>
      </c>
      <c r="G102" t="n">
        <v>122.33</v>
      </c>
      <c r="H102" t="n">
        <v>1.31</v>
      </c>
      <c r="I102" t="n">
        <v>12</v>
      </c>
      <c r="J102" t="n">
        <v>354.27</v>
      </c>
      <c r="K102" t="n">
        <v>61.82</v>
      </c>
      <c r="L102" t="n">
        <v>26</v>
      </c>
      <c r="M102" t="n">
        <v>10</v>
      </c>
      <c r="N102" t="n">
        <v>116.45</v>
      </c>
      <c r="O102" t="n">
        <v>43927.95</v>
      </c>
      <c r="P102" t="n">
        <v>383.68</v>
      </c>
      <c r="Q102" t="n">
        <v>1397.18</v>
      </c>
      <c r="R102" t="n">
        <v>82.45999999999999</v>
      </c>
      <c r="S102" t="n">
        <v>66.97</v>
      </c>
      <c r="T102" t="n">
        <v>5171.39</v>
      </c>
      <c r="U102" t="n">
        <v>0.8100000000000001</v>
      </c>
      <c r="V102" t="n">
        <v>0.86</v>
      </c>
      <c r="W102" t="n">
        <v>5.31</v>
      </c>
      <c r="X102" t="n">
        <v>0.3</v>
      </c>
      <c r="Y102" t="n">
        <v>1</v>
      </c>
      <c r="Z102" t="n">
        <v>10</v>
      </c>
      <c r="AA102" t="n">
        <v>526.374522828519</v>
      </c>
      <c r="AB102" t="n">
        <v>720.2088441390009</v>
      </c>
      <c r="AC102" t="n">
        <v>651.4731228738351</v>
      </c>
      <c r="AD102" t="n">
        <v>526374.522828519</v>
      </c>
      <c r="AE102" t="n">
        <v>720208.8441390009</v>
      </c>
      <c r="AF102" t="n">
        <v>3.064323443878033e-06</v>
      </c>
      <c r="AG102" t="n">
        <v>8.139467592592593</v>
      </c>
      <c r="AH102" t="n">
        <v>651473.1228738351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3.5534</v>
      </c>
      <c r="E103" t="n">
        <v>28.14</v>
      </c>
      <c r="F103" t="n">
        <v>24.48</v>
      </c>
      <c r="G103" t="n">
        <v>122.39</v>
      </c>
      <c r="H103" t="n">
        <v>1.32</v>
      </c>
      <c r="I103" t="n">
        <v>12</v>
      </c>
      <c r="J103" t="n">
        <v>354.92</v>
      </c>
      <c r="K103" t="n">
        <v>61.82</v>
      </c>
      <c r="L103" t="n">
        <v>26.25</v>
      </c>
      <c r="M103" t="n">
        <v>9</v>
      </c>
      <c r="N103" t="n">
        <v>116.85</v>
      </c>
      <c r="O103" t="n">
        <v>44007.74</v>
      </c>
      <c r="P103" t="n">
        <v>383.97</v>
      </c>
      <c r="Q103" t="n">
        <v>1397.22</v>
      </c>
      <c r="R103" t="n">
        <v>82.73999999999999</v>
      </c>
      <c r="S103" t="n">
        <v>66.97</v>
      </c>
      <c r="T103" t="n">
        <v>5311.66</v>
      </c>
      <c r="U103" t="n">
        <v>0.8100000000000001</v>
      </c>
      <c r="V103" t="n">
        <v>0.86</v>
      </c>
      <c r="W103" t="n">
        <v>5.31</v>
      </c>
      <c r="X103" t="n">
        <v>0.31</v>
      </c>
      <c r="Y103" t="n">
        <v>1</v>
      </c>
      <c r="Z103" t="n">
        <v>10</v>
      </c>
      <c r="AA103" t="n">
        <v>526.7694022758963</v>
      </c>
      <c r="AB103" t="n">
        <v>720.7491356197542</v>
      </c>
      <c r="AC103" t="n">
        <v>651.9618496939694</v>
      </c>
      <c r="AD103" t="n">
        <v>526769.4022758963</v>
      </c>
      <c r="AE103" t="n">
        <v>720749.1356197542</v>
      </c>
      <c r="AF103" t="n">
        <v>3.062944282834374e-06</v>
      </c>
      <c r="AG103" t="n">
        <v>8.142361111111112</v>
      </c>
      <c r="AH103" t="n">
        <v>651961.8496939694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3.5519</v>
      </c>
      <c r="E104" t="n">
        <v>28.15</v>
      </c>
      <c r="F104" t="n">
        <v>24.49</v>
      </c>
      <c r="G104" t="n">
        <v>122.45</v>
      </c>
      <c r="H104" t="n">
        <v>1.33</v>
      </c>
      <c r="I104" t="n">
        <v>12</v>
      </c>
      <c r="J104" t="n">
        <v>355.57</v>
      </c>
      <c r="K104" t="n">
        <v>61.82</v>
      </c>
      <c r="L104" t="n">
        <v>26.5</v>
      </c>
      <c r="M104" t="n">
        <v>10</v>
      </c>
      <c r="N104" t="n">
        <v>117.25</v>
      </c>
      <c r="O104" t="n">
        <v>44087.74</v>
      </c>
      <c r="P104" t="n">
        <v>381.74</v>
      </c>
      <c r="Q104" t="n">
        <v>1397.18</v>
      </c>
      <c r="R104" t="n">
        <v>82.95999999999999</v>
      </c>
      <c r="S104" t="n">
        <v>66.97</v>
      </c>
      <c r="T104" t="n">
        <v>5420.12</v>
      </c>
      <c r="U104" t="n">
        <v>0.8100000000000001</v>
      </c>
      <c r="V104" t="n">
        <v>0.86</v>
      </c>
      <c r="W104" t="n">
        <v>5.32</v>
      </c>
      <c r="X104" t="n">
        <v>0.32</v>
      </c>
      <c r="Y104" t="n">
        <v>1</v>
      </c>
      <c r="Z104" t="n">
        <v>10</v>
      </c>
      <c r="AA104" t="n">
        <v>525.4386647883853</v>
      </c>
      <c r="AB104" t="n">
        <v>718.928361881347</v>
      </c>
      <c r="AC104" t="n">
        <v>650.3148480456836</v>
      </c>
      <c r="AD104" t="n">
        <v>525438.6647883853</v>
      </c>
      <c r="AE104" t="n">
        <v>718928.361881347</v>
      </c>
      <c r="AF104" t="n">
        <v>3.061651319355945e-06</v>
      </c>
      <c r="AG104" t="n">
        <v>8.14525462962963</v>
      </c>
      <c r="AH104" t="n">
        <v>650314.8480456836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3.5525</v>
      </c>
      <c r="E105" t="n">
        <v>28.15</v>
      </c>
      <c r="F105" t="n">
        <v>24.49</v>
      </c>
      <c r="G105" t="n">
        <v>122.43</v>
      </c>
      <c r="H105" t="n">
        <v>1.34</v>
      </c>
      <c r="I105" t="n">
        <v>12</v>
      </c>
      <c r="J105" t="n">
        <v>356.22</v>
      </c>
      <c r="K105" t="n">
        <v>61.82</v>
      </c>
      <c r="L105" t="n">
        <v>26.75</v>
      </c>
      <c r="M105" t="n">
        <v>9</v>
      </c>
      <c r="N105" t="n">
        <v>117.65</v>
      </c>
      <c r="O105" t="n">
        <v>44167.96</v>
      </c>
      <c r="P105" t="n">
        <v>379.36</v>
      </c>
      <c r="Q105" t="n">
        <v>1397.2</v>
      </c>
      <c r="R105" t="n">
        <v>82.84999999999999</v>
      </c>
      <c r="S105" t="n">
        <v>66.97</v>
      </c>
      <c r="T105" t="n">
        <v>5366.11</v>
      </c>
      <c r="U105" t="n">
        <v>0.8100000000000001</v>
      </c>
      <c r="V105" t="n">
        <v>0.86</v>
      </c>
      <c r="W105" t="n">
        <v>5.32</v>
      </c>
      <c r="X105" t="n">
        <v>0.32</v>
      </c>
      <c r="Y105" t="n">
        <v>1</v>
      </c>
      <c r="Z105" t="n">
        <v>10</v>
      </c>
      <c r="AA105" t="n">
        <v>523.758642175813</v>
      </c>
      <c r="AB105" t="n">
        <v>716.629680825459</v>
      </c>
      <c r="AC105" t="n">
        <v>648.2355498835504</v>
      </c>
      <c r="AD105" t="n">
        <v>523758.642175813</v>
      </c>
      <c r="AE105" t="n">
        <v>716629.680825459</v>
      </c>
      <c r="AF105" t="n">
        <v>3.062168504747317e-06</v>
      </c>
      <c r="AG105" t="n">
        <v>8.14525462962963</v>
      </c>
      <c r="AH105" t="n">
        <v>648235.5498835505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3.5644</v>
      </c>
      <c r="E106" t="n">
        <v>28.06</v>
      </c>
      <c r="F106" t="n">
        <v>24.45</v>
      </c>
      <c r="G106" t="n">
        <v>133.35</v>
      </c>
      <c r="H106" t="n">
        <v>1.35</v>
      </c>
      <c r="I106" t="n">
        <v>11</v>
      </c>
      <c r="J106" t="n">
        <v>356.87</v>
      </c>
      <c r="K106" t="n">
        <v>61.82</v>
      </c>
      <c r="L106" t="n">
        <v>27</v>
      </c>
      <c r="M106" t="n">
        <v>9</v>
      </c>
      <c r="N106" t="n">
        <v>118.05</v>
      </c>
      <c r="O106" t="n">
        <v>44248.41</v>
      </c>
      <c r="P106" t="n">
        <v>376.43</v>
      </c>
      <c r="Q106" t="n">
        <v>1397.18</v>
      </c>
      <c r="R106" t="n">
        <v>81.81</v>
      </c>
      <c r="S106" t="n">
        <v>66.97</v>
      </c>
      <c r="T106" t="n">
        <v>4852.75</v>
      </c>
      <c r="U106" t="n">
        <v>0.82</v>
      </c>
      <c r="V106" t="n">
        <v>0.86</v>
      </c>
      <c r="W106" t="n">
        <v>5.31</v>
      </c>
      <c r="X106" t="n">
        <v>0.28</v>
      </c>
      <c r="Y106" t="n">
        <v>1</v>
      </c>
      <c r="Z106" t="n">
        <v>10</v>
      </c>
      <c r="AA106" t="n">
        <v>520.4452997253868</v>
      </c>
      <c r="AB106" t="n">
        <v>712.0962195104333</v>
      </c>
      <c r="AC106" t="n">
        <v>644.134755753678</v>
      </c>
      <c r="AD106" t="n">
        <v>520445.2997253868</v>
      </c>
      <c r="AE106" t="n">
        <v>712096.2195104334</v>
      </c>
      <c r="AF106" t="n">
        <v>3.072426015009525e-06</v>
      </c>
      <c r="AG106" t="n">
        <v>8.119212962962964</v>
      </c>
      <c r="AH106" t="n">
        <v>644134.7557536779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3.5645</v>
      </c>
      <c r="E107" t="n">
        <v>28.05</v>
      </c>
      <c r="F107" t="n">
        <v>24.45</v>
      </c>
      <c r="G107" t="n">
        <v>133.34</v>
      </c>
      <c r="H107" t="n">
        <v>1.36</v>
      </c>
      <c r="I107" t="n">
        <v>11</v>
      </c>
      <c r="J107" t="n">
        <v>357.52</v>
      </c>
      <c r="K107" t="n">
        <v>61.82</v>
      </c>
      <c r="L107" t="n">
        <v>27.25</v>
      </c>
      <c r="M107" t="n">
        <v>8</v>
      </c>
      <c r="N107" t="n">
        <v>118.45</v>
      </c>
      <c r="O107" t="n">
        <v>44329.08</v>
      </c>
      <c r="P107" t="n">
        <v>377.29</v>
      </c>
      <c r="Q107" t="n">
        <v>1397.25</v>
      </c>
      <c r="R107" t="n">
        <v>81.76000000000001</v>
      </c>
      <c r="S107" t="n">
        <v>66.97</v>
      </c>
      <c r="T107" t="n">
        <v>4829.1</v>
      </c>
      <c r="U107" t="n">
        <v>0.82</v>
      </c>
      <c r="V107" t="n">
        <v>0.86</v>
      </c>
      <c r="W107" t="n">
        <v>5.31</v>
      </c>
      <c r="X107" t="n">
        <v>0.28</v>
      </c>
      <c r="Y107" t="n">
        <v>1</v>
      </c>
      <c r="Z107" t="n">
        <v>10</v>
      </c>
      <c r="AA107" t="n">
        <v>521.0190746123657</v>
      </c>
      <c r="AB107" t="n">
        <v>712.8812836239593</v>
      </c>
      <c r="AC107" t="n">
        <v>644.8448944500534</v>
      </c>
      <c r="AD107" t="n">
        <v>521019.0746123657</v>
      </c>
      <c r="AE107" t="n">
        <v>712881.2836239594</v>
      </c>
      <c r="AF107" t="n">
        <v>3.072512212574753e-06</v>
      </c>
      <c r="AG107" t="n">
        <v>8.116319444444445</v>
      </c>
      <c r="AH107" t="n">
        <v>644844.8944500535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3.5649</v>
      </c>
      <c r="E108" t="n">
        <v>28.05</v>
      </c>
      <c r="F108" t="n">
        <v>24.44</v>
      </c>
      <c r="G108" t="n">
        <v>133.33</v>
      </c>
      <c r="H108" t="n">
        <v>1.37</v>
      </c>
      <c r="I108" t="n">
        <v>11</v>
      </c>
      <c r="J108" t="n">
        <v>358.18</v>
      </c>
      <c r="K108" t="n">
        <v>61.82</v>
      </c>
      <c r="L108" t="n">
        <v>27.5</v>
      </c>
      <c r="M108" t="n">
        <v>7</v>
      </c>
      <c r="N108" t="n">
        <v>118.86</v>
      </c>
      <c r="O108" t="n">
        <v>44409.98</v>
      </c>
      <c r="P108" t="n">
        <v>377.49</v>
      </c>
      <c r="Q108" t="n">
        <v>1397.24</v>
      </c>
      <c r="R108" t="n">
        <v>81.70999999999999</v>
      </c>
      <c r="S108" t="n">
        <v>66.97</v>
      </c>
      <c r="T108" t="n">
        <v>4802.2</v>
      </c>
      <c r="U108" t="n">
        <v>0.82</v>
      </c>
      <c r="V108" t="n">
        <v>0.86</v>
      </c>
      <c r="W108" t="n">
        <v>5.31</v>
      </c>
      <c r="X108" t="n">
        <v>0.28</v>
      </c>
      <c r="Y108" t="n">
        <v>1</v>
      </c>
      <c r="Z108" t="n">
        <v>10</v>
      </c>
      <c r="AA108" t="n">
        <v>521.0777110978179</v>
      </c>
      <c r="AB108" t="n">
        <v>712.9615126502142</v>
      </c>
      <c r="AC108" t="n">
        <v>644.9174665306447</v>
      </c>
      <c r="AD108" t="n">
        <v>521077.7110978179</v>
      </c>
      <c r="AE108" t="n">
        <v>712961.5126502143</v>
      </c>
      <c r="AF108" t="n">
        <v>3.072857002835668e-06</v>
      </c>
      <c r="AG108" t="n">
        <v>8.116319444444445</v>
      </c>
      <c r="AH108" t="n">
        <v>644917.4665306447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3.5628</v>
      </c>
      <c r="E109" t="n">
        <v>28.07</v>
      </c>
      <c r="F109" t="n">
        <v>24.46</v>
      </c>
      <c r="G109" t="n">
        <v>133.42</v>
      </c>
      <c r="H109" t="n">
        <v>1.38</v>
      </c>
      <c r="I109" t="n">
        <v>11</v>
      </c>
      <c r="J109" t="n">
        <v>358.84</v>
      </c>
      <c r="K109" t="n">
        <v>61.82</v>
      </c>
      <c r="L109" t="n">
        <v>27.75</v>
      </c>
      <c r="M109" t="n">
        <v>6</v>
      </c>
      <c r="N109" t="n">
        <v>119.27</v>
      </c>
      <c r="O109" t="n">
        <v>44491.1</v>
      </c>
      <c r="P109" t="n">
        <v>377.09</v>
      </c>
      <c r="Q109" t="n">
        <v>1397.27</v>
      </c>
      <c r="R109" t="n">
        <v>81.98999999999999</v>
      </c>
      <c r="S109" t="n">
        <v>66.97</v>
      </c>
      <c r="T109" t="n">
        <v>4939.77</v>
      </c>
      <c r="U109" t="n">
        <v>0.82</v>
      </c>
      <c r="V109" t="n">
        <v>0.86</v>
      </c>
      <c r="W109" t="n">
        <v>5.32</v>
      </c>
      <c r="X109" t="n">
        <v>0.29</v>
      </c>
      <c r="Y109" t="n">
        <v>1</v>
      </c>
      <c r="Z109" t="n">
        <v>10</v>
      </c>
      <c r="AA109" t="n">
        <v>521.0876534147823</v>
      </c>
      <c r="AB109" t="n">
        <v>712.9751161669089</v>
      </c>
      <c r="AC109" t="n">
        <v>644.9297717467988</v>
      </c>
      <c r="AD109" t="n">
        <v>521087.6534147823</v>
      </c>
      <c r="AE109" t="n">
        <v>712975.116166909</v>
      </c>
      <c r="AF109" t="n">
        <v>3.071046853965867e-06</v>
      </c>
      <c r="AG109" t="n">
        <v>8.122106481481483</v>
      </c>
      <c r="AH109" t="n">
        <v>644929.7717467988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3.5622</v>
      </c>
      <c r="E110" t="n">
        <v>28.07</v>
      </c>
      <c r="F110" t="n">
        <v>24.46</v>
      </c>
      <c r="G110" t="n">
        <v>133.44</v>
      </c>
      <c r="H110" t="n">
        <v>1.39</v>
      </c>
      <c r="I110" t="n">
        <v>11</v>
      </c>
      <c r="J110" t="n">
        <v>359.5</v>
      </c>
      <c r="K110" t="n">
        <v>61.82</v>
      </c>
      <c r="L110" t="n">
        <v>28</v>
      </c>
      <c r="M110" t="n">
        <v>6</v>
      </c>
      <c r="N110" t="n">
        <v>119.68</v>
      </c>
      <c r="O110" t="n">
        <v>44572.45</v>
      </c>
      <c r="P110" t="n">
        <v>378</v>
      </c>
      <c r="Q110" t="n">
        <v>1397.25</v>
      </c>
      <c r="R110" t="n">
        <v>82.09</v>
      </c>
      <c r="S110" t="n">
        <v>66.97</v>
      </c>
      <c r="T110" t="n">
        <v>4993.57</v>
      </c>
      <c r="U110" t="n">
        <v>0.82</v>
      </c>
      <c r="V110" t="n">
        <v>0.86</v>
      </c>
      <c r="W110" t="n">
        <v>5.32</v>
      </c>
      <c r="X110" t="n">
        <v>0.3</v>
      </c>
      <c r="Y110" t="n">
        <v>1</v>
      </c>
      <c r="Z110" t="n">
        <v>10</v>
      </c>
      <c r="AA110" t="n">
        <v>521.7642737039088</v>
      </c>
      <c r="AB110" t="n">
        <v>713.9008978968723</v>
      </c>
      <c r="AC110" t="n">
        <v>645.7671981677972</v>
      </c>
      <c r="AD110" t="n">
        <v>521764.2737039088</v>
      </c>
      <c r="AE110" t="n">
        <v>713900.8978968723</v>
      </c>
      <c r="AF110" t="n">
        <v>3.070529668574495e-06</v>
      </c>
      <c r="AG110" t="n">
        <v>8.122106481481483</v>
      </c>
      <c r="AH110" t="n">
        <v>645767.1981677972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3.5635</v>
      </c>
      <c r="E111" t="n">
        <v>28.06</v>
      </c>
      <c r="F111" t="n">
        <v>24.45</v>
      </c>
      <c r="G111" t="n">
        <v>133.38</v>
      </c>
      <c r="H111" t="n">
        <v>1.4</v>
      </c>
      <c r="I111" t="n">
        <v>11</v>
      </c>
      <c r="J111" t="n">
        <v>360.16</v>
      </c>
      <c r="K111" t="n">
        <v>61.82</v>
      </c>
      <c r="L111" t="n">
        <v>28.25</v>
      </c>
      <c r="M111" t="n">
        <v>6</v>
      </c>
      <c r="N111" t="n">
        <v>120.09</v>
      </c>
      <c r="O111" t="n">
        <v>44654.04</v>
      </c>
      <c r="P111" t="n">
        <v>378.23</v>
      </c>
      <c r="Q111" t="n">
        <v>1397.23</v>
      </c>
      <c r="R111" t="n">
        <v>81.91</v>
      </c>
      <c r="S111" t="n">
        <v>66.97</v>
      </c>
      <c r="T111" t="n">
        <v>4902.09</v>
      </c>
      <c r="U111" t="n">
        <v>0.82</v>
      </c>
      <c r="V111" t="n">
        <v>0.86</v>
      </c>
      <c r="W111" t="n">
        <v>5.31</v>
      </c>
      <c r="X111" t="n">
        <v>0.29</v>
      </c>
      <c r="Y111" t="n">
        <v>1</v>
      </c>
      <c r="Z111" t="n">
        <v>10</v>
      </c>
      <c r="AA111" t="n">
        <v>521.7549444741395</v>
      </c>
      <c r="AB111" t="n">
        <v>713.8881332331256</v>
      </c>
      <c r="AC111" t="n">
        <v>645.7556517456431</v>
      </c>
      <c r="AD111" t="n">
        <v>521754.9444741395</v>
      </c>
      <c r="AE111" t="n">
        <v>713888.1332331256</v>
      </c>
      <c r="AF111" t="n">
        <v>3.071650236922467e-06</v>
      </c>
      <c r="AG111" t="n">
        <v>8.119212962962964</v>
      </c>
      <c r="AH111" t="n">
        <v>645755.6517456431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3.564</v>
      </c>
      <c r="E112" t="n">
        <v>28.06</v>
      </c>
      <c r="F112" t="n">
        <v>24.45</v>
      </c>
      <c r="G112" t="n">
        <v>133.36</v>
      </c>
      <c r="H112" t="n">
        <v>1.41</v>
      </c>
      <c r="I112" t="n">
        <v>11</v>
      </c>
      <c r="J112" t="n">
        <v>360.82</v>
      </c>
      <c r="K112" t="n">
        <v>61.82</v>
      </c>
      <c r="L112" t="n">
        <v>28.5</v>
      </c>
      <c r="M112" t="n">
        <v>5</v>
      </c>
      <c r="N112" t="n">
        <v>120.5</v>
      </c>
      <c r="O112" t="n">
        <v>44735.86</v>
      </c>
      <c r="P112" t="n">
        <v>378.92</v>
      </c>
      <c r="Q112" t="n">
        <v>1397.23</v>
      </c>
      <c r="R112" t="n">
        <v>81.67</v>
      </c>
      <c r="S112" t="n">
        <v>66.97</v>
      </c>
      <c r="T112" t="n">
        <v>4781.06</v>
      </c>
      <c r="U112" t="n">
        <v>0.82</v>
      </c>
      <c r="V112" t="n">
        <v>0.86</v>
      </c>
      <c r="W112" t="n">
        <v>5.32</v>
      </c>
      <c r="X112" t="n">
        <v>0.28</v>
      </c>
      <c r="Y112" t="n">
        <v>1</v>
      </c>
      <c r="Z112" t="n">
        <v>10</v>
      </c>
      <c r="AA112" t="n">
        <v>522.1741722831048</v>
      </c>
      <c r="AB112" t="n">
        <v>714.4617392163773</v>
      </c>
      <c r="AC112" t="n">
        <v>646.2745135789144</v>
      </c>
      <c r="AD112" t="n">
        <v>522174.1722831047</v>
      </c>
      <c r="AE112" t="n">
        <v>714461.7392163773</v>
      </c>
      <c r="AF112" t="n">
        <v>3.07208122474861e-06</v>
      </c>
      <c r="AG112" t="n">
        <v>8.119212962962964</v>
      </c>
      <c r="AH112" t="n">
        <v>646274.5135789143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3.5632</v>
      </c>
      <c r="E113" t="n">
        <v>28.06</v>
      </c>
      <c r="F113" t="n">
        <v>24.46</v>
      </c>
      <c r="G113" t="n">
        <v>133.4</v>
      </c>
      <c r="H113" t="n">
        <v>1.42</v>
      </c>
      <c r="I113" t="n">
        <v>11</v>
      </c>
      <c r="J113" t="n">
        <v>361.49</v>
      </c>
      <c r="K113" t="n">
        <v>61.82</v>
      </c>
      <c r="L113" t="n">
        <v>28.75</v>
      </c>
      <c r="M113" t="n">
        <v>4</v>
      </c>
      <c r="N113" t="n">
        <v>120.92</v>
      </c>
      <c r="O113" t="n">
        <v>44817.91</v>
      </c>
      <c r="P113" t="n">
        <v>379.17</v>
      </c>
      <c r="Q113" t="n">
        <v>1397.23</v>
      </c>
      <c r="R113" t="n">
        <v>81.70999999999999</v>
      </c>
      <c r="S113" t="n">
        <v>66.97</v>
      </c>
      <c r="T113" t="n">
        <v>4801.34</v>
      </c>
      <c r="U113" t="n">
        <v>0.82</v>
      </c>
      <c r="V113" t="n">
        <v>0.86</v>
      </c>
      <c r="W113" t="n">
        <v>5.32</v>
      </c>
      <c r="X113" t="n">
        <v>0.29</v>
      </c>
      <c r="Y113" t="n">
        <v>1</v>
      </c>
      <c r="Z113" t="n">
        <v>10</v>
      </c>
      <c r="AA113" t="n">
        <v>522.4603700106437</v>
      </c>
      <c r="AB113" t="n">
        <v>714.8533275733489</v>
      </c>
      <c r="AC113" t="n">
        <v>646.6287292926942</v>
      </c>
      <c r="AD113" t="n">
        <v>522460.3700106437</v>
      </c>
      <c r="AE113" t="n">
        <v>714853.3275733489</v>
      </c>
      <c r="AF113" t="n">
        <v>3.071391644226781e-06</v>
      </c>
      <c r="AG113" t="n">
        <v>8.119212962962964</v>
      </c>
      <c r="AH113" t="n">
        <v>646628.7292926941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3.5641</v>
      </c>
      <c r="E114" t="n">
        <v>28.06</v>
      </c>
      <c r="F114" t="n">
        <v>24.45</v>
      </c>
      <c r="G114" t="n">
        <v>133.36</v>
      </c>
      <c r="H114" t="n">
        <v>1.43</v>
      </c>
      <c r="I114" t="n">
        <v>11</v>
      </c>
      <c r="J114" t="n">
        <v>362.16</v>
      </c>
      <c r="K114" t="n">
        <v>61.82</v>
      </c>
      <c r="L114" t="n">
        <v>29</v>
      </c>
      <c r="M114" t="n">
        <v>4</v>
      </c>
      <c r="N114" t="n">
        <v>121.34</v>
      </c>
      <c r="O114" t="n">
        <v>44900.33</v>
      </c>
      <c r="P114" t="n">
        <v>378.74</v>
      </c>
      <c r="Q114" t="n">
        <v>1397.24</v>
      </c>
      <c r="R114" t="n">
        <v>81.59999999999999</v>
      </c>
      <c r="S114" t="n">
        <v>66.97</v>
      </c>
      <c r="T114" t="n">
        <v>4747.94</v>
      </c>
      <c r="U114" t="n">
        <v>0.82</v>
      </c>
      <c r="V114" t="n">
        <v>0.86</v>
      </c>
      <c r="W114" t="n">
        <v>5.32</v>
      </c>
      <c r="X114" t="n">
        <v>0.28</v>
      </c>
      <c r="Y114" t="n">
        <v>1</v>
      </c>
      <c r="Z114" t="n">
        <v>10</v>
      </c>
      <c r="AA114" t="n">
        <v>522.0422044694405</v>
      </c>
      <c r="AB114" t="n">
        <v>714.2811750317129</v>
      </c>
      <c r="AC114" t="n">
        <v>646.1111821866109</v>
      </c>
      <c r="AD114" t="n">
        <v>522042.2044694405</v>
      </c>
      <c r="AE114" t="n">
        <v>714281.1750317129</v>
      </c>
      <c r="AF114" t="n">
        <v>3.072167422313839e-06</v>
      </c>
      <c r="AG114" t="n">
        <v>8.119212962962964</v>
      </c>
      <c r="AH114" t="n">
        <v>646111.1821866109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3.5641</v>
      </c>
      <c r="E115" t="n">
        <v>28.06</v>
      </c>
      <c r="F115" t="n">
        <v>24.45</v>
      </c>
      <c r="G115" t="n">
        <v>133.36</v>
      </c>
      <c r="H115" t="n">
        <v>1.44</v>
      </c>
      <c r="I115" t="n">
        <v>11</v>
      </c>
      <c r="J115" t="n">
        <v>362.83</v>
      </c>
      <c r="K115" t="n">
        <v>61.82</v>
      </c>
      <c r="L115" t="n">
        <v>29.25</v>
      </c>
      <c r="M115" t="n">
        <v>2</v>
      </c>
      <c r="N115" t="n">
        <v>121.75</v>
      </c>
      <c r="O115" t="n">
        <v>44982.86</v>
      </c>
      <c r="P115" t="n">
        <v>379.44</v>
      </c>
      <c r="Q115" t="n">
        <v>1397.31</v>
      </c>
      <c r="R115" t="n">
        <v>81.51000000000001</v>
      </c>
      <c r="S115" t="n">
        <v>66.97</v>
      </c>
      <c r="T115" t="n">
        <v>4702.29</v>
      </c>
      <c r="U115" t="n">
        <v>0.82</v>
      </c>
      <c r="V115" t="n">
        <v>0.86</v>
      </c>
      <c r="W115" t="n">
        <v>5.32</v>
      </c>
      <c r="X115" t="n">
        <v>0.28</v>
      </c>
      <c r="Y115" t="n">
        <v>1</v>
      </c>
      <c r="Z115" t="n">
        <v>10</v>
      </c>
      <c r="AA115" t="n">
        <v>522.5172342880165</v>
      </c>
      <c r="AB115" t="n">
        <v>714.9311317863253</v>
      </c>
      <c r="AC115" t="n">
        <v>646.699107980783</v>
      </c>
      <c r="AD115" t="n">
        <v>522517.2342880166</v>
      </c>
      <c r="AE115" t="n">
        <v>714931.1317863252</v>
      </c>
      <c r="AF115" t="n">
        <v>3.072167422313839e-06</v>
      </c>
      <c r="AG115" t="n">
        <v>8.119212962962964</v>
      </c>
      <c r="AH115" t="n">
        <v>646699.107980783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3.5637</v>
      </c>
      <c r="E116" t="n">
        <v>28.06</v>
      </c>
      <c r="F116" t="n">
        <v>24.45</v>
      </c>
      <c r="G116" t="n">
        <v>133.38</v>
      </c>
      <c r="H116" t="n">
        <v>1.45</v>
      </c>
      <c r="I116" t="n">
        <v>11</v>
      </c>
      <c r="J116" t="n">
        <v>363.5</v>
      </c>
      <c r="K116" t="n">
        <v>61.82</v>
      </c>
      <c r="L116" t="n">
        <v>29.5</v>
      </c>
      <c r="M116" t="n">
        <v>2</v>
      </c>
      <c r="N116" t="n">
        <v>122.18</v>
      </c>
      <c r="O116" t="n">
        <v>45065.64</v>
      </c>
      <c r="P116" t="n">
        <v>379.87</v>
      </c>
      <c r="Q116" t="n">
        <v>1397.27</v>
      </c>
      <c r="R116" t="n">
        <v>81.61</v>
      </c>
      <c r="S116" t="n">
        <v>66.97</v>
      </c>
      <c r="T116" t="n">
        <v>4753.68</v>
      </c>
      <c r="U116" t="n">
        <v>0.82</v>
      </c>
      <c r="V116" t="n">
        <v>0.86</v>
      </c>
      <c r="W116" t="n">
        <v>5.32</v>
      </c>
      <c r="X116" t="n">
        <v>0.29</v>
      </c>
      <c r="Y116" t="n">
        <v>1</v>
      </c>
      <c r="Z116" t="n">
        <v>10</v>
      </c>
      <c r="AA116" t="n">
        <v>522.8483831418623</v>
      </c>
      <c r="AB116" t="n">
        <v>715.3842242574133</v>
      </c>
      <c r="AC116" t="n">
        <v>647.1089579423498</v>
      </c>
      <c r="AD116" t="n">
        <v>522848.3831418623</v>
      </c>
      <c r="AE116" t="n">
        <v>715384.2242574133</v>
      </c>
      <c r="AF116" t="n">
        <v>3.071822632052924e-06</v>
      </c>
      <c r="AG116" t="n">
        <v>8.119212962962964</v>
      </c>
      <c r="AH116" t="n">
        <v>647108.9579423497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3.5634</v>
      </c>
      <c r="E117" t="n">
        <v>28.06</v>
      </c>
      <c r="F117" t="n">
        <v>24.45</v>
      </c>
      <c r="G117" t="n">
        <v>133.39</v>
      </c>
      <c r="H117" t="n">
        <v>1.46</v>
      </c>
      <c r="I117" t="n">
        <v>11</v>
      </c>
      <c r="J117" t="n">
        <v>364.17</v>
      </c>
      <c r="K117" t="n">
        <v>61.82</v>
      </c>
      <c r="L117" t="n">
        <v>29.75</v>
      </c>
      <c r="M117" t="n">
        <v>1</v>
      </c>
      <c r="N117" t="n">
        <v>122.6</v>
      </c>
      <c r="O117" t="n">
        <v>45148.66</v>
      </c>
      <c r="P117" t="n">
        <v>380.26</v>
      </c>
      <c r="Q117" t="n">
        <v>1397.28</v>
      </c>
      <c r="R117" t="n">
        <v>81.67</v>
      </c>
      <c r="S117" t="n">
        <v>66.97</v>
      </c>
      <c r="T117" t="n">
        <v>4780.57</v>
      </c>
      <c r="U117" t="n">
        <v>0.82</v>
      </c>
      <c r="V117" t="n">
        <v>0.86</v>
      </c>
      <c r="W117" t="n">
        <v>5.32</v>
      </c>
      <c r="X117" t="n">
        <v>0.29</v>
      </c>
      <c r="Y117" t="n">
        <v>1</v>
      </c>
      <c r="Z117" t="n">
        <v>10</v>
      </c>
      <c r="AA117" t="n">
        <v>523.1426090158877</v>
      </c>
      <c r="AB117" t="n">
        <v>715.7867970785843</v>
      </c>
      <c r="AC117" t="n">
        <v>647.4731097784827</v>
      </c>
      <c r="AD117" t="n">
        <v>523142.6090158877</v>
      </c>
      <c r="AE117" t="n">
        <v>715786.7970785843</v>
      </c>
      <c r="AF117" t="n">
        <v>3.071564039357238e-06</v>
      </c>
      <c r="AG117" t="n">
        <v>8.119212962962964</v>
      </c>
      <c r="AH117" t="n">
        <v>647473.1097784827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3.5634</v>
      </c>
      <c r="E118" t="n">
        <v>28.06</v>
      </c>
      <c r="F118" t="n">
        <v>24.45</v>
      </c>
      <c r="G118" t="n">
        <v>133.39</v>
      </c>
      <c r="H118" t="n">
        <v>1.47</v>
      </c>
      <c r="I118" t="n">
        <v>11</v>
      </c>
      <c r="J118" t="n">
        <v>364.85</v>
      </c>
      <c r="K118" t="n">
        <v>61.82</v>
      </c>
      <c r="L118" t="n">
        <v>30</v>
      </c>
      <c r="M118" t="n">
        <v>1</v>
      </c>
      <c r="N118" t="n">
        <v>123.02</v>
      </c>
      <c r="O118" t="n">
        <v>45231.92</v>
      </c>
      <c r="P118" t="n">
        <v>380.72</v>
      </c>
      <c r="Q118" t="n">
        <v>1397.28</v>
      </c>
      <c r="R118" t="n">
        <v>81.65000000000001</v>
      </c>
      <c r="S118" t="n">
        <v>66.97</v>
      </c>
      <c r="T118" t="n">
        <v>4773.39</v>
      </c>
      <c r="U118" t="n">
        <v>0.82</v>
      </c>
      <c r="V118" t="n">
        <v>0.86</v>
      </c>
      <c r="W118" t="n">
        <v>5.32</v>
      </c>
      <c r="X118" t="n">
        <v>0.29</v>
      </c>
      <c r="Y118" t="n">
        <v>1</v>
      </c>
      <c r="Z118" t="n">
        <v>10</v>
      </c>
      <c r="AA118" t="n">
        <v>523.4548327897868</v>
      </c>
      <c r="AB118" t="n">
        <v>716.2139954203736</v>
      </c>
      <c r="AC118" t="n">
        <v>647.8595369101083</v>
      </c>
      <c r="AD118" t="n">
        <v>523454.8327897867</v>
      </c>
      <c r="AE118" t="n">
        <v>716213.9954203736</v>
      </c>
      <c r="AF118" t="n">
        <v>3.071564039357238e-06</v>
      </c>
      <c r="AG118" t="n">
        <v>8.119212962962964</v>
      </c>
      <c r="AH118" t="n">
        <v>647859.5369101083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3.5635</v>
      </c>
      <c r="E119" t="n">
        <v>28.06</v>
      </c>
      <c r="F119" t="n">
        <v>24.45</v>
      </c>
      <c r="G119" t="n">
        <v>133.39</v>
      </c>
      <c r="H119" t="n">
        <v>1.48</v>
      </c>
      <c r="I119" t="n">
        <v>11</v>
      </c>
      <c r="J119" t="n">
        <v>365.52</v>
      </c>
      <c r="K119" t="n">
        <v>61.82</v>
      </c>
      <c r="L119" t="n">
        <v>30.25</v>
      </c>
      <c r="M119" t="n">
        <v>1</v>
      </c>
      <c r="N119" t="n">
        <v>123.45</v>
      </c>
      <c r="O119" t="n">
        <v>45315.43</v>
      </c>
      <c r="P119" t="n">
        <v>381.17</v>
      </c>
      <c r="Q119" t="n">
        <v>1397.28</v>
      </c>
      <c r="R119" t="n">
        <v>81.65000000000001</v>
      </c>
      <c r="S119" t="n">
        <v>66.97</v>
      </c>
      <c r="T119" t="n">
        <v>4771.05</v>
      </c>
      <c r="U119" t="n">
        <v>0.82</v>
      </c>
      <c r="V119" t="n">
        <v>0.86</v>
      </c>
      <c r="W119" t="n">
        <v>5.32</v>
      </c>
      <c r="X119" t="n">
        <v>0.29</v>
      </c>
      <c r="Y119" t="n">
        <v>1</v>
      </c>
      <c r="Z119" t="n">
        <v>10</v>
      </c>
      <c r="AA119" t="n">
        <v>523.7504056389567</v>
      </c>
      <c r="AB119" t="n">
        <v>716.6184112323618</v>
      </c>
      <c r="AC119" t="n">
        <v>648.2253558446015</v>
      </c>
      <c r="AD119" t="n">
        <v>523750.4056389567</v>
      </c>
      <c r="AE119" t="n">
        <v>716618.4112323618</v>
      </c>
      <c r="AF119" t="n">
        <v>3.071650236922467e-06</v>
      </c>
      <c r="AG119" t="n">
        <v>8.119212962962964</v>
      </c>
      <c r="AH119" t="n">
        <v>648225.3558446015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3.5633</v>
      </c>
      <c r="E120" t="n">
        <v>28.06</v>
      </c>
      <c r="F120" t="n">
        <v>24.46</v>
      </c>
      <c r="G120" t="n">
        <v>133.39</v>
      </c>
      <c r="H120" t="n">
        <v>1.49</v>
      </c>
      <c r="I120" t="n">
        <v>11</v>
      </c>
      <c r="J120" t="n">
        <v>366.2</v>
      </c>
      <c r="K120" t="n">
        <v>61.82</v>
      </c>
      <c r="L120" t="n">
        <v>30.5</v>
      </c>
      <c r="M120" t="n">
        <v>1</v>
      </c>
      <c r="N120" t="n">
        <v>123.88</v>
      </c>
      <c r="O120" t="n">
        <v>45399.2</v>
      </c>
      <c r="P120" t="n">
        <v>381.62</v>
      </c>
      <c r="Q120" t="n">
        <v>1397.28</v>
      </c>
      <c r="R120" t="n">
        <v>81.69</v>
      </c>
      <c r="S120" t="n">
        <v>66.97</v>
      </c>
      <c r="T120" t="n">
        <v>4789.43</v>
      </c>
      <c r="U120" t="n">
        <v>0.82</v>
      </c>
      <c r="V120" t="n">
        <v>0.86</v>
      </c>
      <c r="W120" t="n">
        <v>5.32</v>
      </c>
      <c r="X120" t="n">
        <v>0.29</v>
      </c>
      <c r="Y120" t="n">
        <v>1</v>
      </c>
      <c r="Z120" t="n">
        <v>10</v>
      </c>
      <c r="AA120" t="n">
        <v>524.1135201238136</v>
      </c>
      <c r="AB120" t="n">
        <v>717.1152404900237</v>
      </c>
      <c r="AC120" t="n">
        <v>648.6747684152164</v>
      </c>
      <c r="AD120" t="n">
        <v>524113.5201238137</v>
      </c>
      <c r="AE120" t="n">
        <v>717115.2404900236</v>
      </c>
      <c r="AF120" t="n">
        <v>3.071477841792009e-06</v>
      </c>
      <c r="AG120" t="n">
        <v>8.119212962962964</v>
      </c>
      <c r="AH120" t="n">
        <v>648674.7684152164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3.5631</v>
      </c>
      <c r="E121" t="n">
        <v>28.07</v>
      </c>
      <c r="F121" t="n">
        <v>24.46</v>
      </c>
      <c r="G121" t="n">
        <v>133.4</v>
      </c>
      <c r="H121" t="n">
        <v>1.49</v>
      </c>
      <c r="I121" t="n">
        <v>11</v>
      </c>
      <c r="J121" t="n">
        <v>366.88</v>
      </c>
      <c r="K121" t="n">
        <v>61.82</v>
      </c>
      <c r="L121" t="n">
        <v>30.75</v>
      </c>
      <c r="M121" t="n">
        <v>0</v>
      </c>
      <c r="N121" t="n">
        <v>124.31</v>
      </c>
      <c r="O121" t="n">
        <v>45483.22</v>
      </c>
      <c r="P121" t="n">
        <v>382.24</v>
      </c>
      <c r="Q121" t="n">
        <v>1397.28</v>
      </c>
      <c r="R121" t="n">
        <v>81.70999999999999</v>
      </c>
      <c r="S121" t="n">
        <v>66.97</v>
      </c>
      <c r="T121" t="n">
        <v>4802.61</v>
      </c>
      <c r="U121" t="n">
        <v>0.82</v>
      </c>
      <c r="V121" t="n">
        <v>0.86</v>
      </c>
      <c r="W121" t="n">
        <v>5.32</v>
      </c>
      <c r="X121" t="n">
        <v>0.29</v>
      </c>
      <c r="Y121" t="n">
        <v>1</v>
      </c>
      <c r="Z121" t="n">
        <v>10</v>
      </c>
      <c r="AA121" t="n">
        <v>524.5541278486725</v>
      </c>
      <c r="AB121" t="n">
        <v>717.7180994174163</v>
      </c>
      <c r="AC121" t="n">
        <v>649.2200913326965</v>
      </c>
      <c r="AD121" t="n">
        <v>524554.1278486724</v>
      </c>
      <c r="AE121" t="n">
        <v>717718.0994174163</v>
      </c>
      <c r="AF121" t="n">
        <v>3.071305446661552e-06</v>
      </c>
      <c r="AG121" t="n">
        <v>8.122106481481483</v>
      </c>
      <c r="AH121" t="n">
        <v>649220.0913326965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3.1705</v>
      </c>
      <c r="E2" t="n">
        <v>31.54</v>
      </c>
      <c r="F2" t="n">
        <v>28.33</v>
      </c>
      <c r="G2" t="n">
        <v>12.05</v>
      </c>
      <c r="H2" t="n">
        <v>0.64</v>
      </c>
      <c r="I2" t="n">
        <v>141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82.28</v>
      </c>
      <c r="Q2" t="n">
        <v>1397.74</v>
      </c>
      <c r="R2" t="n">
        <v>201.96</v>
      </c>
      <c r="S2" t="n">
        <v>66.97</v>
      </c>
      <c r="T2" t="n">
        <v>64278.12</v>
      </c>
      <c r="U2" t="n">
        <v>0.33</v>
      </c>
      <c r="V2" t="n">
        <v>0.74</v>
      </c>
      <c r="W2" t="n">
        <v>5.71</v>
      </c>
      <c r="X2" t="n">
        <v>4.16</v>
      </c>
      <c r="Y2" t="n">
        <v>1</v>
      </c>
      <c r="Z2" t="n">
        <v>10</v>
      </c>
      <c r="AA2" t="n">
        <v>233.8472082704721</v>
      </c>
      <c r="AB2" t="n">
        <v>319.9600669662298</v>
      </c>
      <c r="AC2" t="n">
        <v>289.4235272418421</v>
      </c>
      <c r="AD2" t="n">
        <v>233847.2082704721</v>
      </c>
      <c r="AE2" t="n">
        <v>319960.0669662298</v>
      </c>
      <c r="AF2" t="n">
        <v>5.438491305416976e-06</v>
      </c>
      <c r="AG2" t="n">
        <v>9.126157407407407</v>
      </c>
      <c r="AH2" t="n">
        <v>289423.5272418421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2.8227</v>
      </c>
      <c r="E2" t="n">
        <v>35.43</v>
      </c>
      <c r="F2" t="n">
        <v>29.59</v>
      </c>
      <c r="G2" t="n">
        <v>9.5</v>
      </c>
      <c r="H2" t="n">
        <v>0.18</v>
      </c>
      <c r="I2" t="n">
        <v>187</v>
      </c>
      <c r="J2" t="n">
        <v>98.70999999999999</v>
      </c>
      <c r="K2" t="n">
        <v>39.72</v>
      </c>
      <c r="L2" t="n">
        <v>1</v>
      </c>
      <c r="M2" t="n">
        <v>185</v>
      </c>
      <c r="N2" t="n">
        <v>12.99</v>
      </c>
      <c r="O2" t="n">
        <v>12407.75</v>
      </c>
      <c r="P2" t="n">
        <v>258.59</v>
      </c>
      <c r="Q2" t="n">
        <v>1397.44</v>
      </c>
      <c r="R2" t="n">
        <v>249.75</v>
      </c>
      <c r="S2" t="n">
        <v>66.97</v>
      </c>
      <c r="T2" t="n">
        <v>87939.41</v>
      </c>
      <c r="U2" t="n">
        <v>0.27</v>
      </c>
      <c r="V2" t="n">
        <v>0.71</v>
      </c>
      <c r="W2" t="n">
        <v>5.59</v>
      </c>
      <c r="X2" t="n">
        <v>5.42</v>
      </c>
      <c r="Y2" t="n">
        <v>1</v>
      </c>
      <c r="Z2" t="n">
        <v>10</v>
      </c>
      <c r="AA2" t="n">
        <v>484.116506440612</v>
      </c>
      <c r="AB2" t="n">
        <v>662.3895618249587</v>
      </c>
      <c r="AC2" t="n">
        <v>599.172031713973</v>
      </c>
      <c r="AD2" t="n">
        <v>484116.506440612</v>
      </c>
      <c r="AE2" t="n">
        <v>662389.5618249588</v>
      </c>
      <c r="AF2" t="n">
        <v>3.417187905409109e-06</v>
      </c>
      <c r="AG2" t="n">
        <v>10.25173611111111</v>
      </c>
      <c r="AH2" t="n">
        <v>599172.0317139729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3.0111</v>
      </c>
      <c r="E3" t="n">
        <v>33.21</v>
      </c>
      <c r="F3" t="n">
        <v>28.3</v>
      </c>
      <c r="G3" t="n">
        <v>11.96</v>
      </c>
      <c r="H3" t="n">
        <v>0.22</v>
      </c>
      <c r="I3" t="n">
        <v>142</v>
      </c>
      <c r="J3" t="n">
        <v>99.02</v>
      </c>
      <c r="K3" t="n">
        <v>39.72</v>
      </c>
      <c r="L3" t="n">
        <v>1.25</v>
      </c>
      <c r="M3" t="n">
        <v>140</v>
      </c>
      <c r="N3" t="n">
        <v>13.05</v>
      </c>
      <c r="O3" t="n">
        <v>12446.14</v>
      </c>
      <c r="P3" t="n">
        <v>244.13</v>
      </c>
      <c r="Q3" t="n">
        <v>1397.65</v>
      </c>
      <c r="R3" t="n">
        <v>206.82</v>
      </c>
      <c r="S3" t="n">
        <v>66.97</v>
      </c>
      <c r="T3" t="n">
        <v>66699.64999999999</v>
      </c>
      <c r="U3" t="n">
        <v>0.32</v>
      </c>
      <c r="V3" t="n">
        <v>0.74</v>
      </c>
      <c r="W3" t="n">
        <v>5.54</v>
      </c>
      <c r="X3" t="n">
        <v>4.13</v>
      </c>
      <c r="Y3" t="n">
        <v>1</v>
      </c>
      <c r="Z3" t="n">
        <v>10</v>
      </c>
      <c r="AA3" t="n">
        <v>438.8039567369578</v>
      </c>
      <c r="AB3" t="n">
        <v>600.3909322718118</v>
      </c>
      <c r="AC3" t="n">
        <v>543.0904643497553</v>
      </c>
      <c r="AD3" t="n">
        <v>438803.9567369578</v>
      </c>
      <c r="AE3" t="n">
        <v>600390.9322718119</v>
      </c>
      <c r="AF3" t="n">
        <v>3.645266766562995e-06</v>
      </c>
      <c r="AG3" t="n">
        <v>9.609375</v>
      </c>
      <c r="AH3" t="n">
        <v>543090.4643497553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3.1504</v>
      </c>
      <c r="E4" t="n">
        <v>31.74</v>
      </c>
      <c r="F4" t="n">
        <v>27.43</v>
      </c>
      <c r="G4" t="n">
        <v>14.57</v>
      </c>
      <c r="H4" t="n">
        <v>0.27</v>
      </c>
      <c r="I4" t="n">
        <v>113</v>
      </c>
      <c r="J4" t="n">
        <v>99.33</v>
      </c>
      <c r="K4" t="n">
        <v>39.72</v>
      </c>
      <c r="L4" t="n">
        <v>1.5</v>
      </c>
      <c r="M4" t="n">
        <v>111</v>
      </c>
      <c r="N4" t="n">
        <v>13.11</v>
      </c>
      <c r="O4" t="n">
        <v>12484.55</v>
      </c>
      <c r="P4" t="n">
        <v>233.69</v>
      </c>
      <c r="Q4" t="n">
        <v>1397.52</v>
      </c>
      <c r="R4" t="n">
        <v>178.32</v>
      </c>
      <c r="S4" t="n">
        <v>66.97</v>
      </c>
      <c r="T4" t="n">
        <v>52595.75</v>
      </c>
      <c r="U4" t="n">
        <v>0.38</v>
      </c>
      <c r="V4" t="n">
        <v>0.77</v>
      </c>
      <c r="W4" t="n">
        <v>5.5</v>
      </c>
      <c r="X4" t="n">
        <v>3.26</v>
      </c>
      <c r="Y4" t="n">
        <v>1</v>
      </c>
      <c r="Z4" t="n">
        <v>10</v>
      </c>
      <c r="AA4" t="n">
        <v>405.5499664595914</v>
      </c>
      <c r="AB4" t="n">
        <v>554.8913557118082</v>
      </c>
      <c r="AC4" t="n">
        <v>501.9333035175816</v>
      </c>
      <c r="AD4" t="n">
        <v>405549.9664595914</v>
      </c>
      <c r="AE4" t="n">
        <v>554891.3557118082</v>
      </c>
      <c r="AF4" t="n">
        <v>3.813904693095566e-06</v>
      </c>
      <c r="AG4" t="n">
        <v>9.184027777777777</v>
      </c>
      <c r="AH4" t="n">
        <v>501933.3035175816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3.2475</v>
      </c>
      <c r="E5" t="n">
        <v>30.79</v>
      </c>
      <c r="F5" t="n">
        <v>26.87</v>
      </c>
      <c r="G5" t="n">
        <v>17.15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226.05</v>
      </c>
      <c r="Q5" t="n">
        <v>1397.34</v>
      </c>
      <c r="R5" t="n">
        <v>160.21</v>
      </c>
      <c r="S5" t="n">
        <v>66.97</v>
      </c>
      <c r="T5" t="n">
        <v>43634.61</v>
      </c>
      <c r="U5" t="n">
        <v>0.42</v>
      </c>
      <c r="V5" t="n">
        <v>0.78</v>
      </c>
      <c r="W5" t="n">
        <v>5.46</v>
      </c>
      <c r="X5" t="n">
        <v>2.7</v>
      </c>
      <c r="Y5" t="n">
        <v>1</v>
      </c>
      <c r="Z5" t="n">
        <v>10</v>
      </c>
      <c r="AA5" t="n">
        <v>390.7247929031832</v>
      </c>
      <c r="AB5" t="n">
        <v>534.6068992114333</v>
      </c>
      <c r="AC5" t="n">
        <v>483.5847670761888</v>
      </c>
      <c r="AD5" t="n">
        <v>390724.7929031833</v>
      </c>
      <c r="AE5" t="n">
        <v>534606.8992114333</v>
      </c>
      <c r="AF5" t="n">
        <v>3.931454891705134e-06</v>
      </c>
      <c r="AG5" t="n">
        <v>8.909143518518519</v>
      </c>
      <c r="AH5" t="n">
        <v>483584.7670761888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3.3246</v>
      </c>
      <c r="E6" t="n">
        <v>30.08</v>
      </c>
      <c r="F6" t="n">
        <v>26.45</v>
      </c>
      <c r="G6" t="n">
        <v>19.83</v>
      </c>
      <c r="H6" t="n">
        <v>0.35</v>
      </c>
      <c r="I6" t="n">
        <v>80</v>
      </c>
      <c r="J6" t="n">
        <v>99.95</v>
      </c>
      <c r="K6" t="n">
        <v>39.72</v>
      </c>
      <c r="L6" t="n">
        <v>2</v>
      </c>
      <c r="M6" t="n">
        <v>78</v>
      </c>
      <c r="N6" t="n">
        <v>13.24</v>
      </c>
      <c r="O6" t="n">
        <v>12561.45</v>
      </c>
      <c r="P6" t="n">
        <v>219.26</v>
      </c>
      <c r="Q6" t="n">
        <v>1397.41</v>
      </c>
      <c r="R6" t="n">
        <v>146.34</v>
      </c>
      <c r="S6" t="n">
        <v>66.97</v>
      </c>
      <c r="T6" t="n">
        <v>36769.53</v>
      </c>
      <c r="U6" t="n">
        <v>0.46</v>
      </c>
      <c r="V6" t="n">
        <v>0.8</v>
      </c>
      <c r="W6" t="n">
        <v>5.44</v>
      </c>
      <c r="X6" t="n">
        <v>2.28</v>
      </c>
      <c r="Y6" t="n">
        <v>1</v>
      </c>
      <c r="Z6" t="n">
        <v>10</v>
      </c>
      <c r="AA6" t="n">
        <v>379.2336111120837</v>
      </c>
      <c r="AB6" t="n">
        <v>518.8841573296892</v>
      </c>
      <c r="AC6" t="n">
        <v>469.3625816126316</v>
      </c>
      <c r="AD6" t="n">
        <v>379233.6111120837</v>
      </c>
      <c r="AE6" t="n">
        <v>518884.1573296892</v>
      </c>
      <c r="AF6" t="n">
        <v>4.024792896986263e-06</v>
      </c>
      <c r="AG6" t="n">
        <v>8.703703703703704</v>
      </c>
      <c r="AH6" t="n">
        <v>469362.5816126316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3.3882</v>
      </c>
      <c r="E7" t="n">
        <v>29.51</v>
      </c>
      <c r="F7" t="n">
        <v>26.11</v>
      </c>
      <c r="G7" t="n">
        <v>22.7</v>
      </c>
      <c r="H7" t="n">
        <v>0.39</v>
      </c>
      <c r="I7" t="n">
        <v>69</v>
      </c>
      <c r="J7" t="n">
        <v>100.27</v>
      </c>
      <c r="K7" t="n">
        <v>39.72</v>
      </c>
      <c r="L7" t="n">
        <v>2.25</v>
      </c>
      <c r="M7" t="n">
        <v>67</v>
      </c>
      <c r="N7" t="n">
        <v>13.3</v>
      </c>
      <c r="O7" t="n">
        <v>12599.94</v>
      </c>
      <c r="P7" t="n">
        <v>213.01</v>
      </c>
      <c r="Q7" t="n">
        <v>1397.37</v>
      </c>
      <c r="R7" t="n">
        <v>135.72</v>
      </c>
      <c r="S7" t="n">
        <v>66.97</v>
      </c>
      <c r="T7" t="n">
        <v>31516.74</v>
      </c>
      <c r="U7" t="n">
        <v>0.49</v>
      </c>
      <c r="V7" t="n">
        <v>0.8100000000000001</v>
      </c>
      <c r="W7" t="n">
        <v>5.41</v>
      </c>
      <c r="X7" t="n">
        <v>1.94</v>
      </c>
      <c r="Y7" t="n">
        <v>1</v>
      </c>
      <c r="Z7" t="n">
        <v>10</v>
      </c>
      <c r="AA7" t="n">
        <v>359.0575100378753</v>
      </c>
      <c r="AB7" t="n">
        <v>491.2783257331985</v>
      </c>
      <c r="AC7" t="n">
        <v>444.3914118386821</v>
      </c>
      <c r="AD7" t="n">
        <v>359057.5100378753</v>
      </c>
      <c r="AE7" t="n">
        <v>491278.3257331986</v>
      </c>
      <c r="AF7" t="n">
        <v>4.101787671770695e-06</v>
      </c>
      <c r="AG7" t="n">
        <v>8.538773148148149</v>
      </c>
      <c r="AH7" t="n">
        <v>444391.4118386821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3.4318</v>
      </c>
      <c r="E8" t="n">
        <v>29.14</v>
      </c>
      <c r="F8" t="n">
        <v>25.9</v>
      </c>
      <c r="G8" t="n">
        <v>25.47</v>
      </c>
      <c r="H8" t="n">
        <v>0.44</v>
      </c>
      <c r="I8" t="n">
        <v>61</v>
      </c>
      <c r="J8" t="n">
        <v>100.58</v>
      </c>
      <c r="K8" t="n">
        <v>39.72</v>
      </c>
      <c r="L8" t="n">
        <v>2.5</v>
      </c>
      <c r="M8" t="n">
        <v>59</v>
      </c>
      <c r="N8" t="n">
        <v>13.36</v>
      </c>
      <c r="O8" t="n">
        <v>12638.45</v>
      </c>
      <c r="P8" t="n">
        <v>208.39</v>
      </c>
      <c r="Q8" t="n">
        <v>1397.29</v>
      </c>
      <c r="R8" t="n">
        <v>128.85</v>
      </c>
      <c r="S8" t="n">
        <v>66.97</v>
      </c>
      <c r="T8" t="n">
        <v>28121.32</v>
      </c>
      <c r="U8" t="n">
        <v>0.52</v>
      </c>
      <c r="V8" t="n">
        <v>0.8100000000000001</v>
      </c>
      <c r="W8" t="n">
        <v>5.4</v>
      </c>
      <c r="X8" t="n">
        <v>1.73</v>
      </c>
      <c r="Y8" t="n">
        <v>1</v>
      </c>
      <c r="Z8" t="n">
        <v>10</v>
      </c>
      <c r="AA8" t="n">
        <v>352.3755305926067</v>
      </c>
      <c r="AB8" t="n">
        <v>482.1357466680539</v>
      </c>
      <c r="AC8" t="n">
        <v>436.1213876878246</v>
      </c>
      <c r="AD8" t="n">
        <v>352375.5305926066</v>
      </c>
      <c r="AE8" t="n">
        <v>482135.7466680539</v>
      </c>
      <c r="AF8" t="n">
        <v>4.15457025322669e-06</v>
      </c>
      <c r="AG8" t="n">
        <v>8.431712962962964</v>
      </c>
      <c r="AH8" t="n">
        <v>436121.3876878246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3.4734</v>
      </c>
      <c r="E9" t="n">
        <v>28.79</v>
      </c>
      <c r="F9" t="n">
        <v>25.69</v>
      </c>
      <c r="G9" t="n">
        <v>28.55</v>
      </c>
      <c r="H9" t="n">
        <v>0.48</v>
      </c>
      <c r="I9" t="n">
        <v>54</v>
      </c>
      <c r="J9" t="n">
        <v>100.89</v>
      </c>
      <c r="K9" t="n">
        <v>39.72</v>
      </c>
      <c r="L9" t="n">
        <v>2.75</v>
      </c>
      <c r="M9" t="n">
        <v>52</v>
      </c>
      <c r="N9" t="n">
        <v>13.42</v>
      </c>
      <c r="O9" t="n">
        <v>12676.98</v>
      </c>
      <c r="P9" t="n">
        <v>202.96</v>
      </c>
      <c r="Q9" t="n">
        <v>1397.43</v>
      </c>
      <c r="R9" t="n">
        <v>122.11</v>
      </c>
      <c r="S9" t="n">
        <v>66.97</v>
      </c>
      <c r="T9" t="n">
        <v>24788.48</v>
      </c>
      <c r="U9" t="n">
        <v>0.55</v>
      </c>
      <c r="V9" t="n">
        <v>0.82</v>
      </c>
      <c r="W9" t="n">
        <v>5.39</v>
      </c>
      <c r="X9" t="n">
        <v>1.52</v>
      </c>
      <c r="Y9" t="n">
        <v>1</v>
      </c>
      <c r="Z9" t="n">
        <v>10</v>
      </c>
      <c r="AA9" t="n">
        <v>345.5805499526652</v>
      </c>
      <c r="AB9" t="n">
        <v>472.8385543830971</v>
      </c>
      <c r="AC9" t="n">
        <v>427.7115063858526</v>
      </c>
      <c r="AD9" t="n">
        <v>345580.5499526652</v>
      </c>
      <c r="AE9" t="n">
        <v>472838.5543830971</v>
      </c>
      <c r="AF9" t="n">
        <v>4.204931615349842e-06</v>
      </c>
      <c r="AG9" t="n">
        <v>8.330439814814815</v>
      </c>
      <c r="AH9" t="n">
        <v>427711.5063858526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3.5041</v>
      </c>
      <c r="E10" t="n">
        <v>28.54</v>
      </c>
      <c r="F10" t="n">
        <v>25.54</v>
      </c>
      <c r="G10" t="n">
        <v>31.28</v>
      </c>
      <c r="H10" t="n">
        <v>0.52</v>
      </c>
      <c r="I10" t="n">
        <v>49</v>
      </c>
      <c r="J10" t="n">
        <v>101.2</v>
      </c>
      <c r="K10" t="n">
        <v>39.72</v>
      </c>
      <c r="L10" t="n">
        <v>3</v>
      </c>
      <c r="M10" t="n">
        <v>47</v>
      </c>
      <c r="N10" t="n">
        <v>13.49</v>
      </c>
      <c r="O10" t="n">
        <v>12715.54</v>
      </c>
      <c r="P10" t="n">
        <v>198.56</v>
      </c>
      <c r="Q10" t="n">
        <v>1397.24</v>
      </c>
      <c r="R10" t="n">
        <v>117.29</v>
      </c>
      <c r="S10" t="n">
        <v>66.97</v>
      </c>
      <c r="T10" t="n">
        <v>22399.63</v>
      </c>
      <c r="U10" t="n">
        <v>0.57</v>
      </c>
      <c r="V10" t="n">
        <v>0.82</v>
      </c>
      <c r="W10" t="n">
        <v>5.38</v>
      </c>
      <c r="X10" t="n">
        <v>1.38</v>
      </c>
      <c r="Y10" t="n">
        <v>1</v>
      </c>
      <c r="Z10" t="n">
        <v>10</v>
      </c>
      <c r="AA10" t="n">
        <v>340.4101640763001</v>
      </c>
      <c r="AB10" t="n">
        <v>465.7642043257283</v>
      </c>
      <c r="AC10" t="n">
        <v>421.3123223690464</v>
      </c>
      <c r="AD10" t="n">
        <v>340410.1640763001</v>
      </c>
      <c r="AE10" t="n">
        <v>465764.2043257282</v>
      </c>
      <c r="AF10" t="n">
        <v>4.242097332108994e-06</v>
      </c>
      <c r="AG10" t="n">
        <v>8.258101851851853</v>
      </c>
      <c r="AH10" t="n">
        <v>421312.3223690464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3.5335</v>
      </c>
      <c r="E11" t="n">
        <v>28.3</v>
      </c>
      <c r="F11" t="n">
        <v>25.41</v>
      </c>
      <c r="G11" t="n">
        <v>34.65</v>
      </c>
      <c r="H11" t="n">
        <v>0.5600000000000001</v>
      </c>
      <c r="I11" t="n">
        <v>44</v>
      </c>
      <c r="J11" t="n">
        <v>101.52</v>
      </c>
      <c r="K11" t="n">
        <v>39.72</v>
      </c>
      <c r="L11" t="n">
        <v>3.25</v>
      </c>
      <c r="M11" t="n">
        <v>42</v>
      </c>
      <c r="N11" t="n">
        <v>13.55</v>
      </c>
      <c r="O11" t="n">
        <v>12754.13</v>
      </c>
      <c r="P11" t="n">
        <v>193.82</v>
      </c>
      <c r="Q11" t="n">
        <v>1397.24</v>
      </c>
      <c r="R11" t="n">
        <v>113.07</v>
      </c>
      <c r="S11" t="n">
        <v>66.97</v>
      </c>
      <c r="T11" t="n">
        <v>20316.57</v>
      </c>
      <c r="U11" t="n">
        <v>0.59</v>
      </c>
      <c r="V11" t="n">
        <v>0.83</v>
      </c>
      <c r="W11" t="n">
        <v>5.36</v>
      </c>
      <c r="X11" t="n">
        <v>1.24</v>
      </c>
      <c r="Y11" t="n">
        <v>1</v>
      </c>
      <c r="Z11" t="n">
        <v>10</v>
      </c>
      <c r="AA11" t="n">
        <v>335.2148078547796</v>
      </c>
      <c r="AB11" t="n">
        <v>458.6556887405038</v>
      </c>
      <c r="AC11" t="n">
        <v>414.8822335344114</v>
      </c>
      <c r="AD11" t="n">
        <v>335214.8078547796</v>
      </c>
      <c r="AE11" t="n">
        <v>458655.6887405037</v>
      </c>
      <c r="AF11" t="n">
        <v>4.277689256301798e-06</v>
      </c>
      <c r="AG11" t="n">
        <v>8.188657407407408</v>
      </c>
      <c r="AH11" t="n">
        <v>414882.2335344114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3.5583</v>
      </c>
      <c r="E12" t="n">
        <v>28.1</v>
      </c>
      <c r="F12" t="n">
        <v>25.29</v>
      </c>
      <c r="G12" t="n">
        <v>37.94</v>
      </c>
      <c r="H12" t="n">
        <v>0.6</v>
      </c>
      <c r="I12" t="n">
        <v>40</v>
      </c>
      <c r="J12" t="n">
        <v>101.83</v>
      </c>
      <c r="K12" t="n">
        <v>39.72</v>
      </c>
      <c r="L12" t="n">
        <v>3.5</v>
      </c>
      <c r="M12" t="n">
        <v>38</v>
      </c>
      <c r="N12" t="n">
        <v>13.61</v>
      </c>
      <c r="O12" t="n">
        <v>12792.74</v>
      </c>
      <c r="P12" t="n">
        <v>188.91</v>
      </c>
      <c r="Q12" t="n">
        <v>1397.32</v>
      </c>
      <c r="R12" t="n">
        <v>109.2</v>
      </c>
      <c r="S12" t="n">
        <v>66.97</v>
      </c>
      <c r="T12" t="n">
        <v>18399.72</v>
      </c>
      <c r="U12" t="n">
        <v>0.61</v>
      </c>
      <c r="V12" t="n">
        <v>0.83</v>
      </c>
      <c r="W12" t="n">
        <v>5.36</v>
      </c>
      <c r="X12" t="n">
        <v>1.13</v>
      </c>
      <c r="Y12" t="n">
        <v>1</v>
      </c>
      <c r="Z12" t="n">
        <v>10</v>
      </c>
      <c r="AA12" t="n">
        <v>330.2552554332921</v>
      </c>
      <c r="AB12" t="n">
        <v>451.8698103174137</v>
      </c>
      <c r="AC12" t="n">
        <v>408.7439898239809</v>
      </c>
      <c r="AD12" t="n">
        <v>330255.2554332921</v>
      </c>
      <c r="AE12" t="n">
        <v>451869.8103174138</v>
      </c>
      <c r="AF12" t="n">
        <v>4.307712376029061e-06</v>
      </c>
      <c r="AG12" t="n">
        <v>8.130787037037038</v>
      </c>
      <c r="AH12" t="n">
        <v>408743.989823981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3.5764</v>
      </c>
      <c r="E13" t="n">
        <v>27.96</v>
      </c>
      <c r="F13" t="n">
        <v>25.21</v>
      </c>
      <c r="G13" t="n">
        <v>40.89</v>
      </c>
      <c r="H13" t="n">
        <v>0.65</v>
      </c>
      <c r="I13" t="n">
        <v>37</v>
      </c>
      <c r="J13" t="n">
        <v>102.14</v>
      </c>
      <c r="K13" t="n">
        <v>39.72</v>
      </c>
      <c r="L13" t="n">
        <v>3.75</v>
      </c>
      <c r="M13" t="n">
        <v>31</v>
      </c>
      <c r="N13" t="n">
        <v>13.68</v>
      </c>
      <c r="O13" t="n">
        <v>12831.37</v>
      </c>
      <c r="P13" t="n">
        <v>185.5</v>
      </c>
      <c r="Q13" t="n">
        <v>1397.29</v>
      </c>
      <c r="R13" t="n">
        <v>106.2</v>
      </c>
      <c r="S13" t="n">
        <v>66.97</v>
      </c>
      <c r="T13" t="n">
        <v>16917.92</v>
      </c>
      <c r="U13" t="n">
        <v>0.63</v>
      </c>
      <c r="V13" t="n">
        <v>0.83</v>
      </c>
      <c r="W13" t="n">
        <v>5.37</v>
      </c>
      <c r="X13" t="n">
        <v>1.05</v>
      </c>
      <c r="Y13" t="n">
        <v>1</v>
      </c>
      <c r="Z13" t="n">
        <v>10</v>
      </c>
      <c r="AA13" t="n">
        <v>326.8139740522648</v>
      </c>
      <c r="AB13" t="n">
        <v>447.1612973132725</v>
      </c>
      <c r="AC13" t="n">
        <v>404.4848506925155</v>
      </c>
      <c r="AD13" t="n">
        <v>326813.9740522648</v>
      </c>
      <c r="AE13" t="n">
        <v>447161.2973132725</v>
      </c>
      <c r="AF13" t="n">
        <v>4.329624410991298e-06</v>
      </c>
      <c r="AG13" t="n">
        <v>8.090277777777779</v>
      </c>
      <c r="AH13" t="n">
        <v>404484.8506925155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3.5944</v>
      </c>
      <c r="E14" t="n">
        <v>27.82</v>
      </c>
      <c r="F14" t="n">
        <v>25.13</v>
      </c>
      <c r="G14" t="n">
        <v>44.35</v>
      </c>
      <c r="H14" t="n">
        <v>0.6899999999999999</v>
      </c>
      <c r="I14" t="n">
        <v>34</v>
      </c>
      <c r="J14" t="n">
        <v>102.45</v>
      </c>
      <c r="K14" t="n">
        <v>39.72</v>
      </c>
      <c r="L14" t="n">
        <v>4</v>
      </c>
      <c r="M14" t="n">
        <v>21</v>
      </c>
      <c r="N14" t="n">
        <v>13.74</v>
      </c>
      <c r="O14" t="n">
        <v>12870.03</v>
      </c>
      <c r="P14" t="n">
        <v>180.96</v>
      </c>
      <c r="Q14" t="n">
        <v>1397.4</v>
      </c>
      <c r="R14" t="n">
        <v>103.68</v>
      </c>
      <c r="S14" t="n">
        <v>66.97</v>
      </c>
      <c r="T14" t="n">
        <v>15671.69</v>
      </c>
      <c r="U14" t="n">
        <v>0.65</v>
      </c>
      <c r="V14" t="n">
        <v>0.84</v>
      </c>
      <c r="W14" t="n">
        <v>5.36</v>
      </c>
      <c r="X14" t="n">
        <v>0.97</v>
      </c>
      <c r="Y14" t="n">
        <v>1</v>
      </c>
      <c r="Z14" t="n">
        <v>10</v>
      </c>
      <c r="AA14" t="n">
        <v>322.6520067868198</v>
      </c>
      <c r="AB14" t="n">
        <v>441.4667100876537</v>
      </c>
      <c r="AC14" t="n">
        <v>399.3337468793064</v>
      </c>
      <c r="AD14" t="n">
        <v>322652.0067868198</v>
      </c>
      <c r="AE14" t="n">
        <v>441466.7100876537</v>
      </c>
      <c r="AF14" t="n">
        <v>4.351415384986892e-06</v>
      </c>
      <c r="AG14" t="n">
        <v>8.049768518518519</v>
      </c>
      <c r="AH14" t="n">
        <v>399333.7468793064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3.604</v>
      </c>
      <c r="E15" t="n">
        <v>27.75</v>
      </c>
      <c r="F15" t="n">
        <v>25.08</v>
      </c>
      <c r="G15" t="n">
        <v>45.6</v>
      </c>
      <c r="H15" t="n">
        <v>0.73</v>
      </c>
      <c r="I15" t="n">
        <v>33</v>
      </c>
      <c r="J15" t="n">
        <v>102.77</v>
      </c>
      <c r="K15" t="n">
        <v>39.72</v>
      </c>
      <c r="L15" t="n">
        <v>4.25</v>
      </c>
      <c r="M15" t="n">
        <v>7</v>
      </c>
      <c r="N15" t="n">
        <v>13.8</v>
      </c>
      <c r="O15" t="n">
        <v>12908.71</v>
      </c>
      <c r="P15" t="n">
        <v>179.27</v>
      </c>
      <c r="Q15" t="n">
        <v>1397.47</v>
      </c>
      <c r="R15" t="n">
        <v>101.27</v>
      </c>
      <c r="S15" t="n">
        <v>66.97</v>
      </c>
      <c r="T15" t="n">
        <v>14470.84</v>
      </c>
      <c r="U15" t="n">
        <v>0.66</v>
      </c>
      <c r="V15" t="n">
        <v>0.84</v>
      </c>
      <c r="W15" t="n">
        <v>5.38</v>
      </c>
      <c r="X15" t="n">
        <v>0.91</v>
      </c>
      <c r="Y15" t="n">
        <v>1</v>
      </c>
      <c r="Z15" t="n">
        <v>10</v>
      </c>
      <c r="AA15" t="n">
        <v>320.9231614865905</v>
      </c>
      <c r="AB15" t="n">
        <v>439.1012276766082</v>
      </c>
      <c r="AC15" t="n">
        <v>397.1940227895956</v>
      </c>
      <c r="AD15" t="n">
        <v>320923.1614865905</v>
      </c>
      <c r="AE15" t="n">
        <v>439101.2276766083</v>
      </c>
      <c r="AF15" t="n">
        <v>4.363037237784542e-06</v>
      </c>
      <c r="AG15" t="n">
        <v>8.029513888888889</v>
      </c>
      <c r="AH15" t="n">
        <v>397194.0227895956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3.6012</v>
      </c>
      <c r="E16" t="n">
        <v>27.77</v>
      </c>
      <c r="F16" t="n">
        <v>25.1</v>
      </c>
      <c r="G16" t="n">
        <v>45.64</v>
      </c>
      <c r="H16" t="n">
        <v>0.77</v>
      </c>
      <c r="I16" t="n">
        <v>33</v>
      </c>
      <c r="J16" t="n">
        <v>103.08</v>
      </c>
      <c r="K16" t="n">
        <v>39.72</v>
      </c>
      <c r="L16" t="n">
        <v>4.5</v>
      </c>
      <c r="M16" t="n">
        <v>3</v>
      </c>
      <c r="N16" t="n">
        <v>13.87</v>
      </c>
      <c r="O16" t="n">
        <v>12947.42</v>
      </c>
      <c r="P16" t="n">
        <v>179.49</v>
      </c>
      <c r="Q16" t="n">
        <v>1397.37</v>
      </c>
      <c r="R16" t="n">
        <v>101.61</v>
      </c>
      <c r="S16" t="n">
        <v>66.97</v>
      </c>
      <c r="T16" t="n">
        <v>14639.87</v>
      </c>
      <c r="U16" t="n">
        <v>0.66</v>
      </c>
      <c r="V16" t="n">
        <v>0.84</v>
      </c>
      <c r="W16" t="n">
        <v>5.39</v>
      </c>
      <c r="X16" t="n">
        <v>0.9399999999999999</v>
      </c>
      <c r="Y16" t="n">
        <v>1</v>
      </c>
      <c r="Z16" t="n">
        <v>10</v>
      </c>
      <c r="AA16" t="n">
        <v>321.2556713866562</v>
      </c>
      <c r="AB16" t="n">
        <v>439.5561823911796</v>
      </c>
      <c r="AC16" t="n">
        <v>397.6055572647413</v>
      </c>
      <c r="AD16" t="n">
        <v>321255.6713866562</v>
      </c>
      <c r="AE16" t="n">
        <v>439556.1823911796</v>
      </c>
      <c r="AF16" t="n">
        <v>4.359647530718561e-06</v>
      </c>
      <c r="AG16" t="n">
        <v>8.035300925925926</v>
      </c>
      <c r="AH16" t="n">
        <v>397605.5572647413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3.6009</v>
      </c>
      <c r="E17" t="n">
        <v>27.77</v>
      </c>
      <c r="F17" t="n">
        <v>25.1</v>
      </c>
      <c r="G17" t="n">
        <v>45.64</v>
      </c>
      <c r="H17" t="n">
        <v>0.8100000000000001</v>
      </c>
      <c r="I17" t="n">
        <v>33</v>
      </c>
      <c r="J17" t="n">
        <v>103.4</v>
      </c>
      <c r="K17" t="n">
        <v>39.72</v>
      </c>
      <c r="L17" t="n">
        <v>4.75</v>
      </c>
      <c r="M17" t="n">
        <v>0</v>
      </c>
      <c r="N17" t="n">
        <v>13.93</v>
      </c>
      <c r="O17" t="n">
        <v>12986.15</v>
      </c>
      <c r="P17" t="n">
        <v>179.97</v>
      </c>
      <c r="Q17" t="n">
        <v>1397.35</v>
      </c>
      <c r="R17" t="n">
        <v>101.7</v>
      </c>
      <c r="S17" t="n">
        <v>66.97</v>
      </c>
      <c r="T17" t="n">
        <v>14688.13</v>
      </c>
      <c r="U17" t="n">
        <v>0.66</v>
      </c>
      <c r="V17" t="n">
        <v>0.84</v>
      </c>
      <c r="W17" t="n">
        <v>5.39</v>
      </c>
      <c r="X17" t="n">
        <v>0.9399999999999999</v>
      </c>
      <c r="Y17" t="n">
        <v>1</v>
      </c>
      <c r="Z17" t="n">
        <v>10</v>
      </c>
      <c r="AA17" t="n">
        <v>321.5929510783864</v>
      </c>
      <c r="AB17" t="n">
        <v>440.0176633451347</v>
      </c>
      <c r="AC17" t="n">
        <v>398.0229951241434</v>
      </c>
      <c r="AD17" t="n">
        <v>321592.9510783864</v>
      </c>
      <c r="AE17" t="n">
        <v>440017.6633451347</v>
      </c>
      <c r="AF17" t="n">
        <v>4.359284347818634e-06</v>
      </c>
      <c r="AG17" t="n">
        <v>8.035300925925926</v>
      </c>
      <c r="AH17" t="n">
        <v>398022.9951241434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1.9037</v>
      </c>
      <c r="E2" t="n">
        <v>52.53</v>
      </c>
      <c r="F2" t="n">
        <v>35.12</v>
      </c>
      <c r="G2" t="n">
        <v>5.76</v>
      </c>
      <c r="H2" t="n">
        <v>0.09</v>
      </c>
      <c r="I2" t="n">
        <v>366</v>
      </c>
      <c r="J2" t="n">
        <v>204</v>
      </c>
      <c r="K2" t="n">
        <v>55.27</v>
      </c>
      <c r="L2" t="n">
        <v>1</v>
      </c>
      <c r="M2" t="n">
        <v>364</v>
      </c>
      <c r="N2" t="n">
        <v>42.72</v>
      </c>
      <c r="O2" t="n">
        <v>25393.6</v>
      </c>
      <c r="P2" t="n">
        <v>504.52</v>
      </c>
      <c r="Q2" t="n">
        <v>1398.21</v>
      </c>
      <c r="R2" t="n">
        <v>430.07</v>
      </c>
      <c r="S2" t="n">
        <v>66.97</v>
      </c>
      <c r="T2" t="n">
        <v>177204.81</v>
      </c>
      <c r="U2" t="n">
        <v>0.16</v>
      </c>
      <c r="V2" t="n">
        <v>0.6</v>
      </c>
      <c r="W2" t="n">
        <v>5.9</v>
      </c>
      <c r="X2" t="n">
        <v>10.94</v>
      </c>
      <c r="Y2" t="n">
        <v>1</v>
      </c>
      <c r="Z2" t="n">
        <v>10</v>
      </c>
      <c r="AA2" t="n">
        <v>1154.731061474403</v>
      </c>
      <c r="AB2" t="n">
        <v>1579.953981448325</v>
      </c>
      <c r="AC2" t="n">
        <v>1429.165390938236</v>
      </c>
      <c r="AD2" t="n">
        <v>1154731.061474403</v>
      </c>
      <c r="AE2" t="n">
        <v>1579953.981448325</v>
      </c>
      <c r="AF2" t="n">
        <v>1.82390172579256e-06</v>
      </c>
      <c r="AG2" t="n">
        <v>15.19965277777778</v>
      </c>
      <c r="AH2" t="n">
        <v>1429165.390938236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2.2094</v>
      </c>
      <c r="E3" t="n">
        <v>45.26</v>
      </c>
      <c r="F3" t="n">
        <v>31.95</v>
      </c>
      <c r="G3" t="n">
        <v>7.23</v>
      </c>
      <c r="H3" t="n">
        <v>0.11</v>
      </c>
      <c r="I3" t="n">
        <v>265</v>
      </c>
      <c r="J3" t="n">
        <v>204.39</v>
      </c>
      <c r="K3" t="n">
        <v>55.27</v>
      </c>
      <c r="L3" t="n">
        <v>1.25</v>
      </c>
      <c r="M3" t="n">
        <v>263</v>
      </c>
      <c r="N3" t="n">
        <v>42.87</v>
      </c>
      <c r="O3" t="n">
        <v>25442.42</v>
      </c>
      <c r="P3" t="n">
        <v>457.58</v>
      </c>
      <c r="Q3" t="n">
        <v>1397.77</v>
      </c>
      <c r="R3" t="n">
        <v>327.07</v>
      </c>
      <c r="S3" t="n">
        <v>66.97</v>
      </c>
      <c r="T3" t="n">
        <v>126210.77</v>
      </c>
      <c r="U3" t="n">
        <v>0.2</v>
      </c>
      <c r="V3" t="n">
        <v>0.66</v>
      </c>
      <c r="W3" t="n">
        <v>5.71</v>
      </c>
      <c r="X3" t="n">
        <v>7.78</v>
      </c>
      <c r="Y3" t="n">
        <v>1</v>
      </c>
      <c r="Z3" t="n">
        <v>10</v>
      </c>
      <c r="AA3" t="n">
        <v>918.7898930801422</v>
      </c>
      <c r="AB3" t="n">
        <v>1257.128865861577</v>
      </c>
      <c r="AC3" t="n">
        <v>1137.150251295192</v>
      </c>
      <c r="AD3" t="n">
        <v>918789.8930801422</v>
      </c>
      <c r="AE3" t="n">
        <v>1257128.865861577</v>
      </c>
      <c r="AF3" t="n">
        <v>2.116787557370427e-06</v>
      </c>
      <c r="AG3" t="n">
        <v>13.09606481481481</v>
      </c>
      <c r="AH3" t="n">
        <v>1137150.251295192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2.4175</v>
      </c>
      <c r="E4" t="n">
        <v>41.36</v>
      </c>
      <c r="F4" t="n">
        <v>30.32</v>
      </c>
      <c r="G4" t="n">
        <v>8.710000000000001</v>
      </c>
      <c r="H4" t="n">
        <v>0.13</v>
      </c>
      <c r="I4" t="n">
        <v>209</v>
      </c>
      <c r="J4" t="n">
        <v>204.79</v>
      </c>
      <c r="K4" t="n">
        <v>55.27</v>
      </c>
      <c r="L4" t="n">
        <v>1.5</v>
      </c>
      <c r="M4" t="n">
        <v>207</v>
      </c>
      <c r="N4" t="n">
        <v>43.02</v>
      </c>
      <c r="O4" t="n">
        <v>25491.3</v>
      </c>
      <c r="P4" t="n">
        <v>433.07</v>
      </c>
      <c r="Q4" t="n">
        <v>1397.63</v>
      </c>
      <c r="R4" t="n">
        <v>272.96</v>
      </c>
      <c r="S4" t="n">
        <v>66.97</v>
      </c>
      <c r="T4" t="n">
        <v>99434.58</v>
      </c>
      <c r="U4" t="n">
        <v>0.25</v>
      </c>
      <c r="V4" t="n">
        <v>0.6899999999999999</v>
      </c>
      <c r="W4" t="n">
        <v>5.65</v>
      </c>
      <c r="X4" t="n">
        <v>6.15</v>
      </c>
      <c r="Y4" t="n">
        <v>1</v>
      </c>
      <c r="Z4" t="n">
        <v>10</v>
      </c>
      <c r="AA4" t="n">
        <v>816.0438017821683</v>
      </c>
      <c r="AB4" t="n">
        <v>1116.547130910053</v>
      </c>
      <c r="AC4" t="n">
        <v>1009.985439819737</v>
      </c>
      <c r="AD4" t="n">
        <v>816043.8017821683</v>
      </c>
      <c r="AE4" t="n">
        <v>1116547.130910053</v>
      </c>
      <c r="AF4" t="n">
        <v>2.316164533331677e-06</v>
      </c>
      <c r="AG4" t="n">
        <v>11.96759259259259</v>
      </c>
      <c r="AH4" t="n">
        <v>1009985.439819737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2.5823</v>
      </c>
      <c r="E5" t="n">
        <v>38.73</v>
      </c>
      <c r="F5" t="n">
        <v>29.19</v>
      </c>
      <c r="G5" t="n">
        <v>10.18</v>
      </c>
      <c r="H5" t="n">
        <v>0.15</v>
      </c>
      <c r="I5" t="n">
        <v>172</v>
      </c>
      <c r="J5" t="n">
        <v>205.18</v>
      </c>
      <c r="K5" t="n">
        <v>55.27</v>
      </c>
      <c r="L5" t="n">
        <v>1.75</v>
      </c>
      <c r="M5" t="n">
        <v>170</v>
      </c>
      <c r="N5" t="n">
        <v>43.16</v>
      </c>
      <c r="O5" t="n">
        <v>25540.22</v>
      </c>
      <c r="P5" t="n">
        <v>415.56</v>
      </c>
      <c r="Q5" t="n">
        <v>1397.47</v>
      </c>
      <c r="R5" t="n">
        <v>235.87</v>
      </c>
      <c r="S5" t="n">
        <v>66.97</v>
      </c>
      <c r="T5" t="n">
        <v>81074.37</v>
      </c>
      <c r="U5" t="n">
        <v>0.28</v>
      </c>
      <c r="V5" t="n">
        <v>0.72</v>
      </c>
      <c r="W5" t="n">
        <v>5.58</v>
      </c>
      <c r="X5" t="n">
        <v>5.01</v>
      </c>
      <c r="Y5" t="n">
        <v>1</v>
      </c>
      <c r="Z5" t="n">
        <v>10</v>
      </c>
      <c r="AA5" t="n">
        <v>733.0774779626133</v>
      </c>
      <c r="AB5" t="n">
        <v>1003.028946444256</v>
      </c>
      <c r="AC5" t="n">
        <v>907.3012715555833</v>
      </c>
      <c r="AD5" t="n">
        <v>733077.4779626133</v>
      </c>
      <c r="AE5" t="n">
        <v>1003028.946444256</v>
      </c>
      <c r="AF5" t="n">
        <v>2.474056535438424e-06</v>
      </c>
      <c r="AG5" t="n">
        <v>11.20659722222222</v>
      </c>
      <c r="AH5" t="n">
        <v>907301.2715555833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2.7112</v>
      </c>
      <c r="E6" t="n">
        <v>36.88</v>
      </c>
      <c r="F6" t="n">
        <v>28.4</v>
      </c>
      <c r="G6" t="n">
        <v>11.67</v>
      </c>
      <c r="H6" t="n">
        <v>0.17</v>
      </c>
      <c r="I6" t="n">
        <v>146</v>
      </c>
      <c r="J6" t="n">
        <v>205.58</v>
      </c>
      <c r="K6" t="n">
        <v>55.27</v>
      </c>
      <c r="L6" t="n">
        <v>2</v>
      </c>
      <c r="M6" t="n">
        <v>144</v>
      </c>
      <c r="N6" t="n">
        <v>43.31</v>
      </c>
      <c r="O6" t="n">
        <v>25589.2</v>
      </c>
      <c r="P6" t="n">
        <v>403.02</v>
      </c>
      <c r="Q6" t="n">
        <v>1397.55</v>
      </c>
      <c r="R6" t="n">
        <v>210.53</v>
      </c>
      <c r="S6" t="n">
        <v>66.97</v>
      </c>
      <c r="T6" t="n">
        <v>68535.53</v>
      </c>
      <c r="U6" t="n">
        <v>0.32</v>
      </c>
      <c r="V6" t="n">
        <v>0.74</v>
      </c>
      <c r="W6" t="n">
        <v>5.53</v>
      </c>
      <c r="X6" t="n">
        <v>4.23</v>
      </c>
      <c r="Y6" t="n">
        <v>1</v>
      </c>
      <c r="Z6" t="n">
        <v>10</v>
      </c>
      <c r="AA6" t="n">
        <v>693.5110140379491</v>
      </c>
      <c r="AB6" t="n">
        <v>948.8923649533365</v>
      </c>
      <c r="AC6" t="n">
        <v>858.3314094209879</v>
      </c>
      <c r="AD6" t="n">
        <v>693511.014037949</v>
      </c>
      <c r="AE6" t="n">
        <v>948892.3649533365</v>
      </c>
      <c r="AF6" t="n">
        <v>2.597553374464878e-06</v>
      </c>
      <c r="AG6" t="n">
        <v>10.6712962962963</v>
      </c>
      <c r="AH6" t="n">
        <v>858331.4094209879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2.8124</v>
      </c>
      <c r="E7" t="n">
        <v>35.56</v>
      </c>
      <c r="F7" t="n">
        <v>27.84</v>
      </c>
      <c r="G7" t="n">
        <v>13.15</v>
      </c>
      <c r="H7" t="n">
        <v>0.19</v>
      </c>
      <c r="I7" t="n">
        <v>127</v>
      </c>
      <c r="J7" t="n">
        <v>205.98</v>
      </c>
      <c r="K7" t="n">
        <v>55.27</v>
      </c>
      <c r="L7" t="n">
        <v>2.25</v>
      </c>
      <c r="M7" t="n">
        <v>125</v>
      </c>
      <c r="N7" t="n">
        <v>43.46</v>
      </c>
      <c r="O7" t="n">
        <v>25638.22</v>
      </c>
      <c r="P7" t="n">
        <v>393.75</v>
      </c>
      <c r="Q7" t="n">
        <v>1397.45</v>
      </c>
      <c r="R7" t="n">
        <v>192.26</v>
      </c>
      <c r="S7" t="n">
        <v>66.97</v>
      </c>
      <c r="T7" t="n">
        <v>59497.32</v>
      </c>
      <c r="U7" t="n">
        <v>0.35</v>
      </c>
      <c r="V7" t="n">
        <v>0.76</v>
      </c>
      <c r="W7" t="n">
        <v>5.5</v>
      </c>
      <c r="X7" t="n">
        <v>3.67</v>
      </c>
      <c r="Y7" t="n">
        <v>1</v>
      </c>
      <c r="Z7" t="n">
        <v>10</v>
      </c>
      <c r="AA7" t="n">
        <v>653.561894819543</v>
      </c>
      <c r="AB7" t="n">
        <v>894.2322176079599</v>
      </c>
      <c r="AC7" t="n">
        <v>808.8879498222553</v>
      </c>
      <c r="AD7" t="n">
        <v>653561.894819543</v>
      </c>
      <c r="AE7" t="n">
        <v>894232.2176079599</v>
      </c>
      <c r="AF7" t="n">
        <v>2.694511327214895e-06</v>
      </c>
      <c r="AG7" t="n">
        <v>10.28935185185185</v>
      </c>
      <c r="AH7" t="n">
        <v>808887.9498222553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2.8993</v>
      </c>
      <c r="E8" t="n">
        <v>34.49</v>
      </c>
      <c r="F8" t="n">
        <v>27.38</v>
      </c>
      <c r="G8" t="n">
        <v>14.67</v>
      </c>
      <c r="H8" t="n">
        <v>0.22</v>
      </c>
      <c r="I8" t="n">
        <v>112</v>
      </c>
      <c r="J8" t="n">
        <v>206.38</v>
      </c>
      <c r="K8" t="n">
        <v>55.27</v>
      </c>
      <c r="L8" t="n">
        <v>2.5</v>
      </c>
      <c r="M8" t="n">
        <v>110</v>
      </c>
      <c r="N8" t="n">
        <v>43.6</v>
      </c>
      <c r="O8" t="n">
        <v>25687.3</v>
      </c>
      <c r="P8" t="n">
        <v>386.14</v>
      </c>
      <c r="Q8" t="n">
        <v>1397.36</v>
      </c>
      <c r="R8" t="n">
        <v>177.65</v>
      </c>
      <c r="S8" t="n">
        <v>66.97</v>
      </c>
      <c r="T8" t="n">
        <v>52268.25</v>
      </c>
      <c r="U8" t="n">
        <v>0.38</v>
      </c>
      <c r="V8" t="n">
        <v>0.77</v>
      </c>
      <c r="W8" t="n">
        <v>5.47</v>
      </c>
      <c r="X8" t="n">
        <v>3.21</v>
      </c>
      <c r="Y8" t="n">
        <v>1</v>
      </c>
      <c r="Z8" t="n">
        <v>10</v>
      </c>
      <c r="AA8" t="n">
        <v>631.5619810353794</v>
      </c>
      <c r="AB8" t="n">
        <v>864.1309650007701</v>
      </c>
      <c r="AC8" t="n">
        <v>781.6595185165226</v>
      </c>
      <c r="AD8" t="n">
        <v>631561.9810353795</v>
      </c>
      <c r="AE8" t="n">
        <v>864130.9650007701</v>
      </c>
      <c r="AF8" t="n">
        <v>2.777768699685019e-06</v>
      </c>
      <c r="AG8" t="n">
        <v>9.979745370370372</v>
      </c>
      <c r="AH8" t="n">
        <v>781659.5185165226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2.9648</v>
      </c>
      <c r="E9" t="n">
        <v>33.73</v>
      </c>
      <c r="F9" t="n">
        <v>27.07</v>
      </c>
      <c r="G9" t="n">
        <v>16.08</v>
      </c>
      <c r="H9" t="n">
        <v>0.24</v>
      </c>
      <c r="I9" t="n">
        <v>101</v>
      </c>
      <c r="J9" t="n">
        <v>206.78</v>
      </c>
      <c r="K9" t="n">
        <v>55.27</v>
      </c>
      <c r="L9" t="n">
        <v>2.75</v>
      </c>
      <c r="M9" t="n">
        <v>99</v>
      </c>
      <c r="N9" t="n">
        <v>43.75</v>
      </c>
      <c r="O9" t="n">
        <v>25736.42</v>
      </c>
      <c r="P9" t="n">
        <v>380.41</v>
      </c>
      <c r="Q9" t="n">
        <v>1397.36</v>
      </c>
      <c r="R9" t="n">
        <v>167.21</v>
      </c>
      <c r="S9" t="n">
        <v>66.97</v>
      </c>
      <c r="T9" t="n">
        <v>47100.73</v>
      </c>
      <c r="U9" t="n">
        <v>0.4</v>
      </c>
      <c r="V9" t="n">
        <v>0.78</v>
      </c>
      <c r="W9" t="n">
        <v>5.46</v>
      </c>
      <c r="X9" t="n">
        <v>2.9</v>
      </c>
      <c r="Y9" t="n">
        <v>1</v>
      </c>
      <c r="Z9" t="n">
        <v>10</v>
      </c>
      <c r="AA9" t="n">
        <v>603.9793498337498</v>
      </c>
      <c r="AB9" t="n">
        <v>826.3911921308936</v>
      </c>
      <c r="AC9" t="n">
        <v>747.5215766012432</v>
      </c>
      <c r="AD9" t="n">
        <v>603979.3498337498</v>
      </c>
      <c r="AE9" t="n">
        <v>826391.1921308936</v>
      </c>
      <c r="AF9" t="n">
        <v>2.840523105862153e-06</v>
      </c>
      <c r="AG9" t="n">
        <v>9.759837962962962</v>
      </c>
      <c r="AH9" t="n">
        <v>747521.5766012431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3.0287</v>
      </c>
      <c r="E10" t="n">
        <v>33.02</v>
      </c>
      <c r="F10" t="n">
        <v>26.76</v>
      </c>
      <c r="G10" t="n">
        <v>17.65</v>
      </c>
      <c r="H10" t="n">
        <v>0.26</v>
      </c>
      <c r="I10" t="n">
        <v>91</v>
      </c>
      <c r="J10" t="n">
        <v>207.17</v>
      </c>
      <c r="K10" t="n">
        <v>55.27</v>
      </c>
      <c r="L10" t="n">
        <v>3</v>
      </c>
      <c r="M10" t="n">
        <v>89</v>
      </c>
      <c r="N10" t="n">
        <v>43.9</v>
      </c>
      <c r="O10" t="n">
        <v>25785.6</v>
      </c>
      <c r="P10" t="n">
        <v>374.83</v>
      </c>
      <c r="Q10" t="n">
        <v>1397.35</v>
      </c>
      <c r="R10" t="n">
        <v>157.35</v>
      </c>
      <c r="S10" t="n">
        <v>66.97</v>
      </c>
      <c r="T10" t="n">
        <v>42222.77</v>
      </c>
      <c r="U10" t="n">
        <v>0.43</v>
      </c>
      <c r="V10" t="n">
        <v>0.79</v>
      </c>
      <c r="W10" t="n">
        <v>5.44</v>
      </c>
      <c r="X10" t="n">
        <v>2.59</v>
      </c>
      <c r="Y10" t="n">
        <v>1</v>
      </c>
      <c r="Z10" t="n">
        <v>10</v>
      </c>
      <c r="AA10" t="n">
        <v>589.5220011875065</v>
      </c>
      <c r="AB10" t="n">
        <v>806.6100098998959</v>
      </c>
      <c r="AC10" t="n">
        <v>729.6282826393082</v>
      </c>
      <c r="AD10" t="n">
        <v>589522.0011875065</v>
      </c>
      <c r="AE10" t="n">
        <v>806610.0098998959</v>
      </c>
      <c r="AF10" t="n">
        <v>2.901744579980001e-06</v>
      </c>
      <c r="AG10" t="n">
        <v>9.554398148148149</v>
      </c>
      <c r="AH10" t="n">
        <v>729628.2826393081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3.0794</v>
      </c>
      <c r="E11" t="n">
        <v>32.47</v>
      </c>
      <c r="F11" t="n">
        <v>26.54</v>
      </c>
      <c r="G11" t="n">
        <v>19.19</v>
      </c>
      <c r="H11" t="n">
        <v>0.28</v>
      </c>
      <c r="I11" t="n">
        <v>83</v>
      </c>
      <c r="J11" t="n">
        <v>207.57</v>
      </c>
      <c r="K11" t="n">
        <v>55.27</v>
      </c>
      <c r="L11" t="n">
        <v>3.25</v>
      </c>
      <c r="M11" t="n">
        <v>81</v>
      </c>
      <c r="N11" t="n">
        <v>44.05</v>
      </c>
      <c r="O11" t="n">
        <v>25834.83</v>
      </c>
      <c r="P11" t="n">
        <v>370.47</v>
      </c>
      <c r="Q11" t="n">
        <v>1397.34</v>
      </c>
      <c r="R11" t="n">
        <v>149.89</v>
      </c>
      <c r="S11" t="n">
        <v>66.97</v>
      </c>
      <c r="T11" t="n">
        <v>38530.27</v>
      </c>
      <c r="U11" t="n">
        <v>0.45</v>
      </c>
      <c r="V11" t="n">
        <v>0.79</v>
      </c>
      <c r="W11" t="n">
        <v>5.43</v>
      </c>
      <c r="X11" t="n">
        <v>2.37</v>
      </c>
      <c r="Y11" t="n">
        <v>1</v>
      </c>
      <c r="Z11" t="n">
        <v>10</v>
      </c>
      <c r="AA11" t="n">
        <v>578.4590336620274</v>
      </c>
      <c r="AB11" t="n">
        <v>791.473169667854</v>
      </c>
      <c r="AC11" t="n">
        <v>715.9360811943236</v>
      </c>
      <c r="AD11" t="n">
        <v>578459.0336620274</v>
      </c>
      <c r="AE11" t="n">
        <v>791473.169667854</v>
      </c>
      <c r="AF11" t="n">
        <v>2.950319364608715e-06</v>
      </c>
      <c r="AG11" t="n">
        <v>9.39525462962963</v>
      </c>
      <c r="AH11" t="n">
        <v>715936.0811943236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3.1274</v>
      </c>
      <c r="E12" t="n">
        <v>31.98</v>
      </c>
      <c r="F12" t="n">
        <v>26.33</v>
      </c>
      <c r="G12" t="n">
        <v>20.79</v>
      </c>
      <c r="H12" t="n">
        <v>0.3</v>
      </c>
      <c r="I12" t="n">
        <v>76</v>
      </c>
      <c r="J12" t="n">
        <v>207.97</v>
      </c>
      <c r="K12" t="n">
        <v>55.27</v>
      </c>
      <c r="L12" t="n">
        <v>3.5</v>
      </c>
      <c r="M12" t="n">
        <v>74</v>
      </c>
      <c r="N12" t="n">
        <v>44.2</v>
      </c>
      <c r="O12" t="n">
        <v>25884.1</v>
      </c>
      <c r="P12" t="n">
        <v>366.3</v>
      </c>
      <c r="Q12" t="n">
        <v>1397.21</v>
      </c>
      <c r="R12" t="n">
        <v>142.69</v>
      </c>
      <c r="S12" t="n">
        <v>66.97</v>
      </c>
      <c r="T12" t="n">
        <v>34968.33</v>
      </c>
      <c r="U12" t="n">
        <v>0.47</v>
      </c>
      <c r="V12" t="n">
        <v>0.8</v>
      </c>
      <c r="W12" t="n">
        <v>5.43</v>
      </c>
      <c r="X12" t="n">
        <v>2.16</v>
      </c>
      <c r="Y12" t="n">
        <v>1</v>
      </c>
      <c r="Z12" t="n">
        <v>10</v>
      </c>
      <c r="AA12" t="n">
        <v>568.4331273147068</v>
      </c>
      <c r="AB12" t="n">
        <v>777.7552822916787</v>
      </c>
      <c r="AC12" t="n">
        <v>703.5274097361546</v>
      </c>
      <c r="AD12" t="n">
        <v>568433.1273147068</v>
      </c>
      <c r="AE12" t="n">
        <v>777755.2822916787</v>
      </c>
      <c r="AF12" t="n">
        <v>2.996307326387378e-06</v>
      </c>
      <c r="AG12" t="n">
        <v>9.253472222222223</v>
      </c>
      <c r="AH12" t="n">
        <v>703527.4097361546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3.1639</v>
      </c>
      <c r="E13" t="n">
        <v>31.61</v>
      </c>
      <c r="F13" t="n">
        <v>26.16</v>
      </c>
      <c r="G13" t="n">
        <v>22.11</v>
      </c>
      <c r="H13" t="n">
        <v>0.32</v>
      </c>
      <c r="I13" t="n">
        <v>71</v>
      </c>
      <c r="J13" t="n">
        <v>208.37</v>
      </c>
      <c r="K13" t="n">
        <v>55.27</v>
      </c>
      <c r="L13" t="n">
        <v>3.75</v>
      </c>
      <c r="M13" t="n">
        <v>69</v>
      </c>
      <c r="N13" t="n">
        <v>44.35</v>
      </c>
      <c r="O13" t="n">
        <v>25933.43</v>
      </c>
      <c r="P13" t="n">
        <v>362.61</v>
      </c>
      <c r="Q13" t="n">
        <v>1397.38</v>
      </c>
      <c r="R13" t="n">
        <v>137.68</v>
      </c>
      <c r="S13" t="n">
        <v>66.97</v>
      </c>
      <c r="T13" t="n">
        <v>32484.27</v>
      </c>
      <c r="U13" t="n">
        <v>0.49</v>
      </c>
      <c r="V13" t="n">
        <v>0.8</v>
      </c>
      <c r="W13" t="n">
        <v>5.4</v>
      </c>
      <c r="X13" t="n">
        <v>1.99</v>
      </c>
      <c r="Y13" t="n">
        <v>1</v>
      </c>
      <c r="Z13" t="n">
        <v>10</v>
      </c>
      <c r="AA13" t="n">
        <v>548.4532727905747</v>
      </c>
      <c r="AB13" t="n">
        <v>750.417963882789</v>
      </c>
      <c r="AC13" t="n">
        <v>678.7991266280421</v>
      </c>
      <c r="AD13" t="n">
        <v>548453.2727905747</v>
      </c>
      <c r="AE13" t="n">
        <v>750417.963882789</v>
      </c>
      <c r="AF13" t="n">
        <v>3.031277338989904e-06</v>
      </c>
      <c r="AG13" t="n">
        <v>9.146412037037036</v>
      </c>
      <c r="AH13" t="n">
        <v>678799.1266280421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3.1948</v>
      </c>
      <c r="E14" t="n">
        <v>31.3</v>
      </c>
      <c r="F14" t="n">
        <v>26.06</v>
      </c>
      <c r="G14" t="n">
        <v>23.69</v>
      </c>
      <c r="H14" t="n">
        <v>0.34</v>
      </c>
      <c r="I14" t="n">
        <v>66</v>
      </c>
      <c r="J14" t="n">
        <v>208.77</v>
      </c>
      <c r="K14" t="n">
        <v>55.27</v>
      </c>
      <c r="L14" t="n">
        <v>4</v>
      </c>
      <c r="M14" t="n">
        <v>64</v>
      </c>
      <c r="N14" t="n">
        <v>44.5</v>
      </c>
      <c r="O14" t="n">
        <v>25982.82</v>
      </c>
      <c r="P14" t="n">
        <v>360</v>
      </c>
      <c r="Q14" t="n">
        <v>1397.32</v>
      </c>
      <c r="R14" t="n">
        <v>133.78</v>
      </c>
      <c r="S14" t="n">
        <v>66.97</v>
      </c>
      <c r="T14" t="n">
        <v>30562.97</v>
      </c>
      <c r="U14" t="n">
        <v>0.5</v>
      </c>
      <c r="V14" t="n">
        <v>0.8100000000000001</v>
      </c>
      <c r="W14" t="n">
        <v>5.42</v>
      </c>
      <c r="X14" t="n">
        <v>1.89</v>
      </c>
      <c r="Y14" t="n">
        <v>1</v>
      </c>
      <c r="Z14" t="n">
        <v>10</v>
      </c>
      <c r="AA14" t="n">
        <v>542.4935115647137</v>
      </c>
      <c r="AB14" t="n">
        <v>742.2635556474571</v>
      </c>
      <c r="AC14" t="n">
        <v>671.4229636699064</v>
      </c>
      <c r="AD14" t="n">
        <v>542493.5115647137</v>
      </c>
      <c r="AE14" t="n">
        <v>742263.5556474571</v>
      </c>
      <c r="AF14" t="n">
        <v>3.060882089384919e-06</v>
      </c>
      <c r="AG14" t="n">
        <v>9.056712962962964</v>
      </c>
      <c r="AH14" t="n">
        <v>671422.9636699064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3.2265</v>
      </c>
      <c r="E15" t="n">
        <v>30.99</v>
      </c>
      <c r="F15" t="n">
        <v>25.91</v>
      </c>
      <c r="G15" t="n">
        <v>25.08</v>
      </c>
      <c r="H15" t="n">
        <v>0.36</v>
      </c>
      <c r="I15" t="n">
        <v>62</v>
      </c>
      <c r="J15" t="n">
        <v>209.17</v>
      </c>
      <c r="K15" t="n">
        <v>55.27</v>
      </c>
      <c r="L15" t="n">
        <v>4.25</v>
      </c>
      <c r="M15" t="n">
        <v>60</v>
      </c>
      <c r="N15" t="n">
        <v>44.65</v>
      </c>
      <c r="O15" t="n">
        <v>26032.25</v>
      </c>
      <c r="P15" t="n">
        <v>356.8</v>
      </c>
      <c r="Q15" t="n">
        <v>1397.29</v>
      </c>
      <c r="R15" t="n">
        <v>129.33</v>
      </c>
      <c r="S15" t="n">
        <v>66.97</v>
      </c>
      <c r="T15" t="n">
        <v>28355.18</v>
      </c>
      <c r="U15" t="n">
        <v>0.52</v>
      </c>
      <c r="V15" t="n">
        <v>0.8100000000000001</v>
      </c>
      <c r="W15" t="n">
        <v>5.4</v>
      </c>
      <c r="X15" t="n">
        <v>1.75</v>
      </c>
      <c r="Y15" t="n">
        <v>1</v>
      </c>
      <c r="Z15" t="n">
        <v>10</v>
      </c>
      <c r="AA15" t="n">
        <v>535.7638183480266</v>
      </c>
      <c r="AB15" t="n">
        <v>733.0556924952749</v>
      </c>
      <c r="AC15" t="n">
        <v>663.0938860536513</v>
      </c>
      <c r="AD15" t="n">
        <v>535763.8183480266</v>
      </c>
      <c r="AE15" t="n">
        <v>733055.6924952749</v>
      </c>
      <c r="AF15" t="n">
        <v>3.091253305809579e-06</v>
      </c>
      <c r="AG15" t="n">
        <v>8.967013888888888</v>
      </c>
      <c r="AH15" t="n">
        <v>663093.8860536513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3.2562</v>
      </c>
      <c r="E16" t="n">
        <v>30.71</v>
      </c>
      <c r="F16" t="n">
        <v>25.79</v>
      </c>
      <c r="G16" t="n">
        <v>26.68</v>
      </c>
      <c r="H16" t="n">
        <v>0.38</v>
      </c>
      <c r="I16" t="n">
        <v>58</v>
      </c>
      <c r="J16" t="n">
        <v>209.58</v>
      </c>
      <c r="K16" t="n">
        <v>55.27</v>
      </c>
      <c r="L16" t="n">
        <v>4.5</v>
      </c>
      <c r="M16" t="n">
        <v>56</v>
      </c>
      <c r="N16" t="n">
        <v>44.8</v>
      </c>
      <c r="O16" t="n">
        <v>26081.73</v>
      </c>
      <c r="P16" t="n">
        <v>353.98</v>
      </c>
      <c r="Q16" t="n">
        <v>1397.21</v>
      </c>
      <c r="R16" t="n">
        <v>125.62</v>
      </c>
      <c r="S16" t="n">
        <v>66.97</v>
      </c>
      <c r="T16" t="n">
        <v>26521.14</v>
      </c>
      <c r="U16" t="n">
        <v>0.53</v>
      </c>
      <c r="V16" t="n">
        <v>0.82</v>
      </c>
      <c r="W16" t="n">
        <v>5.39</v>
      </c>
      <c r="X16" t="n">
        <v>1.63</v>
      </c>
      <c r="Y16" t="n">
        <v>1</v>
      </c>
      <c r="Z16" t="n">
        <v>10</v>
      </c>
      <c r="AA16" t="n">
        <v>529.9405549501263</v>
      </c>
      <c r="AB16" t="n">
        <v>725.088046610018</v>
      </c>
      <c r="AC16" t="n">
        <v>655.886661109022</v>
      </c>
      <c r="AD16" t="n">
        <v>529940.5549501263</v>
      </c>
      <c r="AE16" t="n">
        <v>725088.046610018</v>
      </c>
      <c r="AF16" t="n">
        <v>3.119708357160127e-06</v>
      </c>
      <c r="AG16" t="n">
        <v>8.885995370370372</v>
      </c>
      <c r="AH16" t="n">
        <v>655886.6611090221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3.2862</v>
      </c>
      <c r="E17" t="n">
        <v>30.43</v>
      </c>
      <c r="F17" t="n">
        <v>25.68</v>
      </c>
      <c r="G17" t="n">
        <v>28.53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350.86</v>
      </c>
      <c r="Q17" t="n">
        <v>1397.26</v>
      </c>
      <c r="R17" t="n">
        <v>121.61</v>
      </c>
      <c r="S17" t="n">
        <v>66.97</v>
      </c>
      <c r="T17" t="n">
        <v>24537.51</v>
      </c>
      <c r="U17" t="n">
        <v>0.55</v>
      </c>
      <c r="V17" t="n">
        <v>0.82</v>
      </c>
      <c r="W17" t="n">
        <v>5.38</v>
      </c>
      <c r="X17" t="n">
        <v>1.51</v>
      </c>
      <c r="Y17" t="n">
        <v>1</v>
      </c>
      <c r="Z17" t="n">
        <v>10</v>
      </c>
      <c r="AA17" t="n">
        <v>524.0054413976683</v>
      </c>
      <c r="AB17" t="n">
        <v>716.9673624088147</v>
      </c>
      <c r="AC17" t="n">
        <v>648.5410036105299</v>
      </c>
      <c r="AD17" t="n">
        <v>524005.4413976683</v>
      </c>
      <c r="AE17" t="n">
        <v>716967.3624088147</v>
      </c>
      <c r="AF17" t="n">
        <v>3.148450833271792e-06</v>
      </c>
      <c r="AG17" t="n">
        <v>8.804976851851853</v>
      </c>
      <c r="AH17" t="n">
        <v>648541.0036105298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3.3063</v>
      </c>
      <c r="E18" t="n">
        <v>30.25</v>
      </c>
      <c r="F18" t="n">
        <v>25.61</v>
      </c>
      <c r="G18" t="n">
        <v>30.13</v>
      </c>
      <c r="H18" t="n">
        <v>0.42</v>
      </c>
      <c r="I18" t="n">
        <v>51</v>
      </c>
      <c r="J18" t="n">
        <v>210.38</v>
      </c>
      <c r="K18" t="n">
        <v>55.27</v>
      </c>
      <c r="L18" t="n">
        <v>5</v>
      </c>
      <c r="M18" t="n">
        <v>49</v>
      </c>
      <c r="N18" t="n">
        <v>45.11</v>
      </c>
      <c r="O18" t="n">
        <v>26180.86</v>
      </c>
      <c r="P18" t="n">
        <v>348.79</v>
      </c>
      <c r="Q18" t="n">
        <v>1397.28</v>
      </c>
      <c r="R18" t="n">
        <v>119.78</v>
      </c>
      <c r="S18" t="n">
        <v>66.97</v>
      </c>
      <c r="T18" t="n">
        <v>23636.32</v>
      </c>
      <c r="U18" t="n">
        <v>0.5600000000000001</v>
      </c>
      <c r="V18" t="n">
        <v>0.82</v>
      </c>
      <c r="W18" t="n">
        <v>5.37</v>
      </c>
      <c r="X18" t="n">
        <v>1.45</v>
      </c>
      <c r="Y18" t="n">
        <v>1</v>
      </c>
      <c r="Z18" t="n">
        <v>10</v>
      </c>
      <c r="AA18" t="n">
        <v>520.1171967491115</v>
      </c>
      <c r="AB18" t="n">
        <v>711.6472945434118</v>
      </c>
      <c r="AC18" t="n">
        <v>643.7286755554388</v>
      </c>
      <c r="AD18" t="n">
        <v>520117.1967491115</v>
      </c>
      <c r="AE18" t="n">
        <v>711647.2945434118</v>
      </c>
      <c r="AF18" t="n">
        <v>3.167708292266608e-06</v>
      </c>
      <c r="AG18" t="n">
        <v>8.752893518518519</v>
      </c>
      <c r="AH18" t="n">
        <v>643728.6755554389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3.323</v>
      </c>
      <c r="E19" t="n">
        <v>30.09</v>
      </c>
      <c r="F19" t="n">
        <v>25.54</v>
      </c>
      <c r="G19" t="n">
        <v>31.28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346.68</v>
      </c>
      <c r="Q19" t="n">
        <v>1397.36</v>
      </c>
      <c r="R19" t="n">
        <v>117.37</v>
      </c>
      <c r="S19" t="n">
        <v>66.97</v>
      </c>
      <c r="T19" t="n">
        <v>22444.03</v>
      </c>
      <c r="U19" t="n">
        <v>0.57</v>
      </c>
      <c r="V19" t="n">
        <v>0.82</v>
      </c>
      <c r="W19" t="n">
        <v>5.37</v>
      </c>
      <c r="X19" t="n">
        <v>1.38</v>
      </c>
      <c r="Y19" t="n">
        <v>1</v>
      </c>
      <c r="Z19" t="n">
        <v>10</v>
      </c>
      <c r="AA19" t="n">
        <v>516.5967508256539</v>
      </c>
      <c r="AB19" t="n">
        <v>706.8304651198243</v>
      </c>
      <c r="AC19" t="n">
        <v>639.371557571576</v>
      </c>
      <c r="AD19" t="n">
        <v>516596.7508256539</v>
      </c>
      <c r="AE19" t="n">
        <v>706830.4651198244</v>
      </c>
      <c r="AF19" t="n">
        <v>3.183708270635435e-06</v>
      </c>
      <c r="AG19" t="n">
        <v>8.706597222222223</v>
      </c>
      <c r="AH19" t="n">
        <v>639371.557571576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3.3449</v>
      </c>
      <c r="E20" t="n">
        <v>29.9</v>
      </c>
      <c r="F20" t="n">
        <v>25.47</v>
      </c>
      <c r="G20" t="n">
        <v>33.22</v>
      </c>
      <c r="H20" t="n">
        <v>0.46</v>
      </c>
      <c r="I20" t="n">
        <v>46</v>
      </c>
      <c r="J20" t="n">
        <v>211.18</v>
      </c>
      <c r="K20" t="n">
        <v>55.27</v>
      </c>
      <c r="L20" t="n">
        <v>5.5</v>
      </c>
      <c r="M20" t="n">
        <v>44</v>
      </c>
      <c r="N20" t="n">
        <v>45.41</v>
      </c>
      <c r="O20" t="n">
        <v>26280.2</v>
      </c>
      <c r="P20" t="n">
        <v>344.25</v>
      </c>
      <c r="Q20" t="n">
        <v>1397.34</v>
      </c>
      <c r="R20" t="n">
        <v>114.65</v>
      </c>
      <c r="S20" t="n">
        <v>66.97</v>
      </c>
      <c r="T20" t="n">
        <v>21096.8</v>
      </c>
      <c r="U20" t="n">
        <v>0.58</v>
      </c>
      <c r="V20" t="n">
        <v>0.83</v>
      </c>
      <c r="W20" t="n">
        <v>5.37</v>
      </c>
      <c r="X20" t="n">
        <v>1.3</v>
      </c>
      <c r="Y20" t="n">
        <v>1</v>
      </c>
      <c r="Z20" t="n">
        <v>10</v>
      </c>
      <c r="AA20" t="n">
        <v>512.3533725642981</v>
      </c>
      <c r="AB20" t="n">
        <v>701.0244877780005</v>
      </c>
      <c r="AC20" t="n">
        <v>634.1196945585154</v>
      </c>
      <c r="AD20" t="n">
        <v>512353.3725642981</v>
      </c>
      <c r="AE20" t="n">
        <v>701024.4877780005</v>
      </c>
      <c r="AF20" t="n">
        <v>3.204690278196951e-06</v>
      </c>
      <c r="AG20" t="n">
        <v>8.65162037037037</v>
      </c>
      <c r="AH20" t="n">
        <v>634119.6945585154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3.3613</v>
      </c>
      <c r="E21" t="n">
        <v>29.75</v>
      </c>
      <c r="F21" t="n">
        <v>25.4</v>
      </c>
      <c r="G21" t="n">
        <v>34.64</v>
      </c>
      <c r="H21" t="n">
        <v>0.48</v>
      </c>
      <c r="I21" t="n">
        <v>44</v>
      </c>
      <c r="J21" t="n">
        <v>211.59</v>
      </c>
      <c r="K21" t="n">
        <v>55.27</v>
      </c>
      <c r="L21" t="n">
        <v>5.75</v>
      </c>
      <c r="M21" t="n">
        <v>42</v>
      </c>
      <c r="N21" t="n">
        <v>45.57</v>
      </c>
      <c r="O21" t="n">
        <v>26329.94</v>
      </c>
      <c r="P21" t="n">
        <v>342.08</v>
      </c>
      <c r="Q21" t="n">
        <v>1397.36</v>
      </c>
      <c r="R21" t="n">
        <v>112.91</v>
      </c>
      <c r="S21" t="n">
        <v>66.97</v>
      </c>
      <c r="T21" t="n">
        <v>20235.58</v>
      </c>
      <c r="U21" t="n">
        <v>0.59</v>
      </c>
      <c r="V21" t="n">
        <v>0.83</v>
      </c>
      <c r="W21" t="n">
        <v>5.36</v>
      </c>
      <c r="X21" t="n">
        <v>1.23</v>
      </c>
      <c r="Y21" t="n">
        <v>1</v>
      </c>
      <c r="Z21" t="n">
        <v>10</v>
      </c>
      <c r="AA21" t="n">
        <v>508.8986133384284</v>
      </c>
      <c r="AB21" t="n">
        <v>696.2975337919455</v>
      </c>
      <c r="AC21" t="n">
        <v>629.8438744265679</v>
      </c>
      <c r="AD21" t="n">
        <v>508898.6133384284</v>
      </c>
      <c r="AE21" t="n">
        <v>696297.5337919455</v>
      </c>
      <c r="AF21" t="n">
        <v>3.22040283180466e-06</v>
      </c>
      <c r="AG21" t="n">
        <v>8.608217592592593</v>
      </c>
      <c r="AH21" t="n">
        <v>629843.8744265679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3.3755</v>
      </c>
      <c r="E22" t="n">
        <v>29.63</v>
      </c>
      <c r="F22" t="n">
        <v>25.36</v>
      </c>
      <c r="G22" t="n">
        <v>36.22</v>
      </c>
      <c r="H22" t="n">
        <v>0.5</v>
      </c>
      <c r="I22" t="n">
        <v>42</v>
      </c>
      <c r="J22" t="n">
        <v>211.99</v>
      </c>
      <c r="K22" t="n">
        <v>55.27</v>
      </c>
      <c r="L22" t="n">
        <v>6</v>
      </c>
      <c r="M22" t="n">
        <v>40</v>
      </c>
      <c r="N22" t="n">
        <v>45.72</v>
      </c>
      <c r="O22" t="n">
        <v>26379.74</v>
      </c>
      <c r="P22" t="n">
        <v>340.59</v>
      </c>
      <c r="Q22" t="n">
        <v>1397.23</v>
      </c>
      <c r="R22" t="n">
        <v>111.19</v>
      </c>
      <c r="S22" t="n">
        <v>66.97</v>
      </c>
      <c r="T22" t="n">
        <v>19384.25</v>
      </c>
      <c r="U22" t="n">
        <v>0.6</v>
      </c>
      <c r="V22" t="n">
        <v>0.83</v>
      </c>
      <c r="W22" t="n">
        <v>5.37</v>
      </c>
      <c r="X22" t="n">
        <v>1.19</v>
      </c>
      <c r="Y22" t="n">
        <v>1</v>
      </c>
      <c r="Z22" t="n">
        <v>10</v>
      </c>
      <c r="AA22" t="n">
        <v>494.159919325164</v>
      </c>
      <c r="AB22" t="n">
        <v>676.1314024177079</v>
      </c>
      <c r="AC22" t="n">
        <v>611.6023703273445</v>
      </c>
      <c r="AD22" t="n">
        <v>494159.9193251641</v>
      </c>
      <c r="AE22" t="n">
        <v>676131.402417708</v>
      </c>
      <c r="AF22" t="n">
        <v>3.234007603830848e-06</v>
      </c>
      <c r="AG22" t="n">
        <v>8.57349537037037</v>
      </c>
      <c r="AH22" t="n">
        <v>611602.3703273445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3.3927</v>
      </c>
      <c r="E23" t="n">
        <v>29.47</v>
      </c>
      <c r="F23" t="n">
        <v>25.29</v>
      </c>
      <c r="G23" t="n">
        <v>37.93</v>
      </c>
      <c r="H23" t="n">
        <v>0.52</v>
      </c>
      <c r="I23" t="n">
        <v>40</v>
      </c>
      <c r="J23" t="n">
        <v>212.4</v>
      </c>
      <c r="K23" t="n">
        <v>55.27</v>
      </c>
      <c r="L23" t="n">
        <v>6.25</v>
      </c>
      <c r="M23" t="n">
        <v>38</v>
      </c>
      <c r="N23" t="n">
        <v>45.87</v>
      </c>
      <c r="O23" t="n">
        <v>26429.59</v>
      </c>
      <c r="P23" t="n">
        <v>338</v>
      </c>
      <c r="Q23" t="n">
        <v>1397.25</v>
      </c>
      <c r="R23" t="n">
        <v>109</v>
      </c>
      <c r="S23" t="n">
        <v>66.97</v>
      </c>
      <c r="T23" t="n">
        <v>18299.82</v>
      </c>
      <c r="U23" t="n">
        <v>0.61</v>
      </c>
      <c r="V23" t="n">
        <v>0.83</v>
      </c>
      <c r="W23" t="n">
        <v>5.36</v>
      </c>
      <c r="X23" t="n">
        <v>1.12</v>
      </c>
      <c r="Y23" t="n">
        <v>1</v>
      </c>
      <c r="Z23" t="n">
        <v>10</v>
      </c>
      <c r="AA23" t="n">
        <v>490.388766170628</v>
      </c>
      <c r="AB23" t="n">
        <v>670.9715443001365</v>
      </c>
      <c r="AC23" t="n">
        <v>606.9349618266077</v>
      </c>
      <c r="AD23" t="n">
        <v>490388.766170628</v>
      </c>
      <c r="AE23" t="n">
        <v>670971.5443001365</v>
      </c>
      <c r="AF23" t="n">
        <v>3.250486623468203e-06</v>
      </c>
      <c r="AG23" t="n">
        <v>8.527199074074074</v>
      </c>
      <c r="AH23" t="n">
        <v>606934.9618266077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3.4126</v>
      </c>
      <c r="E24" t="n">
        <v>29.3</v>
      </c>
      <c r="F24" t="n">
        <v>25.2</v>
      </c>
      <c r="G24" t="n">
        <v>39.78</v>
      </c>
      <c r="H24" t="n">
        <v>0.54</v>
      </c>
      <c r="I24" t="n">
        <v>38</v>
      </c>
      <c r="J24" t="n">
        <v>212.8</v>
      </c>
      <c r="K24" t="n">
        <v>55.27</v>
      </c>
      <c r="L24" t="n">
        <v>6.5</v>
      </c>
      <c r="M24" t="n">
        <v>36</v>
      </c>
      <c r="N24" t="n">
        <v>46.03</v>
      </c>
      <c r="O24" t="n">
        <v>26479.5</v>
      </c>
      <c r="P24" t="n">
        <v>335.46</v>
      </c>
      <c r="Q24" t="n">
        <v>1397.31</v>
      </c>
      <c r="R24" t="n">
        <v>106.18</v>
      </c>
      <c r="S24" t="n">
        <v>66.97</v>
      </c>
      <c r="T24" t="n">
        <v>16902.31</v>
      </c>
      <c r="U24" t="n">
        <v>0.63</v>
      </c>
      <c r="V24" t="n">
        <v>0.84</v>
      </c>
      <c r="W24" t="n">
        <v>5.35</v>
      </c>
      <c r="X24" t="n">
        <v>1.03</v>
      </c>
      <c r="Y24" t="n">
        <v>1</v>
      </c>
      <c r="Z24" t="n">
        <v>10</v>
      </c>
      <c r="AA24" t="n">
        <v>486.1951428640629</v>
      </c>
      <c r="AB24" t="n">
        <v>665.2336438824909</v>
      </c>
      <c r="AC24" t="n">
        <v>601.7446785716285</v>
      </c>
      <c r="AD24" t="n">
        <v>486195.1428640629</v>
      </c>
      <c r="AE24" t="n">
        <v>665233.6438824909</v>
      </c>
      <c r="AF24" t="n">
        <v>3.269552465955608e-06</v>
      </c>
      <c r="AG24" t="n">
        <v>8.47800925925926</v>
      </c>
      <c r="AH24" t="n">
        <v>601744.6785716285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3.4158</v>
      </c>
      <c r="E25" t="n">
        <v>29.28</v>
      </c>
      <c r="F25" t="n">
        <v>25.21</v>
      </c>
      <c r="G25" t="n">
        <v>40.88</v>
      </c>
      <c r="H25" t="n">
        <v>0.5600000000000001</v>
      </c>
      <c r="I25" t="n">
        <v>37</v>
      </c>
      <c r="J25" t="n">
        <v>213.21</v>
      </c>
      <c r="K25" t="n">
        <v>55.27</v>
      </c>
      <c r="L25" t="n">
        <v>6.75</v>
      </c>
      <c r="M25" t="n">
        <v>35</v>
      </c>
      <c r="N25" t="n">
        <v>46.18</v>
      </c>
      <c r="O25" t="n">
        <v>26529.46</v>
      </c>
      <c r="P25" t="n">
        <v>334.79</v>
      </c>
      <c r="Q25" t="n">
        <v>1397.22</v>
      </c>
      <c r="R25" t="n">
        <v>106.49</v>
      </c>
      <c r="S25" t="n">
        <v>66.97</v>
      </c>
      <c r="T25" t="n">
        <v>17060.88</v>
      </c>
      <c r="U25" t="n">
        <v>0.63</v>
      </c>
      <c r="V25" t="n">
        <v>0.83</v>
      </c>
      <c r="W25" t="n">
        <v>5.36</v>
      </c>
      <c r="X25" t="n">
        <v>1.04</v>
      </c>
      <c r="Y25" t="n">
        <v>1</v>
      </c>
      <c r="Z25" t="n">
        <v>10</v>
      </c>
      <c r="AA25" t="n">
        <v>485.4512785108012</v>
      </c>
      <c r="AB25" t="n">
        <v>664.2158558573793</v>
      </c>
      <c r="AC25" t="n">
        <v>600.8240268071589</v>
      </c>
      <c r="AD25" t="n">
        <v>485451.2785108012</v>
      </c>
      <c r="AE25" t="n">
        <v>664215.8558573793</v>
      </c>
      <c r="AF25" t="n">
        <v>3.272618330074185e-06</v>
      </c>
      <c r="AG25" t="n">
        <v>8.472222222222223</v>
      </c>
      <c r="AH25" t="n">
        <v>600824.026807159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3.4346</v>
      </c>
      <c r="E26" t="n">
        <v>29.12</v>
      </c>
      <c r="F26" t="n">
        <v>25.13</v>
      </c>
      <c r="G26" t="n">
        <v>43.08</v>
      </c>
      <c r="H26" t="n">
        <v>0.58</v>
      </c>
      <c r="I26" t="n">
        <v>35</v>
      </c>
      <c r="J26" t="n">
        <v>213.61</v>
      </c>
      <c r="K26" t="n">
        <v>55.27</v>
      </c>
      <c r="L26" t="n">
        <v>7</v>
      </c>
      <c r="M26" t="n">
        <v>33</v>
      </c>
      <c r="N26" t="n">
        <v>46.34</v>
      </c>
      <c r="O26" t="n">
        <v>26579.47</v>
      </c>
      <c r="P26" t="n">
        <v>331.64</v>
      </c>
      <c r="Q26" t="n">
        <v>1397.2</v>
      </c>
      <c r="R26" t="n">
        <v>104.03</v>
      </c>
      <c r="S26" t="n">
        <v>66.97</v>
      </c>
      <c r="T26" t="n">
        <v>15844.06</v>
      </c>
      <c r="U26" t="n">
        <v>0.64</v>
      </c>
      <c r="V26" t="n">
        <v>0.84</v>
      </c>
      <c r="W26" t="n">
        <v>5.35</v>
      </c>
      <c r="X26" t="n">
        <v>0.96</v>
      </c>
      <c r="Y26" t="n">
        <v>1</v>
      </c>
      <c r="Z26" t="n">
        <v>10</v>
      </c>
      <c r="AA26" t="n">
        <v>481.1897597928498</v>
      </c>
      <c r="AB26" t="n">
        <v>658.385057942541</v>
      </c>
      <c r="AC26" t="n">
        <v>595.5497120617365</v>
      </c>
      <c r="AD26" t="n">
        <v>481189.7597928498</v>
      </c>
      <c r="AE26" t="n">
        <v>658385.0579425411</v>
      </c>
      <c r="AF26" t="n">
        <v>3.290630281770829e-06</v>
      </c>
      <c r="AG26" t="n">
        <v>8.425925925925926</v>
      </c>
      <c r="AH26" t="n">
        <v>595549.7120617365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3.4431</v>
      </c>
      <c r="E27" t="n">
        <v>29.04</v>
      </c>
      <c r="F27" t="n">
        <v>25.1</v>
      </c>
      <c r="G27" t="n">
        <v>44.29</v>
      </c>
      <c r="H27" t="n">
        <v>0.6</v>
      </c>
      <c r="I27" t="n">
        <v>34</v>
      </c>
      <c r="J27" t="n">
        <v>214.02</v>
      </c>
      <c r="K27" t="n">
        <v>55.27</v>
      </c>
      <c r="L27" t="n">
        <v>7.25</v>
      </c>
      <c r="M27" t="n">
        <v>32</v>
      </c>
      <c r="N27" t="n">
        <v>46.49</v>
      </c>
      <c r="O27" t="n">
        <v>26629.54</v>
      </c>
      <c r="P27" t="n">
        <v>330.06</v>
      </c>
      <c r="Q27" t="n">
        <v>1397.34</v>
      </c>
      <c r="R27" t="n">
        <v>103.01</v>
      </c>
      <c r="S27" t="n">
        <v>66.97</v>
      </c>
      <c r="T27" t="n">
        <v>15338.36</v>
      </c>
      <c r="U27" t="n">
        <v>0.65</v>
      </c>
      <c r="V27" t="n">
        <v>0.84</v>
      </c>
      <c r="W27" t="n">
        <v>5.35</v>
      </c>
      <c r="X27" t="n">
        <v>0.93</v>
      </c>
      <c r="Y27" t="n">
        <v>1</v>
      </c>
      <c r="Z27" t="n">
        <v>10</v>
      </c>
      <c r="AA27" t="n">
        <v>479.189825961031</v>
      </c>
      <c r="AB27" t="n">
        <v>655.6486602429929</v>
      </c>
      <c r="AC27" t="n">
        <v>593.0744723180751</v>
      </c>
      <c r="AD27" t="n">
        <v>479189.825961031</v>
      </c>
      <c r="AE27" t="n">
        <v>655648.6602429929</v>
      </c>
      <c r="AF27" t="n">
        <v>3.2987739833358e-06</v>
      </c>
      <c r="AG27" t="n">
        <v>8.402777777777777</v>
      </c>
      <c r="AH27" t="n">
        <v>593074.4723180751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3.4501</v>
      </c>
      <c r="E28" t="n">
        <v>28.98</v>
      </c>
      <c r="F28" t="n">
        <v>25.08</v>
      </c>
      <c r="G28" t="n">
        <v>45.6</v>
      </c>
      <c r="H28" t="n">
        <v>0.62</v>
      </c>
      <c r="I28" t="n">
        <v>33</v>
      </c>
      <c r="J28" t="n">
        <v>214.42</v>
      </c>
      <c r="K28" t="n">
        <v>55.27</v>
      </c>
      <c r="L28" t="n">
        <v>7.5</v>
      </c>
      <c r="M28" t="n">
        <v>31</v>
      </c>
      <c r="N28" t="n">
        <v>46.65</v>
      </c>
      <c r="O28" t="n">
        <v>26679.66</v>
      </c>
      <c r="P28" t="n">
        <v>328.87</v>
      </c>
      <c r="Q28" t="n">
        <v>1397.28</v>
      </c>
      <c r="R28" t="n">
        <v>102.25</v>
      </c>
      <c r="S28" t="n">
        <v>66.97</v>
      </c>
      <c r="T28" t="n">
        <v>14963.49</v>
      </c>
      <c r="U28" t="n">
        <v>0.65</v>
      </c>
      <c r="V28" t="n">
        <v>0.84</v>
      </c>
      <c r="W28" t="n">
        <v>5.35</v>
      </c>
      <c r="X28" t="n">
        <v>0.92</v>
      </c>
      <c r="Y28" t="n">
        <v>1</v>
      </c>
      <c r="Z28" t="n">
        <v>10</v>
      </c>
      <c r="AA28" t="n">
        <v>477.644129701002</v>
      </c>
      <c r="AB28" t="n">
        <v>653.5337704287149</v>
      </c>
      <c r="AC28" t="n">
        <v>591.1614246194054</v>
      </c>
      <c r="AD28" t="n">
        <v>477644.129701002</v>
      </c>
      <c r="AE28" t="n">
        <v>653533.7704287149</v>
      </c>
      <c r="AF28" t="n">
        <v>3.305480561095189e-06</v>
      </c>
      <c r="AG28" t="n">
        <v>8.385416666666666</v>
      </c>
      <c r="AH28" t="n">
        <v>591161.4246194053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3.4569</v>
      </c>
      <c r="E29" t="n">
        <v>28.93</v>
      </c>
      <c r="F29" t="n">
        <v>25.07</v>
      </c>
      <c r="G29" t="n">
        <v>47</v>
      </c>
      <c r="H29" t="n">
        <v>0.64</v>
      </c>
      <c r="I29" t="n">
        <v>32</v>
      </c>
      <c r="J29" t="n">
        <v>214.83</v>
      </c>
      <c r="K29" t="n">
        <v>55.27</v>
      </c>
      <c r="L29" t="n">
        <v>7.75</v>
      </c>
      <c r="M29" t="n">
        <v>30</v>
      </c>
      <c r="N29" t="n">
        <v>46.81</v>
      </c>
      <c r="O29" t="n">
        <v>26729.83</v>
      </c>
      <c r="P29" t="n">
        <v>326.94</v>
      </c>
      <c r="Q29" t="n">
        <v>1397.35</v>
      </c>
      <c r="R29" t="n">
        <v>102</v>
      </c>
      <c r="S29" t="n">
        <v>66.97</v>
      </c>
      <c r="T29" t="n">
        <v>14842.87</v>
      </c>
      <c r="U29" t="n">
        <v>0.66</v>
      </c>
      <c r="V29" t="n">
        <v>0.84</v>
      </c>
      <c r="W29" t="n">
        <v>5.34</v>
      </c>
      <c r="X29" t="n">
        <v>0.9</v>
      </c>
      <c r="Y29" t="n">
        <v>1</v>
      </c>
      <c r="Z29" t="n">
        <v>10</v>
      </c>
      <c r="AA29" t="n">
        <v>475.6389887582088</v>
      </c>
      <c r="AB29" t="n">
        <v>650.7902481302102</v>
      </c>
      <c r="AC29" t="n">
        <v>588.679740238512</v>
      </c>
      <c r="AD29" t="n">
        <v>475638.9887582088</v>
      </c>
      <c r="AE29" t="n">
        <v>650790.2481302102</v>
      </c>
      <c r="AF29" t="n">
        <v>3.311995522347166e-06</v>
      </c>
      <c r="AG29" t="n">
        <v>8.370949074074074</v>
      </c>
      <c r="AH29" t="n">
        <v>588679.7402385119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3.4657</v>
      </c>
      <c r="E30" t="n">
        <v>28.85</v>
      </c>
      <c r="F30" t="n">
        <v>25.03</v>
      </c>
      <c r="G30" t="n">
        <v>48.45</v>
      </c>
      <c r="H30" t="n">
        <v>0.66</v>
      </c>
      <c r="I30" t="n">
        <v>31</v>
      </c>
      <c r="J30" t="n">
        <v>215.24</v>
      </c>
      <c r="K30" t="n">
        <v>55.27</v>
      </c>
      <c r="L30" t="n">
        <v>8</v>
      </c>
      <c r="M30" t="n">
        <v>29</v>
      </c>
      <c r="N30" t="n">
        <v>46.97</v>
      </c>
      <c r="O30" t="n">
        <v>26780.06</v>
      </c>
      <c r="P30" t="n">
        <v>325.12</v>
      </c>
      <c r="Q30" t="n">
        <v>1397.26</v>
      </c>
      <c r="R30" t="n">
        <v>100.85</v>
      </c>
      <c r="S30" t="n">
        <v>66.97</v>
      </c>
      <c r="T30" t="n">
        <v>14272.52</v>
      </c>
      <c r="U30" t="n">
        <v>0.66</v>
      </c>
      <c r="V30" t="n">
        <v>0.84</v>
      </c>
      <c r="W30" t="n">
        <v>5.34</v>
      </c>
      <c r="X30" t="n">
        <v>0.87</v>
      </c>
      <c r="Y30" t="n">
        <v>1</v>
      </c>
      <c r="Z30" t="n">
        <v>10</v>
      </c>
      <c r="AA30" t="n">
        <v>473.437284749258</v>
      </c>
      <c r="AB30" t="n">
        <v>647.7777795728381</v>
      </c>
      <c r="AC30" t="n">
        <v>585.9547774522293</v>
      </c>
      <c r="AD30" t="n">
        <v>473437.284749258</v>
      </c>
      <c r="AE30" t="n">
        <v>647777.7795728381</v>
      </c>
      <c r="AF30" t="n">
        <v>3.320426648673255e-06</v>
      </c>
      <c r="AG30" t="n">
        <v>8.347800925925926</v>
      </c>
      <c r="AH30" t="n">
        <v>585954.7774522293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3.4757</v>
      </c>
      <c r="E31" t="n">
        <v>28.77</v>
      </c>
      <c r="F31" t="n">
        <v>24.99</v>
      </c>
      <c r="G31" t="n">
        <v>49.98</v>
      </c>
      <c r="H31" t="n">
        <v>0.68</v>
      </c>
      <c r="I31" t="n">
        <v>30</v>
      </c>
      <c r="J31" t="n">
        <v>215.65</v>
      </c>
      <c r="K31" t="n">
        <v>55.27</v>
      </c>
      <c r="L31" t="n">
        <v>8.25</v>
      </c>
      <c r="M31" t="n">
        <v>28</v>
      </c>
      <c r="N31" t="n">
        <v>47.12</v>
      </c>
      <c r="O31" t="n">
        <v>26830.34</v>
      </c>
      <c r="P31" t="n">
        <v>323.44</v>
      </c>
      <c r="Q31" t="n">
        <v>1397.22</v>
      </c>
      <c r="R31" t="n">
        <v>99.42</v>
      </c>
      <c r="S31" t="n">
        <v>66.97</v>
      </c>
      <c r="T31" t="n">
        <v>13563.49</v>
      </c>
      <c r="U31" t="n">
        <v>0.67</v>
      </c>
      <c r="V31" t="n">
        <v>0.84</v>
      </c>
      <c r="W31" t="n">
        <v>5.34</v>
      </c>
      <c r="X31" t="n">
        <v>0.82</v>
      </c>
      <c r="Y31" t="n">
        <v>1</v>
      </c>
      <c r="Z31" t="n">
        <v>10</v>
      </c>
      <c r="AA31" t="n">
        <v>471.2373810160213</v>
      </c>
      <c r="AB31" t="n">
        <v>644.7677742321205</v>
      </c>
      <c r="AC31" t="n">
        <v>583.2320427966609</v>
      </c>
      <c r="AD31" t="n">
        <v>471237.3810160213</v>
      </c>
      <c r="AE31" t="n">
        <v>644767.7742321205</v>
      </c>
      <c r="AF31" t="n">
        <v>3.330007474043809e-06</v>
      </c>
      <c r="AG31" t="n">
        <v>8.324652777777777</v>
      </c>
      <c r="AH31" t="n">
        <v>583232.0427966609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3.4809</v>
      </c>
      <c r="E32" t="n">
        <v>28.73</v>
      </c>
      <c r="F32" t="n">
        <v>24.99</v>
      </c>
      <c r="G32" t="n">
        <v>51.7</v>
      </c>
      <c r="H32" t="n">
        <v>0.7</v>
      </c>
      <c r="I32" t="n">
        <v>29</v>
      </c>
      <c r="J32" t="n">
        <v>216.05</v>
      </c>
      <c r="K32" t="n">
        <v>55.27</v>
      </c>
      <c r="L32" t="n">
        <v>8.5</v>
      </c>
      <c r="M32" t="n">
        <v>27</v>
      </c>
      <c r="N32" t="n">
        <v>47.28</v>
      </c>
      <c r="O32" t="n">
        <v>26880.68</v>
      </c>
      <c r="P32" t="n">
        <v>321.81</v>
      </c>
      <c r="Q32" t="n">
        <v>1397.22</v>
      </c>
      <c r="R32" t="n">
        <v>99.26000000000001</v>
      </c>
      <c r="S32" t="n">
        <v>66.97</v>
      </c>
      <c r="T32" t="n">
        <v>13488.58</v>
      </c>
      <c r="U32" t="n">
        <v>0.67</v>
      </c>
      <c r="V32" t="n">
        <v>0.84</v>
      </c>
      <c r="W32" t="n">
        <v>5.35</v>
      </c>
      <c r="X32" t="n">
        <v>0.82</v>
      </c>
      <c r="Y32" t="n">
        <v>1</v>
      </c>
      <c r="Z32" t="n">
        <v>10</v>
      </c>
      <c r="AA32" t="n">
        <v>469.6428160189939</v>
      </c>
      <c r="AB32" t="n">
        <v>642.5860200559448</v>
      </c>
      <c r="AC32" t="n">
        <v>581.2585121769481</v>
      </c>
      <c r="AD32" t="n">
        <v>469642.8160189939</v>
      </c>
      <c r="AE32" t="n">
        <v>642586.0200559448</v>
      </c>
      <c r="AF32" t="n">
        <v>3.334989503236498e-06</v>
      </c>
      <c r="AG32" t="n">
        <v>8.313078703703704</v>
      </c>
      <c r="AH32" t="n">
        <v>581258.5121769481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3.4919</v>
      </c>
      <c r="E33" t="n">
        <v>28.64</v>
      </c>
      <c r="F33" t="n">
        <v>24.94</v>
      </c>
      <c r="G33" t="n">
        <v>53.44</v>
      </c>
      <c r="H33" t="n">
        <v>0.72</v>
      </c>
      <c r="I33" t="n">
        <v>28</v>
      </c>
      <c r="J33" t="n">
        <v>216.46</v>
      </c>
      <c r="K33" t="n">
        <v>55.27</v>
      </c>
      <c r="L33" t="n">
        <v>8.75</v>
      </c>
      <c r="M33" t="n">
        <v>26</v>
      </c>
      <c r="N33" t="n">
        <v>47.44</v>
      </c>
      <c r="O33" t="n">
        <v>26931.07</v>
      </c>
      <c r="P33" t="n">
        <v>320.08</v>
      </c>
      <c r="Q33" t="n">
        <v>1397.26</v>
      </c>
      <c r="R33" t="n">
        <v>97.45</v>
      </c>
      <c r="S33" t="n">
        <v>66.97</v>
      </c>
      <c r="T33" t="n">
        <v>12586.94</v>
      </c>
      <c r="U33" t="n">
        <v>0.6899999999999999</v>
      </c>
      <c r="V33" t="n">
        <v>0.84</v>
      </c>
      <c r="W33" t="n">
        <v>5.35</v>
      </c>
      <c r="X33" t="n">
        <v>0.77</v>
      </c>
      <c r="Y33" t="n">
        <v>1</v>
      </c>
      <c r="Z33" t="n">
        <v>10</v>
      </c>
      <c r="AA33" t="n">
        <v>467.3077159925572</v>
      </c>
      <c r="AB33" t="n">
        <v>639.3910331824317</v>
      </c>
      <c r="AC33" t="n">
        <v>578.3684503664507</v>
      </c>
      <c r="AD33" t="n">
        <v>467307.7159925572</v>
      </c>
      <c r="AE33" t="n">
        <v>639391.0331824317</v>
      </c>
      <c r="AF33" t="n">
        <v>3.345528411144109e-06</v>
      </c>
      <c r="AG33" t="n">
        <v>8.287037037037036</v>
      </c>
      <c r="AH33" t="n">
        <v>578368.4503664507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3.4995</v>
      </c>
      <c r="E34" t="n">
        <v>28.58</v>
      </c>
      <c r="F34" t="n">
        <v>24.92</v>
      </c>
      <c r="G34" t="n">
        <v>55.37</v>
      </c>
      <c r="H34" t="n">
        <v>0.74</v>
      </c>
      <c r="I34" t="n">
        <v>27</v>
      </c>
      <c r="J34" t="n">
        <v>216.87</v>
      </c>
      <c r="K34" t="n">
        <v>55.27</v>
      </c>
      <c r="L34" t="n">
        <v>9</v>
      </c>
      <c r="M34" t="n">
        <v>25</v>
      </c>
      <c r="N34" t="n">
        <v>47.6</v>
      </c>
      <c r="O34" t="n">
        <v>26981.51</v>
      </c>
      <c r="P34" t="n">
        <v>318.32</v>
      </c>
      <c r="Q34" t="n">
        <v>1397.2</v>
      </c>
      <c r="R34" t="n">
        <v>97.05</v>
      </c>
      <c r="S34" t="n">
        <v>66.97</v>
      </c>
      <c r="T34" t="n">
        <v>12391.46</v>
      </c>
      <c r="U34" t="n">
        <v>0.6899999999999999</v>
      </c>
      <c r="V34" t="n">
        <v>0.84</v>
      </c>
      <c r="W34" t="n">
        <v>5.34</v>
      </c>
      <c r="X34" t="n">
        <v>0.75</v>
      </c>
      <c r="Y34" t="n">
        <v>1</v>
      </c>
      <c r="Z34" t="n">
        <v>10</v>
      </c>
      <c r="AA34" t="n">
        <v>465.3613075212055</v>
      </c>
      <c r="AB34" t="n">
        <v>636.7278712424468</v>
      </c>
      <c r="AC34" t="n">
        <v>575.9594568642468</v>
      </c>
      <c r="AD34" t="n">
        <v>465361.3075212055</v>
      </c>
      <c r="AE34" t="n">
        <v>636727.8712424468</v>
      </c>
      <c r="AF34" t="n">
        <v>3.352809838425731e-06</v>
      </c>
      <c r="AG34" t="n">
        <v>8.269675925925926</v>
      </c>
      <c r="AH34" t="n">
        <v>575959.4568642469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3.5089</v>
      </c>
      <c r="E35" t="n">
        <v>28.5</v>
      </c>
      <c r="F35" t="n">
        <v>24.88</v>
      </c>
      <c r="G35" t="n">
        <v>57.42</v>
      </c>
      <c r="H35" t="n">
        <v>0.76</v>
      </c>
      <c r="I35" t="n">
        <v>26</v>
      </c>
      <c r="J35" t="n">
        <v>217.28</v>
      </c>
      <c r="K35" t="n">
        <v>55.27</v>
      </c>
      <c r="L35" t="n">
        <v>9.25</v>
      </c>
      <c r="M35" t="n">
        <v>24</v>
      </c>
      <c r="N35" t="n">
        <v>47.76</v>
      </c>
      <c r="O35" t="n">
        <v>27032.02</v>
      </c>
      <c r="P35" t="n">
        <v>316.01</v>
      </c>
      <c r="Q35" t="n">
        <v>1397.17</v>
      </c>
      <c r="R35" t="n">
        <v>95.95999999999999</v>
      </c>
      <c r="S35" t="n">
        <v>66.97</v>
      </c>
      <c r="T35" t="n">
        <v>11852.16</v>
      </c>
      <c r="U35" t="n">
        <v>0.7</v>
      </c>
      <c r="V35" t="n">
        <v>0.85</v>
      </c>
      <c r="W35" t="n">
        <v>5.33</v>
      </c>
      <c r="X35" t="n">
        <v>0.71</v>
      </c>
      <c r="Y35" t="n">
        <v>1</v>
      </c>
      <c r="Z35" t="n">
        <v>10</v>
      </c>
      <c r="AA35" t="n">
        <v>462.8228576274374</v>
      </c>
      <c r="AB35" t="n">
        <v>633.2546521092878</v>
      </c>
      <c r="AC35" t="n">
        <v>572.8177168904629</v>
      </c>
      <c r="AD35" t="n">
        <v>462822.8576274374</v>
      </c>
      <c r="AE35" t="n">
        <v>633254.6521092878</v>
      </c>
      <c r="AF35" t="n">
        <v>3.361815814274053e-06</v>
      </c>
      <c r="AG35" t="n">
        <v>8.246527777777779</v>
      </c>
      <c r="AH35" t="n">
        <v>572817.7168904629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3.5171</v>
      </c>
      <c r="E36" t="n">
        <v>28.43</v>
      </c>
      <c r="F36" t="n">
        <v>24.85</v>
      </c>
      <c r="G36" t="n">
        <v>59.65</v>
      </c>
      <c r="H36" t="n">
        <v>0.78</v>
      </c>
      <c r="I36" t="n">
        <v>25</v>
      </c>
      <c r="J36" t="n">
        <v>217.69</v>
      </c>
      <c r="K36" t="n">
        <v>55.27</v>
      </c>
      <c r="L36" t="n">
        <v>9.5</v>
      </c>
      <c r="M36" t="n">
        <v>23</v>
      </c>
      <c r="N36" t="n">
        <v>47.92</v>
      </c>
      <c r="O36" t="n">
        <v>27082.57</v>
      </c>
      <c r="P36" t="n">
        <v>314.96</v>
      </c>
      <c r="Q36" t="n">
        <v>1397.18</v>
      </c>
      <c r="R36" t="n">
        <v>94.95999999999999</v>
      </c>
      <c r="S36" t="n">
        <v>66.97</v>
      </c>
      <c r="T36" t="n">
        <v>11354.31</v>
      </c>
      <c r="U36" t="n">
        <v>0.71</v>
      </c>
      <c r="V36" t="n">
        <v>0.85</v>
      </c>
      <c r="W36" t="n">
        <v>5.34</v>
      </c>
      <c r="X36" t="n">
        <v>0.6899999999999999</v>
      </c>
      <c r="Y36" t="n">
        <v>1</v>
      </c>
      <c r="Z36" t="n">
        <v>10</v>
      </c>
      <c r="AA36" t="n">
        <v>461.2995236678034</v>
      </c>
      <c r="AB36" t="n">
        <v>631.1703593809654</v>
      </c>
      <c r="AC36" t="n">
        <v>570.9323461348084</v>
      </c>
      <c r="AD36" t="n">
        <v>461299.5236678034</v>
      </c>
      <c r="AE36" t="n">
        <v>631170.3593809654</v>
      </c>
      <c r="AF36" t="n">
        <v>3.369672091077908e-06</v>
      </c>
      <c r="AG36" t="n">
        <v>8.226273148148149</v>
      </c>
      <c r="AH36" t="n">
        <v>570932.3461348084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3.5263</v>
      </c>
      <c r="E37" t="n">
        <v>28.36</v>
      </c>
      <c r="F37" t="n">
        <v>24.82</v>
      </c>
      <c r="G37" t="n">
        <v>62.05</v>
      </c>
      <c r="H37" t="n">
        <v>0.79</v>
      </c>
      <c r="I37" t="n">
        <v>24</v>
      </c>
      <c r="J37" t="n">
        <v>218.1</v>
      </c>
      <c r="K37" t="n">
        <v>55.27</v>
      </c>
      <c r="L37" t="n">
        <v>9.75</v>
      </c>
      <c r="M37" t="n">
        <v>22</v>
      </c>
      <c r="N37" t="n">
        <v>48.08</v>
      </c>
      <c r="O37" t="n">
        <v>27133.18</v>
      </c>
      <c r="P37" t="n">
        <v>312.55</v>
      </c>
      <c r="Q37" t="n">
        <v>1397.25</v>
      </c>
      <c r="R37" t="n">
        <v>94.04000000000001</v>
      </c>
      <c r="S37" t="n">
        <v>66.97</v>
      </c>
      <c r="T37" t="n">
        <v>10899.69</v>
      </c>
      <c r="U37" t="n">
        <v>0.71</v>
      </c>
      <c r="V37" t="n">
        <v>0.85</v>
      </c>
      <c r="W37" t="n">
        <v>5.33</v>
      </c>
      <c r="X37" t="n">
        <v>0.65</v>
      </c>
      <c r="Y37" t="n">
        <v>1</v>
      </c>
      <c r="Z37" t="n">
        <v>10</v>
      </c>
      <c r="AA37" t="n">
        <v>458.7660168657176</v>
      </c>
      <c r="AB37" t="n">
        <v>627.7039036039198</v>
      </c>
      <c r="AC37" t="n">
        <v>567.7967240319227</v>
      </c>
      <c r="AD37" t="n">
        <v>458766.0168657176</v>
      </c>
      <c r="AE37" t="n">
        <v>627703.9036039198</v>
      </c>
      <c r="AF37" t="n">
        <v>3.378486450418819e-06</v>
      </c>
      <c r="AG37" t="n">
        <v>8.206018518518519</v>
      </c>
      <c r="AH37" t="n">
        <v>567796.7240319228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3.5251</v>
      </c>
      <c r="E38" t="n">
        <v>28.37</v>
      </c>
      <c r="F38" t="n">
        <v>24.83</v>
      </c>
      <c r="G38" t="n">
        <v>62.07</v>
      </c>
      <c r="H38" t="n">
        <v>0.8100000000000001</v>
      </c>
      <c r="I38" t="n">
        <v>24</v>
      </c>
      <c r="J38" t="n">
        <v>218.51</v>
      </c>
      <c r="K38" t="n">
        <v>55.27</v>
      </c>
      <c r="L38" t="n">
        <v>10</v>
      </c>
      <c r="M38" t="n">
        <v>22</v>
      </c>
      <c r="N38" t="n">
        <v>48.24</v>
      </c>
      <c r="O38" t="n">
        <v>27183.85</v>
      </c>
      <c r="P38" t="n">
        <v>311.9</v>
      </c>
      <c r="Q38" t="n">
        <v>1397.26</v>
      </c>
      <c r="R38" t="n">
        <v>94.06</v>
      </c>
      <c r="S38" t="n">
        <v>66.97</v>
      </c>
      <c r="T38" t="n">
        <v>10911.65</v>
      </c>
      <c r="U38" t="n">
        <v>0.71</v>
      </c>
      <c r="V38" t="n">
        <v>0.85</v>
      </c>
      <c r="W38" t="n">
        <v>5.33</v>
      </c>
      <c r="X38" t="n">
        <v>0.66</v>
      </c>
      <c r="Y38" t="n">
        <v>1</v>
      </c>
      <c r="Z38" t="n">
        <v>10</v>
      </c>
      <c r="AA38" t="n">
        <v>458.4542813585301</v>
      </c>
      <c r="AB38" t="n">
        <v>627.2773733301858</v>
      </c>
      <c r="AC38" t="n">
        <v>567.410901208875</v>
      </c>
      <c r="AD38" t="n">
        <v>458454.2813585301</v>
      </c>
      <c r="AE38" t="n">
        <v>627277.3733301858</v>
      </c>
      <c r="AF38" t="n">
        <v>3.377336751374352e-06</v>
      </c>
      <c r="AG38" t="n">
        <v>8.208912037037038</v>
      </c>
      <c r="AH38" t="n">
        <v>567410.901208875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3.535</v>
      </c>
      <c r="E39" t="n">
        <v>28.29</v>
      </c>
      <c r="F39" t="n">
        <v>24.79</v>
      </c>
      <c r="G39" t="n">
        <v>64.67</v>
      </c>
      <c r="H39" t="n">
        <v>0.83</v>
      </c>
      <c r="I39" t="n">
        <v>23</v>
      </c>
      <c r="J39" t="n">
        <v>218.92</v>
      </c>
      <c r="K39" t="n">
        <v>55.27</v>
      </c>
      <c r="L39" t="n">
        <v>10.25</v>
      </c>
      <c r="M39" t="n">
        <v>21</v>
      </c>
      <c r="N39" t="n">
        <v>48.4</v>
      </c>
      <c r="O39" t="n">
        <v>27234.57</v>
      </c>
      <c r="P39" t="n">
        <v>309.58</v>
      </c>
      <c r="Q39" t="n">
        <v>1397.18</v>
      </c>
      <c r="R39" t="n">
        <v>92.98</v>
      </c>
      <c r="S39" t="n">
        <v>66.97</v>
      </c>
      <c r="T39" t="n">
        <v>10375.93</v>
      </c>
      <c r="U39" t="n">
        <v>0.72</v>
      </c>
      <c r="V39" t="n">
        <v>0.85</v>
      </c>
      <c r="W39" t="n">
        <v>5.33</v>
      </c>
      <c r="X39" t="n">
        <v>0.63</v>
      </c>
      <c r="Y39" t="n">
        <v>1</v>
      </c>
      <c r="Z39" t="n">
        <v>10</v>
      </c>
      <c r="AA39" t="n">
        <v>455.9041645016847</v>
      </c>
      <c r="AB39" t="n">
        <v>623.7881909434343</v>
      </c>
      <c r="AC39" t="n">
        <v>564.2547214920168</v>
      </c>
      <c r="AD39" t="n">
        <v>455904.1645016847</v>
      </c>
      <c r="AE39" t="n">
        <v>623788.1909434343</v>
      </c>
      <c r="AF39" t="n">
        <v>3.386821768491201e-06</v>
      </c>
      <c r="AG39" t="n">
        <v>8.185763888888889</v>
      </c>
      <c r="AH39" t="n">
        <v>564254.7214920168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3.5445</v>
      </c>
      <c r="E40" t="n">
        <v>28.21</v>
      </c>
      <c r="F40" t="n">
        <v>24.76</v>
      </c>
      <c r="G40" t="n">
        <v>67.52</v>
      </c>
      <c r="H40" t="n">
        <v>0.85</v>
      </c>
      <c r="I40" t="n">
        <v>22</v>
      </c>
      <c r="J40" t="n">
        <v>219.33</v>
      </c>
      <c r="K40" t="n">
        <v>55.27</v>
      </c>
      <c r="L40" t="n">
        <v>10.5</v>
      </c>
      <c r="M40" t="n">
        <v>20</v>
      </c>
      <c r="N40" t="n">
        <v>48.56</v>
      </c>
      <c r="O40" t="n">
        <v>27285.35</v>
      </c>
      <c r="P40" t="n">
        <v>307.79</v>
      </c>
      <c r="Q40" t="n">
        <v>1397.3</v>
      </c>
      <c r="R40" t="n">
        <v>91.79000000000001</v>
      </c>
      <c r="S40" t="n">
        <v>66.97</v>
      </c>
      <c r="T40" t="n">
        <v>9784.370000000001</v>
      </c>
      <c r="U40" t="n">
        <v>0.73</v>
      </c>
      <c r="V40" t="n">
        <v>0.85</v>
      </c>
      <c r="W40" t="n">
        <v>5.33</v>
      </c>
      <c r="X40" t="n">
        <v>0.59</v>
      </c>
      <c r="Y40" t="n">
        <v>1</v>
      </c>
      <c r="Z40" t="n">
        <v>10</v>
      </c>
      <c r="AA40" t="n">
        <v>453.7958608558529</v>
      </c>
      <c r="AB40" t="n">
        <v>620.9035168834147</v>
      </c>
      <c r="AC40" t="n">
        <v>561.6453566756201</v>
      </c>
      <c r="AD40" t="n">
        <v>453795.8608558529</v>
      </c>
      <c r="AE40" t="n">
        <v>620903.5168834147</v>
      </c>
      <c r="AF40" t="n">
        <v>3.395923552593228e-06</v>
      </c>
      <c r="AG40" t="n">
        <v>8.162615740740742</v>
      </c>
      <c r="AH40" t="n">
        <v>561645.3566756201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3.5439</v>
      </c>
      <c r="E41" t="n">
        <v>28.22</v>
      </c>
      <c r="F41" t="n">
        <v>24.76</v>
      </c>
      <c r="G41" t="n">
        <v>67.53</v>
      </c>
      <c r="H41" t="n">
        <v>0.87</v>
      </c>
      <c r="I41" t="n">
        <v>22</v>
      </c>
      <c r="J41" t="n">
        <v>219.75</v>
      </c>
      <c r="K41" t="n">
        <v>55.27</v>
      </c>
      <c r="L41" t="n">
        <v>10.75</v>
      </c>
      <c r="M41" t="n">
        <v>20</v>
      </c>
      <c r="N41" t="n">
        <v>48.72</v>
      </c>
      <c r="O41" t="n">
        <v>27336.19</v>
      </c>
      <c r="P41" t="n">
        <v>306.71</v>
      </c>
      <c r="Q41" t="n">
        <v>1397.17</v>
      </c>
      <c r="R41" t="n">
        <v>92.09</v>
      </c>
      <c r="S41" t="n">
        <v>66.97</v>
      </c>
      <c r="T41" t="n">
        <v>9935.190000000001</v>
      </c>
      <c r="U41" t="n">
        <v>0.73</v>
      </c>
      <c r="V41" t="n">
        <v>0.85</v>
      </c>
      <c r="W41" t="n">
        <v>5.33</v>
      </c>
      <c r="X41" t="n">
        <v>0.6</v>
      </c>
      <c r="Y41" t="n">
        <v>1</v>
      </c>
      <c r="Z41" t="n">
        <v>10</v>
      </c>
      <c r="AA41" t="n">
        <v>453.1081856448416</v>
      </c>
      <c r="AB41" t="n">
        <v>619.9626093216201</v>
      </c>
      <c r="AC41" t="n">
        <v>560.7942480109509</v>
      </c>
      <c r="AD41" t="n">
        <v>453108.1856448416</v>
      </c>
      <c r="AE41" t="n">
        <v>619962.6093216201</v>
      </c>
      <c r="AF41" t="n">
        <v>3.395348703070995e-06</v>
      </c>
      <c r="AG41" t="n">
        <v>8.16550925925926</v>
      </c>
      <c r="AH41" t="n">
        <v>560794.248010951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3.5519</v>
      </c>
      <c r="E42" t="n">
        <v>28.15</v>
      </c>
      <c r="F42" t="n">
        <v>24.74</v>
      </c>
      <c r="G42" t="n">
        <v>70.68000000000001</v>
      </c>
      <c r="H42" t="n">
        <v>0.89</v>
      </c>
      <c r="I42" t="n">
        <v>21</v>
      </c>
      <c r="J42" t="n">
        <v>220.16</v>
      </c>
      <c r="K42" t="n">
        <v>55.27</v>
      </c>
      <c r="L42" t="n">
        <v>11</v>
      </c>
      <c r="M42" t="n">
        <v>19</v>
      </c>
      <c r="N42" t="n">
        <v>48.89</v>
      </c>
      <c r="O42" t="n">
        <v>27387.08</v>
      </c>
      <c r="P42" t="n">
        <v>304.45</v>
      </c>
      <c r="Q42" t="n">
        <v>1397.28</v>
      </c>
      <c r="R42" t="n">
        <v>91.04000000000001</v>
      </c>
      <c r="S42" t="n">
        <v>66.97</v>
      </c>
      <c r="T42" t="n">
        <v>9415.16</v>
      </c>
      <c r="U42" t="n">
        <v>0.74</v>
      </c>
      <c r="V42" t="n">
        <v>0.85</v>
      </c>
      <c r="W42" t="n">
        <v>5.33</v>
      </c>
      <c r="X42" t="n">
        <v>0.57</v>
      </c>
      <c r="Y42" t="n">
        <v>1</v>
      </c>
      <c r="Z42" t="n">
        <v>10</v>
      </c>
      <c r="AA42" t="n">
        <v>450.8476168341626</v>
      </c>
      <c r="AB42" t="n">
        <v>616.8695993455917</v>
      </c>
      <c r="AC42" t="n">
        <v>557.9964305659679</v>
      </c>
      <c r="AD42" t="n">
        <v>450847.6168341626</v>
      </c>
      <c r="AE42" t="n">
        <v>616869.5993455917</v>
      </c>
      <c r="AF42" t="n">
        <v>3.403013363367439e-06</v>
      </c>
      <c r="AG42" t="n">
        <v>8.14525462962963</v>
      </c>
      <c r="AH42" t="n">
        <v>557996.4305659679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3.5531</v>
      </c>
      <c r="E43" t="n">
        <v>28.14</v>
      </c>
      <c r="F43" t="n">
        <v>24.73</v>
      </c>
      <c r="G43" t="n">
        <v>70.65000000000001</v>
      </c>
      <c r="H43" t="n">
        <v>0.91</v>
      </c>
      <c r="I43" t="n">
        <v>21</v>
      </c>
      <c r="J43" t="n">
        <v>220.57</v>
      </c>
      <c r="K43" t="n">
        <v>55.27</v>
      </c>
      <c r="L43" t="n">
        <v>11.25</v>
      </c>
      <c r="M43" t="n">
        <v>19</v>
      </c>
      <c r="N43" t="n">
        <v>49.05</v>
      </c>
      <c r="O43" t="n">
        <v>27438.03</v>
      </c>
      <c r="P43" t="n">
        <v>302.47</v>
      </c>
      <c r="Q43" t="n">
        <v>1397.22</v>
      </c>
      <c r="R43" t="n">
        <v>90.7</v>
      </c>
      <c r="S43" t="n">
        <v>66.97</v>
      </c>
      <c r="T43" t="n">
        <v>9247.530000000001</v>
      </c>
      <c r="U43" t="n">
        <v>0.74</v>
      </c>
      <c r="V43" t="n">
        <v>0.85</v>
      </c>
      <c r="W43" t="n">
        <v>5.33</v>
      </c>
      <c r="X43" t="n">
        <v>0.5600000000000001</v>
      </c>
      <c r="Y43" t="n">
        <v>1</v>
      </c>
      <c r="Z43" t="n">
        <v>10</v>
      </c>
      <c r="AA43" t="n">
        <v>449.3692897433723</v>
      </c>
      <c r="AB43" t="n">
        <v>614.846887000784</v>
      </c>
      <c r="AC43" t="n">
        <v>556.1667630484542</v>
      </c>
      <c r="AD43" t="n">
        <v>449369.2897433724</v>
      </c>
      <c r="AE43" t="n">
        <v>614846.887000784</v>
      </c>
      <c r="AF43" t="n">
        <v>3.404163062411906e-06</v>
      </c>
      <c r="AG43" t="n">
        <v>8.142361111111112</v>
      </c>
      <c r="AH43" t="n">
        <v>556166.7630484542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3.5602</v>
      </c>
      <c r="E44" t="n">
        <v>28.09</v>
      </c>
      <c r="F44" t="n">
        <v>24.71</v>
      </c>
      <c r="G44" t="n">
        <v>74.14</v>
      </c>
      <c r="H44" t="n">
        <v>0.92</v>
      </c>
      <c r="I44" t="n">
        <v>20</v>
      </c>
      <c r="J44" t="n">
        <v>220.99</v>
      </c>
      <c r="K44" t="n">
        <v>55.27</v>
      </c>
      <c r="L44" t="n">
        <v>11.5</v>
      </c>
      <c r="M44" t="n">
        <v>18</v>
      </c>
      <c r="N44" t="n">
        <v>49.21</v>
      </c>
      <c r="O44" t="n">
        <v>27489.03</v>
      </c>
      <c r="P44" t="n">
        <v>301.75</v>
      </c>
      <c r="Q44" t="n">
        <v>1397.24</v>
      </c>
      <c r="R44" t="n">
        <v>90.45999999999999</v>
      </c>
      <c r="S44" t="n">
        <v>66.97</v>
      </c>
      <c r="T44" t="n">
        <v>9130.76</v>
      </c>
      <c r="U44" t="n">
        <v>0.74</v>
      </c>
      <c r="V44" t="n">
        <v>0.85</v>
      </c>
      <c r="W44" t="n">
        <v>5.32</v>
      </c>
      <c r="X44" t="n">
        <v>0.55</v>
      </c>
      <c r="Y44" t="n">
        <v>1</v>
      </c>
      <c r="Z44" t="n">
        <v>10</v>
      </c>
      <c r="AA44" t="n">
        <v>448.241252863525</v>
      </c>
      <c r="AB44" t="n">
        <v>613.3034571763021</v>
      </c>
      <c r="AC44" t="n">
        <v>554.7706360002034</v>
      </c>
      <c r="AD44" t="n">
        <v>448241.252863525</v>
      </c>
      <c r="AE44" t="n">
        <v>613303.4571763021</v>
      </c>
      <c r="AF44" t="n">
        <v>3.410965448425e-06</v>
      </c>
      <c r="AG44" t="n">
        <v>8.127893518518519</v>
      </c>
      <c r="AH44" t="n">
        <v>554770.6360002033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3.5627</v>
      </c>
      <c r="E45" t="n">
        <v>28.07</v>
      </c>
      <c r="F45" t="n">
        <v>24.69</v>
      </c>
      <c r="G45" t="n">
        <v>74.08</v>
      </c>
      <c r="H45" t="n">
        <v>0.9399999999999999</v>
      </c>
      <c r="I45" t="n">
        <v>20</v>
      </c>
      <c r="J45" t="n">
        <v>221.4</v>
      </c>
      <c r="K45" t="n">
        <v>55.27</v>
      </c>
      <c r="L45" t="n">
        <v>11.75</v>
      </c>
      <c r="M45" t="n">
        <v>18</v>
      </c>
      <c r="N45" t="n">
        <v>49.38</v>
      </c>
      <c r="O45" t="n">
        <v>27540.09</v>
      </c>
      <c r="P45" t="n">
        <v>298.46</v>
      </c>
      <c r="Q45" t="n">
        <v>1397.3</v>
      </c>
      <c r="R45" t="n">
        <v>89.70999999999999</v>
      </c>
      <c r="S45" t="n">
        <v>66.97</v>
      </c>
      <c r="T45" t="n">
        <v>8756.280000000001</v>
      </c>
      <c r="U45" t="n">
        <v>0.75</v>
      </c>
      <c r="V45" t="n">
        <v>0.85</v>
      </c>
      <c r="W45" t="n">
        <v>5.33</v>
      </c>
      <c r="X45" t="n">
        <v>0.53</v>
      </c>
      <c r="Y45" t="n">
        <v>1</v>
      </c>
      <c r="Z45" t="n">
        <v>10</v>
      </c>
      <c r="AA45" t="n">
        <v>445.7411365945742</v>
      </c>
      <c r="AB45" t="n">
        <v>609.8826877997782</v>
      </c>
      <c r="AC45" t="n">
        <v>551.676340051895</v>
      </c>
      <c r="AD45" t="n">
        <v>445741.1365945742</v>
      </c>
      <c r="AE45" t="n">
        <v>609882.6877997782</v>
      </c>
      <c r="AF45" t="n">
        <v>3.413360654767639e-06</v>
      </c>
      <c r="AG45" t="n">
        <v>8.122106481481483</v>
      </c>
      <c r="AH45" t="n">
        <v>551676.340051895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3.5694</v>
      </c>
      <c r="E46" t="n">
        <v>28.02</v>
      </c>
      <c r="F46" t="n">
        <v>24.68</v>
      </c>
      <c r="G46" t="n">
        <v>77.94</v>
      </c>
      <c r="H46" t="n">
        <v>0.96</v>
      </c>
      <c r="I46" t="n">
        <v>19</v>
      </c>
      <c r="J46" t="n">
        <v>221.81</v>
      </c>
      <c r="K46" t="n">
        <v>55.27</v>
      </c>
      <c r="L46" t="n">
        <v>12</v>
      </c>
      <c r="M46" t="n">
        <v>17</v>
      </c>
      <c r="N46" t="n">
        <v>49.54</v>
      </c>
      <c r="O46" t="n">
        <v>27591.21</v>
      </c>
      <c r="P46" t="n">
        <v>298.3</v>
      </c>
      <c r="Q46" t="n">
        <v>1397.26</v>
      </c>
      <c r="R46" t="n">
        <v>89.42</v>
      </c>
      <c r="S46" t="n">
        <v>66.97</v>
      </c>
      <c r="T46" t="n">
        <v>8618.67</v>
      </c>
      <c r="U46" t="n">
        <v>0.75</v>
      </c>
      <c r="V46" t="n">
        <v>0.85</v>
      </c>
      <c r="W46" t="n">
        <v>5.32</v>
      </c>
      <c r="X46" t="n">
        <v>0.51</v>
      </c>
      <c r="Y46" t="n">
        <v>1</v>
      </c>
      <c r="Z46" t="n">
        <v>10</v>
      </c>
      <c r="AA46" t="n">
        <v>445.0672843739029</v>
      </c>
      <c r="AB46" t="n">
        <v>608.9606934631939</v>
      </c>
      <c r="AC46" t="n">
        <v>550.8423395607672</v>
      </c>
      <c r="AD46" t="n">
        <v>445067.2843739029</v>
      </c>
      <c r="AE46" t="n">
        <v>608960.693463194</v>
      </c>
      <c r="AF46" t="n">
        <v>3.41977980776591e-06</v>
      </c>
      <c r="AG46" t="n">
        <v>8.107638888888889</v>
      </c>
      <c r="AH46" t="n">
        <v>550842.3395607672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3.5689</v>
      </c>
      <c r="E47" t="n">
        <v>28.02</v>
      </c>
      <c r="F47" t="n">
        <v>24.68</v>
      </c>
      <c r="G47" t="n">
        <v>77.95</v>
      </c>
      <c r="H47" t="n">
        <v>0.98</v>
      </c>
      <c r="I47" t="n">
        <v>19</v>
      </c>
      <c r="J47" t="n">
        <v>222.23</v>
      </c>
      <c r="K47" t="n">
        <v>55.27</v>
      </c>
      <c r="L47" t="n">
        <v>12.25</v>
      </c>
      <c r="M47" t="n">
        <v>17</v>
      </c>
      <c r="N47" t="n">
        <v>49.71</v>
      </c>
      <c r="O47" t="n">
        <v>27642.51</v>
      </c>
      <c r="P47" t="n">
        <v>296.26</v>
      </c>
      <c r="Q47" t="n">
        <v>1397.21</v>
      </c>
      <c r="R47" t="n">
        <v>89.45999999999999</v>
      </c>
      <c r="S47" t="n">
        <v>66.97</v>
      </c>
      <c r="T47" t="n">
        <v>8637.09</v>
      </c>
      <c r="U47" t="n">
        <v>0.75</v>
      </c>
      <c r="V47" t="n">
        <v>0.85</v>
      </c>
      <c r="W47" t="n">
        <v>5.33</v>
      </c>
      <c r="X47" t="n">
        <v>0.52</v>
      </c>
      <c r="Y47" t="n">
        <v>1</v>
      </c>
      <c r="Z47" t="n">
        <v>10</v>
      </c>
      <c r="AA47" t="n">
        <v>443.7244336040806</v>
      </c>
      <c r="AB47" t="n">
        <v>607.1233457975281</v>
      </c>
      <c r="AC47" t="n">
        <v>549.1803457775789</v>
      </c>
      <c r="AD47" t="n">
        <v>443724.4336040806</v>
      </c>
      <c r="AE47" t="n">
        <v>607123.3457975282</v>
      </c>
      <c r="AF47" t="n">
        <v>3.419300766497383e-06</v>
      </c>
      <c r="AG47" t="n">
        <v>8.107638888888889</v>
      </c>
      <c r="AH47" t="n">
        <v>549180.3457775789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3.5781</v>
      </c>
      <c r="E48" t="n">
        <v>27.95</v>
      </c>
      <c r="F48" t="n">
        <v>24.65</v>
      </c>
      <c r="G48" t="n">
        <v>82.18000000000001</v>
      </c>
      <c r="H48" t="n">
        <v>1</v>
      </c>
      <c r="I48" t="n">
        <v>18</v>
      </c>
      <c r="J48" t="n">
        <v>222.65</v>
      </c>
      <c r="K48" t="n">
        <v>55.27</v>
      </c>
      <c r="L48" t="n">
        <v>12.5</v>
      </c>
      <c r="M48" t="n">
        <v>16</v>
      </c>
      <c r="N48" t="n">
        <v>49.87</v>
      </c>
      <c r="O48" t="n">
        <v>27693.75</v>
      </c>
      <c r="P48" t="n">
        <v>293.71</v>
      </c>
      <c r="Q48" t="n">
        <v>1397.2</v>
      </c>
      <c r="R48" t="n">
        <v>88.7</v>
      </c>
      <c r="S48" t="n">
        <v>66.97</v>
      </c>
      <c r="T48" t="n">
        <v>8259.459999999999</v>
      </c>
      <c r="U48" t="n">
        <v>0.76</v>
      </c>
      <c r="V48" t="n">
        <v>0.85</v>
      </c>
      <c r="W48" t="n">
        <v>5.32</v>
      </c>
      <c r="X48" t="n">
        <v>0.49</v>
      </c>
      <c r="Y48" t="n">
        <v>1</v>
      </c>
      <c r="Z48" t="n">
        <v>10</v>
      </c>
      <c r="AA48" t="n">
        <v>441.1781590553294</v>
      </c>
      <c r="AB48" t="n">
        <v>603.639420626222</v>
      </c>
      <c r="AC48" t="n">
        <v>546.0289215349023</v>
      </c>
      <c r="AD48" t="n">
        <v>441178.1590553295</v>
      </c>
      <c r="AE48" t="n">
        <v>603639.4206262219</v>
      </c>
      <c r="AF48" t="n">
        <v>3.428115125838294e-06</v>
      </c>
      <c r="AG48" t="n">
        <v>8.08738425925926</v>
      </c>
      <c r="AH48" t="n">
        <v>546028.9215349023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3.5782</v>
      </c>
      <c r="E49" t="n">
        <v>27.95</v>
      </c>
      <c r="F49" t="n">
        <v>24.65</v>
      </c>
      <c r="G49" t="n">
        <v>82.17</v>
      </c>
      <c r="H49" t="n">
        <v>1.02</v>
      </c>
      <c r="I49" t="n">
        <v>18</v>
      </c>
      <c r="J49" t="n">
        <v>223.06</v>
      </c>
      <c r="K49" t="n">
        <v>55.27</v>
      </c>
      <c r="L49" t="n">
        <v>12.75</v>
      </c>
      <c r="M49" t="n">
        <v>16</v>
      </c>
      <c r="N49" t="n">
        <v>50.04</v>
      </c>
      <c r="O49" t="n">
        <v>27745.04</v>
      </c>
      <c r="P49" t="n">
        <v>292.75</v>
      </c>
      <c r="Q49" t="n">
        <v>1397.2</v>
      </c>
      <c r="R49" t="n">
        <v>88.58</v>
      </c>
      <c r="S49" t="n">
        <v>66.97</v>
      </c>
      <c r="T49" t="n">
        <v>8203.76</v>
      </c>
      <c r="U49" t="n">
        <v>0.76</v>
      </c>
      <c r="V49" t="n">
        <v>0.85</v>
      </c>
      <c r="W49" t="n">
        <v>5.32</v>
      </c>
      <c r="X49" t="n">
        <v>0.49</v>
      </c>
      <c r="Y49" t="n">
        <v>1</v>
      </c>
      <c r="Z49" t="n">
        <v>10</v>
      </c>
      <c r="AA49" t="n">
        <v>440.5214540433975</v>
      </c>
      <c r="AB49" t="n">
        <v>602.740887857116</v>
      </c>
      <c r="AC49" t="n">
        <v>545.2161434721814</v>
      </c>
      <c r="AD49" t="n">
        <v>440521.4540433974</v>
      </c>
      <c r="AE49" t="n">
        <v>602740.8878571161</v>
      </c>
      <c r="AF49" t="n">
        <v>3.428210934091999e-06</v>
      </c>
      <c r="AG49" t="n">
        <v>8.08738425925926</v>
      </c>
      <c r="AH49" t="n">
        <v>545216.1434721814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3.5878</v>
      </c>
      <c r="E50" t="n">
        <v>27.87</v>
      </c>
      <c r="F50" t="n">
        <v>24.62</v>
      </c>
      <c r="G50" t="n">
        <v>86.89</v>
      </c>
      <c r="H50" t="n">
        <v>1.03</v>
      </c>
      <c r="I50" t="n">
        <v>17</v>
      </c>
      <c r="J50" t="n">
        <v>223.48</v>
      </c>
      <c r="K50" t="n">
        <v>55.27</v>
      </c>
      <c r="L50" t="n">
        <v>13</v>
      </c>
      <c r="M50" t="n">
        <v>15</v>
      </c>
      <c r="N50" t="n">
        <v>50.21</v>
      </c>
      <c r="O50" t="n">
        <v>27796.39</v>
      </c>
      <c r="P50" t="n">
        <v>289.94</v>
      </c>
      <c r="Q50" t="n">
        <v>1397.18</v>
      </c>
      <c r="R50" t="n">
        <v>87.22</v>
      </c>
      <c r="S50" t="n">
        <v>66.97</v>
      </c>
      <c r="T50" t="n">
        <v>7526.9</v>
      </c>
      <c r="U50" t="n">
        <v>0.77</v>
      </c>
      <c r="V50" t="n">
        <v>0.85</v>
      </c>
      <c r="W50" t="n">
        <v>5.32</v>
      </c>
      <c r="X50" t="n">
        <v>0.45</v>
      </c>
      <c r="Y50" t="n">
        <v>1</v>
      </c>
      <c r="Z50" t="n">
        <v>10</v>
      </c>
      <c r="AA50" t="n">
        <v>437.7839487137775</v>
      </c>
      <c r="AB50" t="n">
        <v>598.9953122949186</v>
      </c>
      <c r="AC50" t="n">
        <v>541.8280403846917</v>
      </c>
      <c r="AD50" t="n">
        <v>437783.9487137775</v>
      </c>
      <c r="AE50" t="n">
        <v>598995.3122949186</v>
      </c>
      <c r="AF50" t="n">
        <v>3.437408526447732e-06</v>
      </c>
      <c r="AG50" t="n">
        <v>8.064236111111112</v>
      </c>
      <c r="AH50" t="n">
        <v>541828.0403846917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3.587</v>
      </c>
      <c r="E51" t="n">
        <v>27.88</v>
      </c>
      <c r="F51" t="n">
        <v>24.62</v>
      </c>
      <c r="G51" t="n">
        <v>86.91</v>
      </c>
      <c r="H51" t="n">
        <v>1.05</v>
      </c>
      <c r="I51" t="n">
        <v>17</v>
      </c>
      <c r="J51" t="n">
        <v>223.89</v>
      </c>
      <c r="K51" t="n">
        <v>55.27</v>
      </c>
      <c r="L51" t="n">
        <v>13.25</v>
      </c>
      <c r="M51" t="n">
        <v>15</v>
      </c>
      <c r="N51" t="n">
        <v>50.37</v>
      </c>
      <c r="O51" t="n">
        <v>27847.8</v>
      </c>
      <c r="P51" t="n">
        <v>289.52</v>
      </c>
      <c r="Q51" t="n">
        <v>1397.26</v>
      </c>
      <c r="R51" t="n">
        <v>87.33</v>
      </c>
      <c r="S51" t="n">
        <v>66.97</v>
      </c>
      <c r="T51" t="n">
        <v>7582.52</v>
      </c>
      <c r="U51" t="n">
        <v>0.77</v>
      </c>
      <c r="V51" t="n">
        <v>0.85</v>
      </c>
      <c r="W51" t="n">
        <v>5.33</v>
      </c>
      <c r="X51" t="n">
        <v>0.46</v>
      </c>
      <c r="Y51" t="n">
        <v>1</v>
      </c>
      <c r="Z51" t="n">
        <v>10</v>
      </c>
      <c r="AA51" t="n">
        <v>437.5622617275041</v>
      </c>
      <c r="AB51" t="n">
        <v>598.6919903801597</v>
      </c>
      <c r="AC51" t="n">
        <v>541.5536670877624</v>
      </c>
      <c r="AD51" t="n">
        <v>437562.2617275041</v>
      </c>
      <c r="AE51" t="n">
        <v>598691.9903801597</v>
      </c>
      <c r="AF51" t="n">
        <v>3.436642060418087e-06</v>
      </c>
      <c r="AG51" t="n">
        <v>8.06712962962963</v>
      </c>
      <c r="AH51" t="n">
        <v>541553.6670877624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3.5861</v>
      </c>
      <c r="E52" t="n">
        <v>27.89</v>
      </c>
      <c r="F52" t="n">
        <v>24.63</v>
      </c>
      <c r="G52" t="n">
        <v>86.93000000000001</v>
      </c>
      <c r="H52" t="n">
        <v>1.07</v>
      </c>
      <c r="I52" t="n">
        <v>17</v>
      </c>
      <c r="J52" t="n">
        <v>224.31</v>
      </c>
      <c r="K52" t="n">
        <v>55.27</v>
      </c>
      <c r="L52" t="n">
        <v>13.5</v>
      </c>
      <c r="M52" t="n">
        <v>15</v>
      </c>
      <c r="N52" t="n">
        <v>50.54</v>
      </c>
      <c r="O52" t="n">
        <v>27899.27</v>
      </c>
      <c r="P52" t="n">
        <v>286.33</v>
      </c>
      <c r="Q52" t="n">
        <v>1397.25</v>
      </c>
      <c r="R52" t="n">
        <v>87.65000000000001</v>
      </c>
      <c r="S52" t="n">
        <v>66.97</v>
      </c>
      <c r="T52" t="n">
        <v>7740.99</v>
      </c>
      <c r="U52" t="n">
        <v>0.76</v>
      </c>
      <c r="V52" t="n">
        <v>0.85</v>
      </c>
      <c r="W52" t="n">
        <v>5.32</v>
      </c>
      <c r="X52" t="n">
        <v>0.47</v>
      </c>
      <c r="Y52" t="n">
        <v>1</v>
      </c>
      <c r="Z52" t="n">
        <v>10</v>
      </c>
      <c r="AA52" t="n">
        <v>435.5125743822639</v>
      </c>
      <c r="AB52" t="n">
        <v>595.8875177285781</v>
      </c>
      <c r="AC52" t="n">
        <v>539.0168493699458</v>
      </c>
      <c r="AD52" t="n">
        <v>435512.5743822639</v>
      </c>
      <c r="AE52" t="n">
        <v>595887.5177285782</v>
      </c>
      <c r="AF52" t="n">
        <v>3.435779786134737e-06</v>
      </c>
      <c r="AG52" t="n">
        <v>8.070023148148149</v>
      </c>
      <c r="AH52" t="n">
        <v>539016.8493699458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3.5949</v>
      </c>
      <c r="E53" t="n">
        <v>27.82</v>
      </c>
      <c r="F53" t="n">
        <v>24.6</v>
      </c>
      <c r="G53" t="n">
        <v>92.26000000000001</v>
      </c>
      <c r="H53" t="n">
        <v>1.09</v>
      </c>
      <c r="I53" t="n">
        <v>16</v>
      </c>
      <c r="J53" t="n">
        <v>224.73</v>
      </c>
      <c r="K53" t="n">
        <v>55.27</v>
      </c>
      <c r="L53" t="n">
        <v>13.75</v>
      </c>
      <c r="M53" t="n">
        <v>14</v>
      </c>
      <c r="N53" t="n">
        <v>50.71</v>
      </c>
      <c r="O53" t="n">
        <v>27950.8</v>
      </c>
      <c r="P53" t="n">
        <v>286.06</v>
      </c>
      <c r="Q53" t="n">
        <v>1397.17</v>
      </c>
      <c r="R53" t="n">
        <v>86.72</v>
      </c>
      <c r="S53" t="n">
        <v>66.97</v>
      </c>
      <c r="T53" t="n">
        <v>7283.55</v>
      </c>
      <c r="U53" t="n">
        <v>0.77</v>
      </c>
      <c r="V53" t="n">
        <v>0.86</v>
      </c>
      <c r="W53" t="n">
        <v>5.32</v>
      </c>
      <c r="X53" t="n">
        <v>0.44</v>
      </c>
      <c r="Y53" t="n">
        <v>1</v>
      </c>
      <c r="Z53" t="n">
        <v>10</v>
      </c>
      <c r="AA53" t="n">
        <v>434.5636339749575</v>
      </c>
      <c r="AB53" t="n">
        <v>594.5891355990055</v>
      </c>
      <c r="AC53" t="n">
        <v>537.8423830085287</v>
      </c>
      <c r="AD53" t="n">
        <v>434563.6339749575</v>
      </c>
      <c r="AE53" t="n">
        <v>594589.1355990055</v>
      </c>
      <c r="AF53" t="n">
        <v>3.444210912460825e-06</v>
      </c>
      <c r="AG53" t="n">
        <v>8.049768518518519</v>
      </c>
      <c r="AH53" t="n">
        <v>537842.3830085287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3.5944</v>
      </c>
      <c r="E54" t="n">
        <v>27.82</v>
      </c>
      <c r="F54" t="n">
        <v>24.61</v>
      </c>
      <c r="G54" t="n">
        <v>92.28</v>
      </c>
      <c r="H54" t="n">
        <v>1.11</v>
      </c>
      <c r="I54" t="n">
        <v>16</v>
      </c>
      <c r="J54" t="n">
        <v>225.15</v>
      </c>
      <c r="K54" t="n">
        <v>55.27</v>
      </c>
      <c r="L54" t="n">
        <v>14</v>
      </c>
      <c r="M54" t="n">
        <v>12</v>
      </c>
      <c r="N54" t="n">
        <v>50.88</v>
      </c>
      <c r="O54" t="n">
        <v>28002.38</v>
      </c>
      <c r="P54" t="n">
        <v>284.18</v>
      </c>
      <c r="Q54" t="n">
        <v>1397.37</v>
      </c>
      <c r="R54" t="n">
        <v>86.84999999999999</v>
      </c>
      <c r="S54" t="n">
        <v>66.97</v>
      </c>
      <c r="T54" t="n">
        <v>7348.45</v>
      </c>
      <c r="U54" t="n">
        <v>0.77</v>
      </c>
      <c r="V54" t="n">
        <v>0.86</v>
      </c>
      <c r="W54" t="n">
        <v>5.32</v>
      </c>
      <c r="X54" t="n">
        <v>0.44</v>
      </c>
      <c r="Y54" t="n">
        <v>1</v>
      </c>
      <c r="Z54" t="n">
        <v>10</v>
      </c>
      <c r="AA54" t="n">
        <v>433.3690853045852</v>
      </c>
      <c r="AB54" t="n">
        <v>592.9547014084342</v>
      </c>
      <c r="AC54" t="n">
        <v>536.3639369231628</v>
      </c>
      <c r="AD54" t="n">
        <v>433369.0853045852</v>
      </c>
      <c r="AE54" t="n">
        <v>592954.7014084342</v>
      </c>
      <c r="AF54" t="n">
        <v>3.443731871192297e-06</v>
      </c>
      <c r="AG54" t="n">
        <v>8.049768518518519</v>
      </c>
      <c r="AH54" t="n">
        <v>536363.9369231628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3.5951</v>
      </c>
      <c r="E55" t="n">
        <v>27.82</v>
      </c>
      <c r="F55" t="n">
        <v>24.6</v>
      </c>
      <c r="G55" t="n">
        <v>92.26000000000001</v>
      </c>
      <c r="H55" t="n">
        <v>1.12</v>
      </c>
      <c r="I55" t="n">
        <v>16</v>
      </c>
      <c r="J55" t="n">
        <v>225.57</v>
      </c>
      <c r="K55" t="n">
        <v>55.27</v>
      </c>
      <c r="L55" t="n">
        <v>14.25</v>
      </c>
      <c r="M55" t="n">
        <v>11</v>
      </c>
      <c r="N55" t="n">
        <v>51.04</v>
      </c>
      <c r="O55" t="n">
        <v>28054.03</v>
      </c>
      <c r="P55" t="n">
        <v>282.72</v>
      </c>
      <c r="Q55" t="n">
        <v>1397.18</v>
      </c>
      <c r="R55" t="n">
        <v>86.73999999999999</v>
      </c>
      <c r="S55" t="n">
        <v>66.97</v>
      </c>
      <c r="T55" t="n">
        <v>7293.84</v>
      </c>
      <c r="U55" t="n">
        <v>0.77</v>
      </c>
      <c r="V55" t="n">
        <v>0.86</v>
      </c>
      <c r="W55" t="n">
        <v>5.32</v>
      </c>
      <c r="X55" t="n">
        <v>0.44</v>
      </c>
      <c r="Y55" t="n">
        <v>1</v>
      </c>
      <c r="Z55" t="n">
        <v>10</v>
      </c>
      <c r="AA55" t="n">
        <v>432.3014433932802</v>
      </c>
      <c r="AB55" t="n">
        <v>591.4939066443499</v>
      </c>
      <c r="AC55" t="n">
        <v>535.0425583611243</v>
      </c>
      <c r="AD55" t="n">
        <v>432301.4433932803</v>
      </c>
      <c r="AE55" t="n">
        <v>591493.9066443499</v>
      </c>
      <c r="AF55" t="n">
        <v>3.444402528968237e-06</v>
      </c>
      <c r="AG55" t="n">
        <v>8.049768518518519</v>
      </c>
      <c r="AH55" t="n">
        <v>535042.5583611242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3.6052</v>
      </c>
      <c r="E56" t="n">
        <v>27.74</v>
      </c>
      <c r="F56" t="n">
        <v>24.56</v>
      </c>
      <c r="G56" t="n">
        <v>98.26000000000001</v>
      </c>
      <c r="H56" t="n">
        <v>1.14</v>
      </c>
      <c r="I56" t="n">
        <v>15</v>
      </c>
      <c r="J56" t="n">
        <v>225.99</v>
      </c>
      <c r="K56" t="n">
        <v>55.27</v>
      </c>
      <c r="L56" t="n">
        <v>14.5</v>
      </c>
      <c r="M56" t="n">
        <v>10</v>
      </c>
      <c r="N56" t="n">
        <v>51.21</v>
      </c>
      <c r="O56" t="n">
        <v>28105.73</v>
      </c>
      <c r="P56" t="n">
        <v>281.54</v>
      </c>
      <c r="Q56" t="n">
        <v>1397.22</v>
      </c>
      <c r="R56" t="n">
        <v>85.40000000000001</v>
      </c>
      <c r="S56" t="n">
        <v>66.97</v>
      </c>
      <c r="T56" t="n">
        <v>6626.24</v>
      </c>
      <c r="U56" t="n">
        <v>0.78</v>
      </c>
      <c r="V56" t="n">
        <v>0.86</v>
      </c>
      <c r="W56" t="n">
        <v>5.32</v>
      </c>
      <c r="X56" t="n">
        <v>0.4</v>
      </c>
      <c r="Y56" t="n">
        <v>1</v>
      </c>
      <c r="Z56" t="n">
        <v>10</v>
      </c>
      <c r="AA56" t="n">
        <v>430.6226031774012</v>
      </c>
      <c r="AB56" t="n">
        <v>589.196843395781</v>
      </c>
      <c r="AC56" t="n">
        <v>532.9647236050504</v>
      </c>
      <c r="AD56" t="n">
        <v>430622.6031774012</v>
      </c>
      <c r="AE56" t="n">
        <v>589196.843395781</v>
      </c>
      <c r="AF56" t="n">
        <v>3.454079162592498e-06</v>
      </c>
      <c r="AG56" t="n">
        <v>8.02662037037037</v>
      </c>
      <c r="AH56" t="n">
        <v>532964.7236050504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3.6057</v>
      </c>
      <c r="E57" t="n">
        <v>27.73</v>
      </c>
      <c r="F57" t="n">
        <v>24.56</v>
      </c>
      <c r="G57" t="n">
        <v>98.23999999999999</v>
      </c>
      <c r="H57" t="n">
        <v>1.16</v>
      </c>
      <c r="I57" t="n">
        <v>15</v>
      </c>
      <c r="J57" t="n">
        <v>226.41</v>
      </c>
      <c r="K57" t="n">
        <v>55.27</v>
      </c>
      <c r="L57" t="n">
        <v>14.75</v>
      </c>
      <c r="M57" t="n">
        <v>9</v>
      </c>
      <c r="N57" t="n">
        <v>51.38</v>
      </c>
      <c r="O57" t="n">
        <v>28157.49</v>
      </c>
      <c r="P57" t="n">
        <v>281.41</v>
      </c>
      <c r="Q57" t="n">
        <v>1397.18</v>
      </c>
      <c r="R57" t="n">
        <v>85.3</v>
      </c>
      <c r="S57" t="n">
        <v>66.97</v>
      </c>
      <c r="T57" t="n">
        <v>6575.44</v>
      </c>
      <c r="U57" t="n">
        <v>0.79</v>
      </c>
      <c r="V57" t="n">
        <v>0.86</v>
      </c>
      <c r="W57" t="n">
        <v>5.32</v>
      </c>
      <c r="X57" t="n">
        <v>0.4</v>
      </c>
      <c r="Y57" t="n">
        <v>1</v>
      </c>
      <c r="Z57" t="n">
        <v>10</v>
      </c>
      <c r="AA57" t="n">
        <v>430.4981490481662</v>
      </c>
      <c r="AB57" t="n">
        <v>589.026559765633</v>
      </c>
      <c r="AC57" t="n">
        <v>532.8106916055691</v>
      </c>
      <c r="AD57" t="n">
        <v>430498.1490481662</v>
      </c>
      <c r="AE57" t="n">
        <v>589026.559765633</v>
      </c>
      <c r="AF57" t="n">
        <v>3.454558203861025e-06</v>
      </c>
      <c r="AG57" t="n">
        <v>8.023726851851853</v>
      </c>
      <c r="AH57" t="n">
        <v>532810.6916055691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3.6022</v>
      </c>
      <c r="E58" t="n">
        <v>27.76</v>
      </c>
      <c r="F58" t="n">
        <v>24.59</v>
      </c>
      <c r="G58" t="n">
        <v>98.34999999999999</v>
      </c>
      <c r="H58" t="n">
        <v>1.18</v>
      </c>
      <c r="I58" t="n">
        <v>15</v>
      </c>
      <c r="J58" t="n">
        <v>226.83</v>
      </c>
      <c r="K58" t="n">
        <v>55.27</v>
      </c>
      <c r="L58" t="n">
        <v>15</v>
      </c>
      <c r="M58" t="n">
        <v>5</v>
      </c>
      <c r="N58" t="n">
        <v>51.55</v>
      </c>
      <c r="O58" t="n">
        <v>28209.31</v>
      </c>
      <c r="P58" t="n">
        <v>280.05</v>
      </c>
      <c r="Q58" t="n">
        <v>1397.22</v>
      </c>
      <c r="R58" t="n">
        <v>85.95999999999999</v>
      </c>
      <c r="S58" t="n">
        <v>66.97</v>
      </c>
      <c r="T58" t="n">
        <v>6908.93</v>
      </c>
      <c r="U58" t="n">
        <v>0.78</v>
      </c>
      <c r="V58" t="n">
        <v>0.86</v>
      </c>
      <c r="W58" t="n">
        <v>5.33</v>
      </c>
      <c r="X58" t="n">
        <v>0.42</v>
      </c>
      <c r="Y58" t="n">
        <v>1</v>
      </c>
      <c r="Z58" t="n">
        <v>10</v>
      </c>
      <c r="AA58" t="n">
        <v>429.9434019726496</v>
      </c>
      <c r="AB58" t="n">
        <v>588.2675303431976</v>
      </c>
      <c r="AC58" t="n">
        <v>532.1241028859064</v>
      </c>
      <c r="AD58" t="n">
        <v>429943.4019726496</v>
      </c>
      <c r="AE58" t="n">
        <v>588267.5303431975</v>
      </c>
      <c r="AF58" t="n">
        <v>3.451204914981331e-06</v>
      </c>
      <c r="AG58" t="n">
        <v>8.032407407407408</v>
      </c>
      <c r="AH58" t="n">
        <v>532124.1028859064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3.6018</v>
      </c>
      <c r="E59" t="n">
        <v>27.76</v>
      </c>
      <c r="F59" t="n">
        <v>24.59</v>
      </c>
      <c r="G59" t="n">
        <v>98.36</v>
      </c>
      <c r="H59" t="n">
        <v>1.19</v>
      </c>
      <c r="I59" t="n">
        <v>15</v>
      </c>
      <c r="J59" t="n">
        <v>227.25</v>
      </c>
      <c r="K59" t="n">
        <v>55.27</v>
      </c>
      <c r="L59" t="n">
        <v>15.25</v>
      </c>
      <c r="M59" t="n">
        <v>3</v>
      </c>
      <c r="N59" t="n">
        <v>51.72</v>
      </c>
      <c r="O59" t="n">
        <v>28261.2</v>
      </c>
      <c r="P59" t="n">
        <v>280.19</v>
      </c>
      <c r="Q59" t="n">
        <v>1397.31</v>
      </c>
      <c r="R59" t="n">
        <v>85.93000000000001</v>
      </c>
      <c r="S59" t="n">
        <v>66.97</v>
      </c>
      <c r="T59" t="n">
        <v>6889.74</v>
      </c>
      <c r="U59" t="n">
        <v>0.78</v>
      </c>
      <c r="V59" t="n">
        <v>0.86</v>
      </c>
      <c r="W59" t="n">
        <v>5.33</v>
      </c>
      <c r="X59" t="n">
        <v>0.42</v>
      </c>
      <c r="Y59" t="n">
        <v>1</v>
      </c>
      <c r="Z59" t="n">
        <v>10</v>
      </c>
      <c r="AA59" t="n">
        <v>430.0671720486159</v>
      </c>
      <c r="AB59" t="n">
        <v>588.436878021485</v>
      </c>
      <c r="AC59" t="n">
        <v>532.2772882594589</v>
      </c>
      <c r="AD59" t="n">
        <v>430067.1720486159</v>
      </c>
      <c r="AE59" t="n">
        <v>588436.8780214849</v>
      </c>
      <c r="AF59" t="n">
        <v>3.450821681966509e-06</v>
      </c>
      <c r="AG59" t="n">
        <v>8.032407407407408</v>
      </c>
      <c r="AH59" t="n">
        <v>532277.288259459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3.6015</v>
      </c>
      <c r="E60" t="n">
        <v>27.77</v>
      </c>
      <c r="F60" t="n">
        <v>24.59</v>
      </c>
      <c r="G60" t="n">
        <v>98.37</v>
      </c>
      <c r="H60" t="n">
        <v>1.21</v>
      </c>
      <c r="I60" t="n">
        <v>15</v>
      </c>
      <c r="J60" t="n">
        <v>227.67</v>
      </c>
      <c r="K60" t="n">
        <v>55.27</v>
      </c>
      <c r="L60" t="n">
        <v>15.5</v>
      </c>
      <c r="M60" t="n">
        <v>2</v>
      </c>
      <c r="N60" t="n">
        <v>51.9</v>
      </c>
      <c r="O60" t="n">
        <v>28313.14</v>
      </c>
      <c r="P60" t="n">
        <v>280.24</v>
      </c>
      <c r="Q60" t="n">
        <v>1397.2</v>
      </c>
      <c r="R60" t="n">
        <v>85.97</v>
      </c>
      <c r="S60" t="n">
        <v>66.97</v>
      </c>
      <c r="T60" t="n">
        <v>6912.96</v>
      </c>
      <c r="U60" t="n">
        <v>0.78</v>
      </c>
      <c r="V60" t="n">
        <v>0.86</v>
      </c>
      <c r="W60" t="n">
        <v>5.34</v>
      </c>
      <c r="X60" t="n">
        <v>0.43</v>
      </c>
      <c r="Y60" t="n">
        <v>1</v>
      </c>
      <c r="Z60" t="n">
        <v>10</v>
      </c>
      <c r="AA60" t="n">
        <v>430.1230814674346</v>
      </c>
      <c r="AB60" t="n">
        <v>588.5133757548623</v>
      </c>
      <c r="AC60" t="n">
        <v>532.3464851565279</v>
      </c>
      <c r="AD60" t="n">
        <v>430123.0814674346</v>
      </c>
      <c r="AE60" t="n">
        <v>588513.3757548623</v>
      </c>
      <c r="AF60" t="n">
        <v>3.450534257205392e-06</v>
      </c>
      <c r="AG60" t="n">
        <v>8.035300925925926</v>
      </c>
      <c r="AH60" t="n">
        <v>532346.485156528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3.601</v>
      </c>
      <c r="E61" t="n">
        <v>27.77</v>
      </c>
      <c r="F61" t="n">
        <v>24.6</v>
      </c>
      <c r="G61" t="n">
        <v>98.39</v>
      </c>
      <c r="H61" t="n">
        <v>1.23</v>
      </c>
      <c r="I61" t="n">
        <v>15</v>
      </c>
      <c r="J61" t="n">
        <v>228.09</v>
      </c>
      <c r="K61" t="n">
        <v>55.27</v>
      </c>
      <c r="L61" t="n">
        <v>15.75</v>
      </c>
      <c r="M61" t="n">
        <v>2</v>
      </c>
      <c r="N61" t="n">
        <v>52.07</v>
      </c>
      <c r="O61" t="n">
        <v>28365.14</v>
      </c>
      <c r="P61" t="n">
        <v>280.32</v>
      </c>
      <c r="Q61" t="n">
        <v>1397.2</v>
      </c>
      <c r="R61" t="n">
        <v>86.06</v>
      </c>
      <c r="S61" t="n">
        <v>66.97</v>
      </c>
      <c r="T61" t="n">
        <v>6956.96</v>
      </c>
      <c r="U61" t="n">
        <v>0.78</v>
      </c>
      <c r="V61" t="n">
        <v>0.86</v>
      </c>
      <c r="W61" t="n">
        <v>5.34</v>
      </c>
      <c r="X61" t="n">
        <v>0.43</v>
      </c>
      <c r="Y61" t="n">
        <v>1</v>
      </c>
      <c r="Z61" t="n">
        <v>10</v>
      </c>
      <c r="AA61" t="n">
        <v>430.2465595448697</v>
      </c>
      <c r="AB61" t="n">
        <v>588.6823239078772</v>
      </c>
      <c r="AC61" t="n">
        <v>532.4993091349394</v>
      </c>
      <c r="AD61" t="n">
        <v>430246.5595448697</v>
      </c>
      <c r="AE61" t="n">
        <v>588682.3239078772</v>
      </c>
      <c r="AF61" t="n">
        <v>3.450055215936864e-06</v>
      </c>
      <c r="AG61" t="n">
        <v>8.035300925925926</v>
      </c>
      <c r="AH61" t="n">
        <v>532499.3091349393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3.6012</v>
      </c>
      <c r="E62" t="n">
        <v>27.77</v>
      </c>
      <c r="F62" t="n">
        <v>24.6</v>
      </c>
      <c r="G62" t="n">
        <v>98.38</v>
      </c>
      <c r="H62" t="n">
        <v>1.24</v>
      </c>
      <c r="I62" t="n">
        <v>15</v>
      </c>
      <c r="J62" t="n">
        <v>228.51</v>
      </c>
      <c r="K62" t="n">
        <v>55.27</v>
      </c>
      <c r="L62" t="n">
        <v>16</v>
      </c>
      <c r="M62" t="n">
        <v>0</v>
      </c>
      <c r="N62" t="n">
        <v>52.24</v>
      </c>
      <c r="O62" t="n">
        <v>28417.2</v>
      </c>
      <c r="P62" t="n">
        <v>280.76</v>
      </c>
      <c r="Q62" t="n">
        <v>1397.21</v>
      </c>
      <c r="R62" t="n">
        <v>86.01000000000001</v>
      </c>
      <c r="S62" t="n">
        <v>66.97</v>
      </c>
      <c r="T62" t="n">
        <v>6929.67</v>
      </c>
      <c r="U62" t="n">
        <v>0.78</v>
      </c>
      <c r="V62" t="n">
        <v>0.86</v>
      </c>
      <c r="W62" t="n">
        <v>5.34</v>
      </c>
      <c r="X62" t="n">
        <v>0.43</v>
      </c>
      <c r="Y62" t="n">
        <v>1</v>
      </c>
      <c r="Z62" t="n">
        <v>10</v>
      </c>
      <c r="AA62" t="n">
        <v>430.527175019486</v>
      </c>
      <c r="AB62" t="n">
        <v>589.0662743801283</v>
      </c>
      <c r="AC62" t="n">
        <v>532.8466159129968</v>
      </c>
      <c r="AD62" t="n">
        <v>430527.175019486</v>
      </c>
      <c r="AE62" t="n">
        <v>589066.2743801284</v>
      </c>
      <c r="AF62" t="n">
        <v>3.450246832444276e-06</v>
      </c>
      <c r="AG62" t="n">
        <v>8.035300925925926</v>
      </c>
      <c r="AH62" t="n">
        <v>532846.6159129967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2.561</v>
      </c>
      <c r="E2" t="n">
        <v>39.05</v>
      </c>
      <c r="F2" t="n">
        <v>30.99</v>
      </c>
      <c r="G2" t="n">
        <v>8.01</v>
      </c>
      <c r="H2" t="n">
        <v>0.14</v>
      </c>
      <c r="I2" t="n">
        <v>232</v>
      </c>
      <c r="J2" t="n">
        <v>124.63</v>
      </c>
      <c r="K2" t="n">
        <v>45</v>
      </c>
      <c r="L2" t="n">
        <v>1</v>
      </c>
      <c r="M2" t="n">
        <v>230</v>
      </c>
      <c r="N2" t="n">
        <v>18.64</v>
      </c>
      <c r="O2" t="n">
        <v>15605.44</v>
      </c>
      <c r="P2" t="n">
        <v>320.16</v>
      </c>
      <c r="Q2" t="n">
        <v>1397.66</v>
      </c>
      <c r="R2" t="n">
        <v>294.41</v>
      </c>
      <c r="S2" t="n">
        <v>66.97</v>
      </c>
      <c r="T2" t="n">
        <v>110047.74</v>
      </c>
      <c r="U2" t="n">
        <v>0.23</v>
      </c>
      <c r="V2" t="n">
        <v>0.68</v>
      </c>
      <c r="W2" t="n">
        <v>5.69</v>
      </c>
      <c r="X2" t="n">
        <v>6.81</v>
      </c>
      <c r="Y2" t="n">
        <v>1</v>
      </c>
      <c r="Z2" t="n">
        <v>10</v>
      </c>
      <c r="AA2" t="n">
        <v>620.4310713348468</v>
      </c>
      <c r="AB2" t="n">
        <v>848.9011632874228</v>
      </c>
      <c r="AC2" t="n">
        <v>767.8832277035361</v>
      </c>
      <c r="AD2" t="n">
        <v>620431.0713348468</v>
      </c>
      <c r="AE2" t="n">
        <v>848901.1632874229</v>
      </c>
      <c r="AF2" t="n">
        <v>2.871785726029509e-06</v>
      </c>
      <c r="AG2" t="n">
        <v>11.29918981481481</v>
      </c>
      <c r="AH2" t="n">
        <v>767883.2277035362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2.7907</v>
      </c>
      <c r="E3" t="n">
        <v>35.83</v>
      </c>
      <c r="F3" t="n">
        <v>29.25</v>
      </c>
      <c r="G3" t="n">
        <v>10.09</v>
      </c>
      <c r="H3" t="n">
        <v>0.18</v>
      </c>
      <c r="I3" t="n">
        <v>174</v>
      </c>
      <c r="J3" t="n">
        <v>124.96</v>
      </c>
      <c r="K3" t="n">
        <v>45</v>
      </c>
      <c r="L3" t="n">
        <v>1.25</v>
      </c>
      <c r="M3" t="n">
        <v>172</v>
      </c>
      <c r="N3" t="n">
        <v>18.71</v>
      </c>
      <c r="O3" t="n">
        <v>15645.96</v>
      </c>
      <c r="P3" t="n">
        <v>299.86</v>
      </c>
      <c r="Q3" t="n">
        <v>1397.62</v>
      </c>
      <c r="R3" t="n">
        <v>237.74</v>
      </c>
      <c r="S3" t="n">
        <v>66.97</v>
      </c>
      <c r="T3" t="n">
        <v>82000.98</v>
      </c>
      <c r="U3" t="n">
        <v>0.28</v>
      </c>
      <c r="V3" t="n">
        <v>0.72</v>
      </c>
      <c r="W3" t="n">
        <v>5.6</v>
      </c>
      <c r="X3" t="n">
        <v>5.08</v>
      </c>
      <c r="Y3" t="n">
        <v>1</v>
      </c>
      <c r="Z3" t="n">
        <v>10</v>
      </c>
      <c r="AA3" t="n">
        <v>540.2976735140822</v>
      </c>
      <c r="AB3" t="n">
        <v>739.2591131530453</v>
      </c>
      <c r="AC3" t="n">
        <v>668.7052609503997</v>
      </c>
      <c r="AD3" t="n">
        <v>540297.6735140822</v>
      </c>
      <c r="AE3" t="n">
        <v>739259.1131530453</v>
      </c>
      <c r="AF3" t="n">
        <v>3.129360572288384e-06</v>
      </c>
      <c r="AG3" t="n">
        <v>10.36747685185185</v>
      </c>
      <c r="AH3" t="n">
        <v>668705.2609503998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2.9589</v>
      </c>
      <c r="E4" t="n">
        <v>33.8</v>
      </c>
      <c r="F4" t="n">
        <v>28.14</v>
      </c>
      <c r="G4" t="n">
        <v>12.23</v>
      </c>
      <c r="H4" t="n">
        <v>0.21</v>
      </c>
      <c r="I4" t="n">
        <v>138</v>
      </c>
      <c r="J4" t="n">
        <v>125.29</v>
      </c>
      <c r="K4" t="n">
        <v>45</v>
      </c>
      <c r="L4" t="n">
        <v>1.5</v>
      </c>
      <c r="M4" t="n">
        <v>136</v>
      </c>
      <c r="N4" t="n">
        <v>18.79</v>
      </c>
      <c r="O4" t="n">
        <v>15686.51</v>
      </c>
      <c r="P4" t="n">
        <v>285.97</v>
      </c>
      <c r="Q4" t="n">
        <v>1397.7</v>
      </c>
      <c r="R4" t="n">
        <v>202.02</v>
      </c>
      <c r="S4" t="n">
        <v>66.97</v>
      </c>
      <c r="T4" t="n">
        <v>64320.94</v>
      </c>
      <c r="U4" t="n">
        <v>0.33</v>
      </c>
      <c r="V4" t="n">
        <v>0.75</v>
      </c>
      <c r="W4" t="n">
        <v>5.51</v>
      </c>
      <c r="X4" t="n">
        <v>3.96</v>
      </c>
      <c r="Y4" t="n">
        <v>1</v>
      </c>
      <c r="Z4" t="n">
        <v>10</v>
      </c>
      <c r="AA4" t="n">
        <v>493.8383934664456</v>
      </c>
      <c r="AB4" t="n">
        <v>675.6914765530895</v>
      </c>
      <c r="AC4" t="n">
        <v>611.2044303698054</v>
      </c>
      <c r="AD4" t="n">
        <v>493838.3934664456</v>
      </c>
      <c r="AE4" t="n">
        <v>675691.4765530895</v>
      </c>
      <c r="AF4" t="n">
        <v>3.317972192404808e-06</v>
      </c>
      <c r="AG4" t="n">
        <v>9.780092592592592</v>
      </c>
      <c r="AH4" t="n">
        <v>611204.4303698054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3.0713</v>
      </c>
      <c r="E5" t="n">
        <v>32.56</v>
      </c>
      <c r="F5" t="n">
        <v>27.49</v>
      </c>
      <c r="G5" t="n">
        <v>14.34</v>
      </c>
      <c r="H5" t="n">
        <v>0.25</v>
      </c>
      <c r="I5" t="n">
        <v>115</v>
      </c>
      <c r="J5" t="n">
        <v>125.62</v>
      </c>
      <c r="K5" t="n">
        <v>45</v>
      </c>
      <c r="L5" t="n">
        <v>1.75</v>
      </c>
      <c r="M5" t="n">
        <v>113</v>
      </c>
      <c r="N5" t="n">
        <v>18.87</v>
      </c>
      <c r="O5" t="n">
        <v>15727.09</v>
      </c>
      <c r="P5" t="n">
        <v>277.37</v>
      </c>
      <c r="Q5" t="n">
        <v>1397.52</v>
      </c>
      <c r="R5" t="n">
        <v>180.51</v>
      </c>
      <c r="S5" t="n">
        <v>66.97</v>
      </c>
      <c r="T5" t="n">
        <v>53680.99</v>
      </c>
      <c r="U5" t="n">
        <v>0.37</v>
      </c>
      <c r="V5" t="n">
        <v>0.77</v>
      </c>
      <c r="W5" t="n">
        <v>5.49</v>
      </c>
      <c r="X5" t="n">
        <v>3.32</v>
      </c>
      <c r="Y5" t="n">
        <v>1</v>
      </c>
      <c r="Z5" t="n">
        <v>10</v>
      </c>
      <c r="AA5" t="n">
        <v>473.1117740826896</v>
      </c>
      <c r="AB5" t="n">
        <v>647.3324015183222</v>
      </c>
      <c r="AC5" t="n">
        <v>585.5519056541444</v>
      </c>
      <c r="AD5" t="n">
        <v>473111.7740826897</v>
      </c>
      <c r="AE5" t="n">
        <v>647332.4015183222</v>
      </c>
      <c r="AF5" t="n">
        <v>3.444012300021254e-06</v>
      </c>
      <c r="AG5" t="n">
        <v>9.421296296296298</v>
      </c>
      <c r="AH5" t="n">
        <v>585551.9056541445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3.1623</v>
      </c>
      <c r="E6" t="n">
        <v>31.62</v>
      </c>
      <c r="F6" t="n">
        <v>26.99</v>
      </c>
      <c r="G6" t="n">
        <v>16.52</v>
      </c>
      <c r="H6" t="n">
        <v>0.28</v>
      </c>
      <c r="I6" t="n">
        <v>98</v>
      </c>
      <c r="J6" t="n">
        <v>125.95</v>
      </c>
      <c r="K6" t="n">
        <v>45</v>
      </c>
      <c r="L6" t="n">
        <v>2</v>
      </c>
      <c r="M6" t="n">
        <v>96</v>
      </c>
      <c r="N6" t="n">
        <v>18.95</v>
      </c>
      <c r="O6" t="n">
        <v>15767.7</v>
      </c>
      <c r="P6" t="n">
        <v>269.78</v>
      </c>
      <c r="Q6" t="n">
        <v>1397.61</v>
      </c>
      <c r="R6" t="n">
        <v>164.33</v>
      </c>
      <c r="S6" t="n">
        <v>66.97</v>
      </c>
      <c r="T6" t="n">
        <v>45675.47</v>
      </c>
      <c r="U6" t="n">
        <v>0.41</v>
      </c>
      <c r="V6" t="n">
        <v>0.78</v>
      </c>
      <c r="W6" t="n">
        <v>5.46</v>
      </c>
      <c r="X6" t="n">
        <v>2.82</v>
      </c>
      <c r="Y6" t="n">
        <v>1</v>
      </c>
      <c r="Z6" t="n">
        <v>10</v>
      </c>
      <c r="AA6" t="n">
        <v>446.0469561662401</v>
      </c>
      <c r="AB6" t="n">
        <v>610.3011236295389</v>
      </c>
      <c r="AC6" t="n">
        <v>552.0548409533417</v>
      </c>
      <c r="AD6" t="n">
        <v>446046.9561662402</v>
      </c>
      <c r="AE6" t="n">
        <v>610301.1236295389</v>
      </c>
      <c r="AF6" t="n">
        <v>3.546055447646668e-06</v>
      </c>
      <c r="AG6" t="n">
        <v>9.149305555555555</v>
      </c>
      <c r="AH6" t="n">
        <v>552054.8409533417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3.2369</v>
      </c>
      <c r="E7" t="n">
        <v>30.89</v>
      </c>
      <c r="F7" t="n">
        <v>26.59</v>
      </c>
      <c r="G7" t="n">
        <v>18.77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263.63</v>
      </c>
      <c r="Q7" t="n">
        <v>1397.32</v>
      </c>
      <c r="R7" t="n">
        <v>151.07</v>
      </c>
      <c r="S7" t="n">
        <v>66.97</v>
      </c>
      <c r="T7" t="n">
        <v>39109.54</v>
      </c>
      <c r="U7" t="n">
        <v>0.44</v>
      </c>
      <c r="V7" t="n">
        <v>0.79</v>
      </c>
      <c r="W7" t="n">
        <v>5.44</v>
      </c>
      <c r="X7" t="n">
        <v>2.42</v>
      </c>
      <c r="Y7" t="n">
        <v>1</v>
      </c>
      <c r="Z7" t="n">
        <v>10</v>
      </c>
      <c r="AA7" t="n">
        <v>433.5334375505892</v>
      </c>
      <c r="AB7" t="n">
        <v>593.1795754021263</v>
      </c>
      <c r="AC7" t="n">
        <v>536.5673492585095</v>
      </c>
      <c r="AD7" t="n">
        <v>433533.4375505892</v>
      </c>
      <c r="AE7" t="n">
        <v>593179.5754021263</v>
      </c>
      <c r="AF7" t="n">
        <v>3.629708401634096e-06</v>
      </c>
      <c r="AG7" t="n">
        <v>8.938078703703704</v>
      </c>
      <c r="AH7" t="n">
        <v>536567.3492585095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3.2944</v>
      </c>
      <c r="E8" t="n">
        <v>30.36</v>
      </c>
      <c r="F8" t="n">
        <v>26.31</v>
      </c>
      <c r="G8" t="n">
        <v>21.04</v>
      </c>
      <c r="H8" t="n">
        <v>0.35</v>
      </c>
      <c r="I8" t="n">
        <v>75</v>
      </c>
      <c r="J8" t="n">
        <v>126.61</v>
      </c>
      <c r="K8" t="n">
        <v>45</v>
      </c>
      <c r="L8" t="n">
        <v>2.5</v>
      </c>
      <c r="M8" t="n">
        <v>73</v>
      </c>
      <c r="N8" t="n">
        <v>19.11</v>
      </c>
      <c r="O8" t="n">
        <v>15849</v>
      </c>
      <c r="P8" t="n">
        <v>257.87</v>
      </c>
      <c r="Q8" t="n">
        <v>1397.28</v>
      </c>
      <c r="R8" t="n">
        <v>142.27</v>
      </c>
      <c r="S8" t="n">
        <v>66.97</v>
      </c>
      <c r="T8" t="n">
        <v>34762.06</v>
      </c>
      <c r="U8" t="n">
        <v>0.47</v>
      </c>
      <c r="V8" t="n">
        <v>0.8</v>
      </c>
      <c r="W8" t="n">
        <v>5.42</v>
      </c>
      <c r="X8" t="n">
        <v>2.14</v>
      </c>
      <c r="Y8" t="n">
        <v>1</v>
      </c>
      <c r="Z8" t="n">
        <v>10</v>
      </c>
      <c r="AA8" t="n">
        <v>423.7329086365538</v>
      </c>
      <c r="AB8" t="n">
        <v>579.7700593731224</v>
      </c>
      <c r="AC8" t="n">
        <v>524.4376186189398</v>
      </c>
      <c r="AD8" t="n">
        <v>423732.9086365538</v>
      </c>
      <c r="AE8" t="n">
        <v>579770.0593731224</v>
      </c>
      <c r="AF8" t="n">
        <v>3.69418621469411e-06</v>
      </c>
      <c r="AG8" t="n">
        <v>8.784722222222223</v>
      </c>
      <c r="AH8" t="n">
        <v>524437.6186189399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3.3361</v>
      </c>
      <c r="E9" t="n">
        <v>29.97</v>
      </c>
      <c r="F9" t="n">
        <v>26.1</v>
      </c>
      <c r="G9" t="n">
        <v>23.03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254.04</v>
      </c>
      <c r="Q9" t="n">
        <v>1397.3</v>
      </c>
      <c r="R9" t="n">
        <v>135.89</v>
      </c>
      <c r="S9" t="n">
        <v>66.97</v>
      </c>
      <c r="T9" t="n">
        <v>31606.32</v>
      </c>
      <c r="U9" t="n">
        <v>0.49</v>
      </c>
      <c r="V9" t="n">
        <v>0.8100000000000001</v>
      </c>
      <c r="W9" t="n">
        <v>5.4</v>
      </c>
      <c r="X9" t="n">
        <v>1.94</v>
      </c>
      <c r="Y9" t="n">
        <v>1</v>
      </c>
      <c r="Z9" t="n">
        <v>10</v>
      </c>
      <c r="AA9" t="n">
        <v>417.0690618315904</v>
      </c>
      <c r="AB9" t="n">
        <v>570.6522901863991</v>
      </c>
      <c r="AC9" t="n">
        <v>516.1900365265279</v>
      </c>
      <c r="AD9" t="n">
        <v>417069.0618315904</v>
      </c>
      <c r="AE9" t="n">
        <v>570652.2901863991</v>
      </c>
      <c r="AF9" t="n">
        <v>3.740946646078503e-06</v>
      </c>
      <c r="AG9" t="n">
        <v>8.671875</v>
      </c>
      <c r="AH9" t="n">
        <v>516190.036526528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3.3798</v>
      </c>
      <c r="E10" t="n">
        <v>29.59</v>
      </c>
      <c r="F10" t="n">
        <v>25.9</v>
      </c>
      <c r="G10" t="n">
        <v>25.47</v>
      </c>
      <c r="H10" t="n">
        <v>0.42</v>
      </c>
      <c r="I10" t="n">
        <v>61</v>
      </c>
      <c r="J10" t="n">
        <v>127.27</v>
      </c>
      <c r="K10" t="n">
        <v>45</v>
      </c>
      <c r="L10" t="n">
        <v>3</v>
      </c>
      <c r="M10" t="n">
        <v>59</v>
      </c>
      <c r="N10" t="n">
        <v>19.27</v>
      </c>
      <c r="O10" t="n">
        <v>15930.42</v>
      </c>
      <c r="P10" t="n">
        <v>249.75</v>
      </c>
      <c r="Q10" t="n">
        <v>1397.25</v>
      </c>
      <c r="R10" t="n">
        <v>128.93</v>
      </c>
      <c r="S10" t="n">
        <v>66.97</v>
      </c>
      <c r="T10" t="n">
        <v>28160.96</v>
      </c>
      <c r="U10" t="n">
        <v>0.52</v>
      </c>
      <c r="V10" t="n">
        <v>0.8100000000000001</v>
      </c>
      <c r="W10" t="n">
        <v>5.39</v>
      </c>
      <c r="X10" t="n">
        <v>1.73</v>
      </c>
      <c r="Y10" t="n">
        <v>1</v>
      </c>
      <c r="Z10" t="n">
        <v>10</v>
      </c>
      <c r="AA10" t="n">
        <v>399.0291889100529</v>
      </c>
      <c r="AB10" t="n">
        <v>545.9693401921274</v>
      </c>
      <c r="AC10" t="n">
        <v>493.8627926369716</v>
      </c>
      <c r="AD10" t="n">
        <v>399029.1889100529</v>
      </c>
      <c r="AE10" t="n">
        <v>545969.3401921274</v>
      </c>
      <c r="AF10" t="n">
        <v>3.789949784004114e-06</v>
      </c>
      <c r="AG10" t="n">
        <v>8.561921296296296</v>
      </c>
      <c r="AH10" t="n">
        <v>493862.7926369716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3.4104</v>
      </c>
      <c r="E11" t="n">
        <v>29.32</v>
      </c>
      <c r="F11" t="n">
        <v>25.76</v>
      </c>
      <c r="G11" t="n">
        <v>27.6</v>
      </c>
      <c r="H11" t="n">
        <v>0.45</v>
      </c>
      <c r="I11" t="n">
        <v>56</v>
      </c>
      <c r="J11" t="n">
        <v>127.6</v>
      </c>
      <c r="K11" t="n">
        <v>45</v>
      </c>
      <c r="L11" t="n">
        <v>3.25</v>
      </c>
      <c r="M11" t="n">
        <v>54</v>
      </c>
      <c r="N11" t="n">
        <v>19.35</v>
      </c>
      <c r="O11" t="n">
        <v>15971.17</v>
      </c>
      <c r="P11" t="n">
        <v>245.76</v>
      </c>
      <c r="Q11" t="n">
        <v>1397.27</v>
      </c>
      <c r="R11" t="n">
        <v>124.43</v>
      </c>
      <c r="S11" t="n">
        <v>66.97</v>
      </c>
      <c r="T11" t="n">
        <v>25936.19</v>
      </c>
      <c r="U11" t="n">
        <v>0.54</v>
      </c>
      <c r="V11" t="n">
        <v>0.82</v>
      </c>
      <c r="W11" t="n">
        <v>5.38</v>
      </c>
      <c r="X11" t="n">
        <v>1.59</v>
      </c>
      <c r="Y11" t="n">
        <v>1</v>
      </c>
      <c r="Z11" t="n">
        <v>10</v>
      </c>
      <c r="AA11" t="n">
        <v>393.3993902371395</v>
      </c>
      <c r="AB11" t="n">
        <v>538.2664012786588</v>
      </c>
      <c r="AC11" t="n">
        <v>486.8950114022618</v>
      </c>
      <c r="AD11" t="n">
        <v>393399.3902371395</v>
      </c>
      <c r="AE11" t="n">
        <v>538266.4012786588</v>
      </c>
      <c r="AF11" t="n">
        <v>3.824263194084747e-06</v>
      </c>
      <c r="AG11" t="n">
        <v>8.483796296296296</v>
      </c>
      <c r="AH11" t="n">
        <v>486895.0114022618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3.4441</v>
      </c>
      <c r="E12" t="n">
        <v>29.04</v>
      </c>
      <c r="F12" t="n">
        <v>25.6</v>
      </c>
      <c r="G12" t="n">
        <v>30.12</v>
      </c>
      <c r="H12" t="n">
        <v>0.48</v>
      </c>
      <c r="I12" t="n">
        <v>51</v>
      </c>
      <c r="J12" t="n">
        <v>127.93</v>
      </c>
      <c r="K12" t="n">
        <v>45</v>
      </c>
      <c r="L12" t="n">
        <v>3.5</v>
      </c>
      <c r="M12" t="n">
        <v>49</v>
      </c>
      <c r="N12" t="n">
        <v>19.43</v>
      </c>
      <c r="O12" t="n">
        <v>16011.95</v>
      </c>
      <c r="P12" t="n">
        <v>241.42</v>
      </c>
      <c r="Q12" t="n">
        <v>1397.27</v>
      </c>
      <c r="R12" t="n">
        <v>119.53</v>
      </c>
      <c r="S12" t="n">
        <v>66.97</v>
      </c>
      <c r="T12" t="n">
        <v>23511.46</v>
      </c>
      <c r="U12" t="n">
        <v>0.5600000000000001</v>
      </c>
      <c r="V12" t="n">
        <v>0.82</v>
      </c>
      <c r="W12" t="n">
        <v>5.37</v>
      </c>
      <c r="X12" t="n">
        <v>1.43</v>
      </c>
      <c r="Y12" t="n">
        <v>1</v>
      </c>
      <c r="Z12" t="n">
        <v>10</v>
      </c>
      <c r="AA12" t="n">
        <v>387.5216678741725</v>
      </c>
      <c r="AB12" t="n">
        <v>530.2242422348376</v>
      </c>
      <c r="AC12" t="n">
        <v>479.6203847303419</v>
      </c>
      <c r="AD12" t="n">
        <v>387521.6678741724</v>
      </c>
      <c r="AE12" t="n">
        <v>530224.2422348376</v>
      </c>
      <c r="AF12" t="n">
        <v>3.862052799304269e-06</v>
      </c>
      <c r="AG12" t="n">
        <v>8.402777777777777</v>
      </c>
      <c r="AH12" t="n">
        <v>479620.3847303418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3.4704</v>
      </c>
      <c r="E13" t="n">
        <v>28.82</v>
      </c>
      <c r="F13" t="n">
        <v>25.48</v>
      </c>
      <c r="G13" t="n">
        <v>32.53</v>
      </c>
      <c r="H13" t="n">
        <v>0.52</v>
      </c>
      <c r="I13" t="n">
        <v>47</v>
      </c>
      <c r="J13" t="n">
        <v>128.26</v>
      </c>
      <c r="K13" t="n">
        <v>45</v>
      </c>
      <c r="L13" t="n">
        <v>3.75</v>
      </c>
      <c r="M13" t="n">
        <v>45</v>
      </c>
      <c r="N13" t="n">
        <v>19.51</v>
      </c>
      <c r="O13" t="n">
        <v>16052.76</v>
      </c>
      <c r="P13" t="n">
        <v>237.61</v>
      </c>
      <c r="Q13" t="n">
        <v>1397.28</v>
      </c>
      <c r="R13" t="n">
        <v>115.33</v>
      </c>
      <c r="S13" t="n">
        <v>66.97</v>
      </c>
      <c r="T13" t="n">
        <v>21432.25</v>
      </c>
      <c r="U13" t="n">
        <v>0.58</v>
      </c>
      <c r="V13" t="n">
        <v>0.83</v>
      </c>
      <c r="W13" t="n">
        <v>5.37</v>
      </c>
      <c r="X13" t="n">
        <v>1.31</v>
      </c>
      <c r="Y13" t="n">
        <v>1</v>
      </c>
      <c r="Z13" t="n">
        <v>10</v>
      </c>
      <c r="AA13" t="n">
        <v>382.7322073452399</v>
      </c>
      <c r="AB13" t="n">
        <v>523.6710910430661</v>
      </c>
      <c r="AC13" t="n">
        <v>473.6926570909076</v>
      </c>
      <c r="AD13" t="n">
        <v>382732.2073452399</v>
      </c>
      <c r="AE13" t="n">
        <v>523671.0910430661</v>
      </c>
      <c r="AF13" t="n">
        <v>3.891544390321285e-06</v>
      </c>
      <c r="AG13" t="n">
        <v>8.33912037037037</v>
      </c>
      <c r="AH13" t="n">
        <v>473692.6570909076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3.4955</v>
      </c>
      <c r="E14" t="n">
        <v>28.61</v>
      </c>
      <c r="F14" t="n">
        <v>25.38</v>
      </c>
      <c r="G14" t="n">
        <v>35.41</v>
      </c>
      <c r="H14" t="n">
        <v>0.55</v>
      </c>
      <c r="I14" t="n">
        <v>43</v>
      </c>
      <c r="J14" t="n">
        <v>128.59</v>
      </c>
      <c r="K14" t="n">
        <v>45</v>
      </c>
      <c r="L14" t="n">
        <v>4</v>
      </c>
      <c r="M14" t="n">
        <v>41</v>
      </c>
      <c r="N14" t="n">
        <v>19.59</v>
      </c>
      <c r="O14" t="n">
        <v>16093.6</v>
      </c>
      <c r="P14" t="n">
        <v>234.32</v>
      </c>
      <c r="Q14" t="n">
        <v>1397.29</v>
      </c>
      <c r="R14" t="n">
        <v>111.82</v>
      </c>
      <c r="S14" t="n">
        <v>66.97</v>
      </c>
      <c r="T14" t="n">
        <v>19694.23</v>
      </c>
      <c r="U14" t="n">
        <v>0.6</v>
      </c>
      <c r="V14" t="n">
        <v>0.83</v>
      </c>
      <c r="W14" t="n">
        <v>5.37</v>
      </c>
      <c r="X14" t="n">
        <v>1.21</v>
      </c>
      <c r="Y14" t="n">
        <v>1</v>
      </c>
      <c r="Z14" t="n">
        <v>10</v>
      </c>
      <c r="AA14" t="n">
        <v>378.5068301706114</v>
      </c>
      <c r="AB14" t="n">
        <v>517.8897435822545</v>
      </c>
      <c r="AC14" t="n">
        <v>468.4630733175836</v>
      </c>
      <c r="AD14" t="n">
        <v>378506.8301706113</v>
      </c>
      <c r="AE14" t="n">
        <v>517889.7435822545</v>
      </c>
      <c r="AF14" t="n">
        <v>3.919690357413568e-06</v>
      </c>
      <c r="AG14" t="n">
        <v>8.278356481481483</v>
      </c>
      <c r="AH14" t="n">
        <v>468463.0733175836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3.5148</v>
      </c>
      <c r="E15" t="n">
        <v>28.45</v>
      </c>
      <c r="F15" t="n">
        <v>25.3</v>
      </c>
      <c r="G15" t="n">
        <v>37.94</v>
      </c>
      <c r="H15" t="n">
        <v>0.58</v>
      </c>
      <c r="I15" t="n">
        <v>40</v>
      </c>
      <c r="J15" t="n">
        <v>128.92</v>
      </c>
      <c r="K15" t="n">
        <v>45</v>
      </c>
      <c r="L15" t="n">
        <v>4.25</v>
      </c>
      <c r="M15" t="n">
        <v>38</v>
      </c>
      <c r="N15" t="n">
        <v>19.68</v>
      </c>
      <c r="O15" t="n">
        <v>16134.46</v>
      </c>
      <c r="P15" t="n">
        <v>230.81</v>
      </c>
      <c r="Q15" t="n">
        <v>1397.19</v>
      </c>
      <c r="R15" t="n">
        <v>109.26</v>
      </c>
      <c r="S15" t="n">
        <v>66.97</v>
      </c>
      <c r="T15" t="n">
        <v>18433.35</v>
      </c>
      <c r="U15" t="n">
        <v>0.61</v>
      </c>
      <c r="V15" t="n">
        <v>0.83</v>
      </c>
      <c r="W15" t="n">
        <v>5.36</v>
      </c>
      <c r="X15" t="n">
        <v>1.13</v>
      </c>
      <c r="Y15" t="n">
        <v>1</v>
      </c>
      <c r="Z15" t="n">
        <v>10</v>
      </c>
      <c r="AA15" t="n">
        <v>374.6160828955893</v>
      </c>
      <c r="AB15" t="n">
        <v>512.5662515129138</v>
      </c>
      <c r="AC15" t="n">
        <v>463.6476478597729</v>
      </c>
      <c r="AD15" t="n">
        <v>374616.0828955893</v>
      </c>
      <c r="AE15" t="n">
        <v>512566.2515129138</v>
      </c>
      <c r="AF15" t="n">
        <v>3.941332475536322e-06</v>
      </c>
      <c r="AG15" t="n">
        <v>8.232060185185185</v>
      </c>
      <c r="AH15" t="n">
        <v>463647.6478597728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3.5287</v>
      </c>
      <c r="E16" t="n">
        <v>28.34</v>
      </c>
      <c r="F16" t="n">
        <v>25.24</v>
      </c>
      <c r="G16" t="n">
        <v>39.85</v>
      </c>
      <c r="H16" t="n">
        <v>0.62</v>
      </c>
      <c r="I16" t="n">
        <v>38</v>
      </c>
      <c r="J16" t="n">
        <v>129.25</v>
      </c>
      <c r="K16" t="n">
        <v>45</v>
      </c>
      <c r="L16" t="n">
        <v>4.5</v>
      </c>
      <c r="M16" t="n">
        <v>36</v>
      </c>
      <c r="N16" t="n">
        <v>19.76</v>
      </c>
      <c r="O16" t="n">
        <v>16175.36</v>
      </c>
      <c r="P16" t="n">
        <v>227.2</v>
      </c>
      <c r="Q16" t="n">
        <v>1397.29</v>
      </c>
      <c r="R16" t="n">
        <v>107.38</v>
      </c>
      <c r="S16" t="n">
        <v>66.97</v>
      </c>
      <c r="T16" t="n">
        <v>17502.64</v>
      </c>
      <c r="U16" t="n">
        <v>0.62</v>
      </c>
      <c r="V16" t="n">
        <v>0.83</v>
      </c>
      <c r="W16" t="n">
        <v>5.36</v>
      </c>
      <c r="X16" t="n">
        <v>1.07</v>
      </c>
      <c r="Y16" t="n">
        <v>1</v>
      </c>
      <c r="Z16" t="n">
        <v>10</v>
      </c>
      <c r="AA16" t="n">
        <v>371.0923162153273</v>
      </c>
      <c r="AB16" t="n">
        <v>507.7448784833653</v>
      </c>
      <c r="AC16" t="n">
        <v>459.2864199053248</v>
      </c>
      <c r="AD16" t="n">
        <v>371092.3162153274</v>
      </c>
      <c r="AE16" t="n">
        <v>507744.8784833653</v>
      </c>
      <c r="AF16" t="n">
        <v>3.956919285997786e-06</v>
      </c>
      <c r="AG16" t="n">
        <v>8.200231481481483</v>
      </c>
      <c r="AH16" t="n">
        <v>459286.4199053248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3.5488</v>
      </c>
      <c r="E17" t="n">
        <v>28.18</v>
      </c>
      <c r="F17" t="n">
        <v>25.15</v>
      </c>
      <c r="G17" t="n">
        <v>43.12</v>
      </c>
      <c r="H17" t="n">
        <v>0.65</v>
      </c>
      <c r="I17" t="n">
        <v>35</v>
      </c>
      <c r="J17" t="n">
        <v>129.59</v>
      </c>
      <c r="K17" t="n">
        <v>45</v>
      </c>
      <c r="L17" t="n">
        <v>4.75</v>
      </c>
      <c r="M17" t="n">
        <v>33</v>
      </c>
      <c r="N17" t="n">
        <v>19.84</v>
      </c>
      <c r="O17" t="n">
        <v>16216.29</v>
      </c>
      <c r="P17" t="n">
        <v>223.63</v>
      </c>
      <c r="Q17" t="n">
        <v>1397.23</v>
      </c>
      <c r="R17" t="n">
        <v>104.88</v>
      </c>
      <c r="S17" t="n">
        <v>66.97</v>
      </c>
      <c r="T17" t="n">
        <v>16267.68</v>
      </c>
      <c r="U17" t="n">
        <v>0.64</v>
      </c>
      <c r="V17" t="n">
        <v>0.84</v>
      </c>
      <c r="W17" t="n">
        <v>5.35</v>
      </c>
      <c r="X17" t="n">
        <v>0.98</v>
      </c>
      <c r="Y17" t="n">
        <v>1</v>
      </c>
      <c r="Z17" t="n">
        <v>10</v>
      </c>
      <c r="AA17" t="n">
        <v>367.1617811769751</v>
      </c>
      <c r="AB17" t="n">
        <v>502.366947040924</v>
      </c>
      <c r="AC17" t="n">
        <v>454.4217506917759</v>
      </c>
      <c r="AD17" t="n">
        <v>367161.7811769751</v>
      </c>
      <c r="AE17" t="n">
        <v>502366.947040924</v>
      </c>
      <c r="AF17" t="n">
        <v>3.979458486737026e-06</v>
      </c>
      <c r="AG17" t="n">
        <v>8.153935185185185</v>
      </c>
      <c r="AH17" t="n">
        <v>454421.7506917759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3.5674</v>
      </c>
      <c r="E18" t="n">
        <v>28.03</v>
      </c>
      <c r="F18" t="n">
        <v>25.06</v>
      </c>
      <c r="G18" t="n">
        <v>45.56</v>
      </c>
      <c r="H18" t="n">
        <v>0.68</v>
      </c>
      <c r="I18" t="n">
        <v>33</v>
      </c>
      <c r="J18" t="n">
        <v>129.92</v>
      </c>
      <c r="K18" t="n">
        <v>45</v>
      </c>
      <c r="L18" t="n">
        <v>5</v>
      </c>
      <c r="M18" t="n">
        <v>31</v>
      </c>
      <c r="N18" t="n">
        <v>19.92</v>
      </c>
      <c r="O18" t="n">
        <v>16257.24</v>
      </c>
      <c r="P18" t="n">
        <v>220.29</v>
      </c>
      <c r="Q18" t="n">
        <v>1397.4</v>
      </c>
      <c r="R18" t="n">
        <v>101.67</v>
      </c>
      <c r="S18" t="n">
        <v>66.97</v>
      </c>
      <c r="T18" t="n">
        <v>14670.23</v>
      </c>
      <c r="U18" t="n">
        <v>0.66</v>
      </c>
      <c r="V18" t="n">
        <v>0.84</v>
      </c>
      <c r="W18" t="n">
        <v>5.34</v>
      </c>
      <c r="X18" t="n">
        <v>0.89</v>
      </c>
      <c r="Y18" t="n">
        <v>1</v>
      </c>
      <c r="Z18" t="n">
        <v>10</v>
      </c>
      <c r="AA18" t="n">
        <v>363.5217470206978</v>
      </c>
      <c r="AB18" t="n">
        <v>497.386491721332</v>
      </c>
      <c r="AC18" t="n">
        <v>449.916623037773</v>
      </c>
      <c r="AD18" t="n">
        <v>363521.7470206978</v>
      </c>
      <c r="AE18" t="n">
        <v>497386.4917213321</v>
      </c>
      <c r="AF18" t="n">
        <v>4.000315657570352e-06</v>
      </c>
      <c r="AG18" t="n">
        <v>8.110532407407408</v>
      </c>
      <c r="AH18" t="n">
        <v>449916.623037773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3.576</v>
      </c>
      <c r="E19" t="n">
        <v>27.96</v>
      </c>
      <c r="F19" t="n">
        <v>25.04</v>
      </c>
      <c r="G19" t="n">
        <v>48.46</v>
      </c>
      <c r="H19" t="n">
        <v>0.71</v>
      </c>
      <c r="I19" t="n">
        <v>31</v>
      </c>
      <c r="J19" t="n">
        <v>130.25</v>
      </c>
      <c r="K19" t="n">
        <v>45</v>
      </c>
      <c r="L19" t="n">
        <v>5.25</v>
      </c>
      <c r="M19" t="n">
        <v>29</v>
      </c>
      <c r="N19" t="n">
        <v>20</v>
      </c>
      <c r="O19" t="n">
        <v>16298.23</v>
      </c>
      <c r="P19" t="n">
        <v>218.48</v>
      </c>
      <c r="Q19" t="n">
        <v>1397.32</v>
      </c>
      <c r="R19" t="n">
        <v>100.99</v>
      </c>
      <c r="S19" t="n">
        <v>66.97</v>
      </c>
      <c r="T19" t="n">
        <v>14342.55</v>
      </c>
      <c r="U19" t="n">
        <v>0.66</v>
      </c>
      <c r="V19" t="n">
        <v>0.84</v>
      </c>
      <c r="W19" t="n">
        <v>5.35</v>
      </c>
      <c r="X19" t="n">
        <v>0.87</v>
      </c>
      <c r="Y19" t="n">
        <v>1</v>
      </c>
      <c r="Z19" t="n">
        <v>10</v>
      </c>
      <c r="AA19" t="n">
        <v>361.7282792882096</v>
      </c>
      <c r="AB19" t="n">
        <v>494.9325900475295</v>
      </c>
      <c r="AC19" t="n">
        <v>447.6969182956453</v>
      </c>
      <c r="AD19" t="n">
        <v>361728.2792882096</v>
      </c>
      <c r="AE19" t="n">
        <v>494932.5900475294</v>
      </c>
      <c r="AF19" t="n">
        <v>4.009959295697589e-06</v>
      </c>
      <c r="AG19" t="n">
        <v>8.090277777777779</v>
      </c>
      <c r="AH19" t="n">
        <v>447696.9182956453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3.5924</v>
      </c>
      <c r="E20" t="n">
        <v>27.84</v>
      </c>
      <c r="F20" t="n">
        <v>24.96</v>
      </c>
      <c r="G20" t="n">
        <v>51.65</v>
      </c>
      <c r="H20" t="n">
        <v>0.74</v>
      </c>
      <c r="I20" t="n">
        <v>29</v>
      </c>
      <c r="J20" t="n">
        <v>130.58</v>
      </c>
      <c r="K20" t="n">
        <v>45</v>
      </c>
      <c r="L20" t="n">
        <v>5.5</v>
      </c>
      <c r="M20" t="n">
        <v>25</v>
      </c>
      <c r="N20" t="n">
        <v>20.09</v>
      </c>
      <c r="O20" t="n">
        <v>16339.24</v>
      </c>
      <c r="P20" t="n">
        <v>213.69</v>
      </c>
      <c r="Q20" t="n">
        <v>1397.18</v>
      </c>
      <c r="R20" t="n">
        <v>98.45</v>
      </c>
      <c r="S20" t="n">
        <v>66.97</v>
      </c>
      <c r="T20" t="n">
        <v>13081.39</v>
      </c>
      <c r="U20" t="n">
        <v>0.68</v>
      </c>
      <c r="V20" t="n">
        <v>0.84</v>
      </c>
      <c r="W20" t="n">
        <v>5.34</v>
      </c>
      <c r="X20" t="n">
        <v>0.8</v>
      </c>
      <c r="Y20" t="n">
        <v>1</v>
      </c>
      <c r="Z20" t="n">
        <v>10</v>
      </c>
      <c r="AA20" t="n">
        <v>357.322033475141</v>
      </c>
      <c r="AB20" t="n">
        <v>488.9037701362432</v>
      </c>
      <c r="AC20" t="n">
        <v>442.2434804951903</v>
      </c>
      <c r="AD20" t="n">
        <v>357322.033475141</v>
      </c>
      <c r="AE20" t="n">
        <v>488903.7701362432</v>
      </c>
      <c r="AF20" t="n">
        <v>4.028349489335576e-06</v>
      </c>
      <c r="AG20" t="n">
        <v>8.055555555555555</v>
      </c>
      <c r="AH20" t="n">
        <v>442243.4804951904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3.599</v>
      </c>
      <c r="E21" t="n">
        <v>27.79</v>
      </c>
      <c r="F21" t="n">
        <v>24.94</v>
      </c>
      <c r="G21" t="n">
        <v>53.44</v>
      </c>
      <c r="H21" t="n">
        <v>0.78</v>
      </c>
      <c r="I21" t="n">
        <v>28</v>
      </c>
      <c r="J21" t="n">
        <v>130.92</v>
      </c>
      <c r="K21" t="n">
        <v>45</v>
      </c>
      <c r="L21" t="n">
        <v>5.75</v>
      </c>
      <c r="M21" t="n">
        <v>25</v>
      </c>
      <c r="N21" t="n">
        <v>20.17</v>
      </c>
      <c r="O21" t="n">
        <v>16380.29</v>
      </c>
      <c r="P21" t="n">
        <v>210.94</v>
      </c>
      <c r="Q21" t="n">
        <v>1397.25</v>
      </c>
      <c r="R21" t="n">
        <v>97.48</v>
      </c>
      <c r="S21" t="n">
        <v>66.97</v>
      </c>
      <c r="T21" t="n">
        <v>12601.31</v>
      </c>
      <c r="U21" t="n">
        <v>0.6899999999999999</v>
      </c>
      <c r="V21" t="n">
        <v>0.84</v>
      </c>
      <c r="W21" t="n">
        <v>5.35</v>
      </c>
      <c r="X21" t="n">
        <v>0.77</v>
      </c>
      <c r="Y21" t="n">
        <v>1</v>
      </c>
      <c r="Z21" t="n">
        <v>10</v>
      </c>
      <c r="AA21" t="n">
        <v>355.0391523405332</v>
      </c>
      <c r="AB21" t="n">
        <v>485.7802314542649</v>
      </c>
      <c r="AC21" t="n">
        <v>439.4180479611061</v>
      </c>
      <c r="AD21" t="n">
        <v>355039.1523405332</v>
      </c>
      <c r="AE21" t="n">
        <v>485780.231454265</v>
      </c>
      <c r="AF21" t="n">
        <v>4.035750420921595e-06</v>
      </c>
      <c r="AG21" t="n">
        <v>8.041087962962964</v>
      </c>
      <c r="AH21" t="n">
        <v>439418.0479611061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3.6119</v>
      </c>
      <c r="E22" t="n">
        <v>27.69</v>
      </c>
      <c r="F22" t="n">
        <v>24.89</v>
      </c>
      <c r="G22" t="n">
        <v>57.44</v>
      </c>
      <c r="H22" t="n">
        <v>0.8100000000000001</v>
      </c>
      <c r="I22" t="n">
        <v>26</v>
      </c>
      <c r="J22" t="n">
        <v>131.25</v>
      </c>
      <c r="K22" t="n">
        <v>45</v>
      </c>
      <c r="L22" t="n">
        <v>6</v>
      </c>
      <c r="M22" t="n">
        <v>18</v>
      </c>
      <c r="N22" t="n">
        <v>20.25</v>
      </c>
      <c r="O22" t="n">
        <v>16421.36</v>
      </c>
      <c r="P22" t="n">
        <v>206.49</v>
      </c>
      <c r="Q22" t="n">
        <v>1397.25</v>
      </c>
      <c r="R22" t="n">
        <v>95.84999999999999</v>
      </c>
      <c r="S22" t="n">
        <v>66.97</v>
      </c>
      <c r="T22" t="n">
        <v>11797.01</v>
      </c>
      <c r="U22" t="n">
        <v>0.7</v>
      </c>
      <c r="V22" t="n">
        <v>0.85</v>
      </c>
      <c r="W22" t="n">
        <v>5.34</v>
      </c>
      <c r="X22" t="n">
        <v>0.72</v>
      </c>
      <c r="Y22" t="n">
        <v>1</v>
      </c>
      <c r="Z22" t="n">
        <v>10</v>
      </c>
      <c r="AA22" t="n">
        <v>351.192440632011</v>
      </c>
      <c r="AB22" t="n">
        <v>480.5169907897216</v>
      </c>
      <c r="AC22" t="n">
        <v>434.6571235985821</v>
      </c>
      <c r="AD22" t="n">
        <v>351192.440632011</v>
      </c>
      <c r="AE22" t="n">
        <v>480516.9907897216</v>
      </c>
      <c r="AF22" t="n">
        <v>4.05021587811245e-06</v>
      </c>
      <c r="AG22" t="n">
        <v>8.012152777777779</v>
      </c>
      <c r="AH22" t="n">
        <v>434657.1235985821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3.6117</v>
      </c>
      <c r="E23" t="n">
        <v>27.69</v>
      </c>
      <c r="F23" t="n">
        <v>24.89</v>
      </c>
      <c r="G23" t="n">
        <v>57.44</v>
      </c>
      <c r="H23" t="n">
        <v>0.84</v>
      </c>
      <c r="I23" t="n">
        <v>26</v>
      </c>
      <c r="J23" t="n">
        <v>131.58</v>
      </c>
      <c r="K23" t="n">
        <v>45</v>
      </c>
      <c r="L23" t="n">
        <v>6.25</v>
      </c>
      <c r="M23" t="n">
        <v>11</v>
      </c>
      <c r="N23" t="n">
        <v>20.34</v>
      </c>
      <c r="O23" t="n">
        <v>16462.46</v>
      </c>
      <c r="P23" t="n">
        <v>206.86</v>
      </c>
      <c r="Q23" t="n">
        <v>1397.27</v>
      </c>
      <c r="R23" t="n">
        <v>95.81999999999999</v>
      </c>
      <c r="S23" t="n">
        <v>66.97</v>
      </c>
      <c r="T23" t="n">
        <v>11780.1</v>
      </c>
      <c r="U23" t="n">
        <v>0.7</v>
      </c>
      <c r="V23" t="n">
        <v>0.85</v>
      </c>
      <c r="W23" t="n">
        <v>5.35</v>
      </c>
      <c r="X23" t="n">
        <v>0.73</v>
      </c>
      <c r="Y23" t="n">
        <v>1</v>
      </c>
      <c r="Z23" t="n">
        <v>10</v>
      </c>
      <c r="AA23" t="n">
        <v>351.4514406202421</v>
      </c>
      <c r="AB23" t="n">
        <v>480.8713659998924</v>
      </c>
      <c r="AC23" t="n">
        <v>434.9776777360629</v>
      </c>
      <c r="AD23" t="n">
        <v>351451.4406202422</v>
      </c>
      <c r="AE23" t="n">
        <v>480871.3659998924</v>
      </c>
      <c r="AF23" t="n">
        <v>4.049991607458329e-06</v>
      </c>
      <c r="AG23" t="n">
        <v>8.012152777777779</v>
      </c>
      <c r="AH23" t="n">
        <v>434977.6777360629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3.6155</v>
      </c>
      <c r="E24" t="n">
        <v>27.66</v>
      </c>
      <c r="F24" t="n">
        <v>24.89</v>
      </c>
      <c r="G24" t="n">
        <v>59.73</v>
      </c>
      <c r="H24" t="n">
        <v>0.87</v>
      </c>
      <c r="I24" t="n">
        <v>25</v>
      </c>
      <c r="J24" t="n">
        <v>131.92</v>
      </c>
      <c r="K24" t="n">
        <v>45</v>
      </c>
      <c r="L24" t="n">
        <v>6.5</v>
      </c>
      <c r="M24" t="n">
        <v>3</v>
      </c>
      <c r="N24" t="n">
        <v>20.42</v>
      </c>
      <c r="O24" t="n">
        <v>16503.6</v>
      </c>
      <c r="P24" t="n">
        <v>205.45</v>
      </c>
      <c r="Q24" t="n">
        <v>1397.21</v>
      </c>
      <c r="R24" t="n">
        <v>95.15000000000001</v>
      </c>
      <c r="S24" t="n">
        <v>66.97</v>
      </c>
      <c r="T24" t="n">
        <v>11451.32</v>
      </c>
      <c r="U24" t="n">
        <v>0.7</v>
      </c>
      <c r="V24" t="n">
        <v>0.85</v>
      </c>
      <c r="W24" t="n">
        <v>5.36</v>
      </c>
      <c r="X24" t="n">
        <v>0.72</v>
      </c>
      <c r="Y24" t="n">
        <v>1</v>
      </c>
      <c r="Z24" t="n">
        <v>10</v>
      </c>
      <c r="AA24" t="n">
        <v>350.2949322766639</v>
      </c>
      <c r="AB24" t="n">
        <v>479.2889802626616</v>
      </c>
      <c r="AC24" t="n">
        <v>433.5463126727012</v>
      </c>
      <c r="AD24" t="n">
        <v>350294.932276664</v>
      </c>
      <c r="AE24" t="n">
        <v>479288.9802626616</v>
      </c>
      <c r="AF24" t="n">
        <v>4.054252749886643e-06</v>
      </c>
      <c r="AG24" t="n">
        <v>8.003472222222223</v>
      </c>
      <c r="AH24" t="n">
        <v>433546.3126727011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3.6163</v>
      </c>
      <c r="E25" t="n">
        <v>27.65</v>
      </c>
      <c r="F25" t="n">
        <v>24.88</v>
      </c>
      <c r="G25" t="n">
        <v>59.72</v>
      </c>
      <c r="H25" t="n">
        <v>0.9</v>
      </c>
      <c r="I25" t="n">
        <v>25</v>
      </c>
      <c r="J25" t="n">
        <v>132.25</v>
      </c>
      <c r="K25" t="n">
        <v>45</v>
      </c>
      <c r="L25" t="n">
        <v>6.75</v>
      </c>
      <c r="M25" t="n">
        <v>2</v>
      </c>
      <c r="N25" t="n">
        <v>20.5</v>
      </c>
      <c r="O25" t="n">
        <v>16544.76</v>
      </c>
      <c r="P25" t="n">
        <v>205.75</v>
      </c>
      <c r="Q25" t="n">
        <v>1397.21</v>
      </c>
      <c r="R25" t="n">
        <v>94.90000000000001</v>
      </c>
      <c r="S25" t="n">
        <v>66.97</v>
      </c>
      <c r="T25" t="n">
        <v>11327.24</v>
      </c>
      <c r="U25" t="n">
        <v>0.71</v>
      </c>
      <c r="V25" t="n">
        <v>0.85</v>
      </c>
      <c r="W25" t="n">
        <v>5.37</v>
      </c>
      <c r="X25" t="n">
        <v>0.72</v>
      </c>
      <c r="Y25" t="n">
        <v>1</v>
      </c>
      <c r="Z25" t="n">
        <v>10</v>
      </c>
      <c r="AA25" t="n">
        <v>350.4251114478252</v>
      </c>
      <c r="AB25" t="n">
        <v>479.4670971477441</v>
      </c>
      <c r="AC25" t="n">
        <v>433.7074303322599</v>
      </c>
      <c r="AD25" t="n">
        <v>350425.1114478252</v>
      </c>
      <c r="AE25" t="n">
        <v>479467.0971477441</v>
      </c>
      <c r="AF25" t="n">
        <v>4.055149832503129e-06</v>
      </c>
      <c r="AG25" t="n">
        <v>8.000578703703704</v>
      </c>
      <c r="AH25" t="n">
        <v>433707.43033226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3.6163</v>
      </c>
      <c r="E26" t="n">
        <v>27.65</v>
      </c>
      <c r="F26" t="n">
        <v>24.88</v>
      </c>
      <c r="G26" t="n">
        <v>59.72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1</v>
      </c>
      <c r="N26" t="n">
        <v>20.59</v>
      </c>
      <c r="O26" t="n">
        <v>16585.95</v>
      </c>
      <c r="P26" t="n">
        <v>206.08</v>
      </c>
      <c r="Q26" t="n">
        <v>1397.22</v>
      </c>
      <c r="R26" t="n">
        <v>94.90000000000001</v>
      </c>
      <c r="S26" t="n">
        <v>66.97</v>
      </c>
      <c r="T26" t="n">
        <v>11324.47</v>
      </c>
      <c r="U26" t="n">
        <v>0.71</v>
      </c>
      <c r="V26" t="n">
        <v>0.85</v>
      </c>
      <c r="W26" t="n">
        <v>5.36</v>
      </c>
      <c r="X26" t="n">
        <v>0.72</v>
      </c>
      <c r="Y26" t="n">
        <v>1</v>
      </c>
      <c r="Z26" t="n">
        <v>10</v>
      </c>
      <c r="AA26" t="n">
        <v>350.6458215446518</v>
      </c>
      <c r="AB26" t="n">
        <v>479.7690824392645</v>
      </c>
      <c r="AC26" t="n">
        <v>433.9805945713966</v>
      </c>
      <c r="AD26" t="n">
        <v>350645.8215446518</v>
      </c>
      <c r="AE26" t="n">
        <v>479769.0824392645</v>
      </c>
      <c r="AF26" t="n">
        <v>4.055149832503129e-06</v>
      </c>
      <c r="AG26" t="n">
        <v>8.000578703703704</v>
      </c>
      <c r="AH26" t="n">
        <v>433980.5945713967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3.6164</v>
      </c>
      <c r="E27" t="n">
        <v>27.65</v>
      </c>
      <c r="F27" t="n">
        <v>24.88</v>
      </c>
      <c r="G27" t="n">
        <v>59.71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0</v>
      </c>
      <c r="N27" t="n">
        <v>20.67</v>
      </c>
      <c r="O27" t="n">
        <v>16627.17</v>
      </c>
      <c r="P27" t="n">
        <v>206.14</v>
      </c>
      <c r="Q27" t="n">
        <v>1397.24</v>
      </c>
      <c r="R27" t="n">
        <v>94.83</v>
      </c>
      <c r="S27" t="n">
        <v>66.97</v>
      </c>
      <c r="T27" t="n">
        <v>11290.01</v>
      </c>
      <c r="U27" t="n">
        <v>0.71</v>
      </c>
      <c r="V27" t="n">
        <v>0.85</v>
      </c>
      <c r="W27" t="n">
        <v>5.37</v>
      </c>
      <c r="X27" t="n">
        <v>0.71</v>
      </c>
      <c r="Y27" t="n">
        <v>1</v>
      </c>
      <c r="Z27" t="n">
        <v>10</v>
      </c>
      <c r="AA27" t="n">
        <v>350.6803609636588</v>
      </c>
      <c r="AB27" t="n">
        <v>479.8163407961215</v>
      </c>
      <c r="AC27" t="n">
        <v>434.0233426570027</v>
      </c>
      <c r="AD27" t="n">
        <v>350680.3609636588</v>
      </c>
      <c r="AE27" t="n">
        <v>479816.3407961215</v>
      </c>
      <c r="AF27" t="n">
        <v>4.05526196783019e-06</v>
      </c>
      <c r="AG27" t="n">
        <v>8.000578703703704</v>
      </c>
      <c r="AH27" t="n">
        <v>434023.3426570027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1.532</v>
      </c>
      <c r="E2" t="n">
        <v>65.27</v>
      </c>
      <c r="F2" t="n">
        <v>38.51</v>
      </c>
      <c r="G2" t="n">
        <v>4.88</v>
      </c>
      <c r="H2" t="n">
        <v>0.07000000000000001</v>
      </c>
      <c r="I2" t="n">
        <v>473</v>
      </c>
      <c r="J2" t="n">
        <v>263.32</v>
      </c>
      <c r="K2" t="n">
        <v>59.89</v>
      </c>
      <c r="L2" t="n">
        <v>1</v>
      </c>
      <c r="M2" t="n">
        <v>471</v>
      </c>
      <c r="N2" t="n">
        <v>67.43000000000001</v>
      </c>
      <c r="O2" t="n">
        <v>32710.1</v>
      </c>
      <c r="P2" t="n">
        <v>651.21</v>
      </c>
      <c r="Q2" t="n">
        <v>1398.71</v>
      </c>
      <c r="R2" t="n">
        <v>541.5</v>
      </c>
      <c r="S2" t="n">
        <v>66.97</v>
      </c>
      <c r="T2" t="n">
        <v>232386.69</v>
      </c>
      <c r="U2" t="n">
        <v>0.12</v>
      </c>
      <c r="V2" t="n">
        <v>0.55</v>
      </c>
      <c r="W2" t="n">
        <v>6.07</v>
      </c>
      <c r="X2" t="n">
        <v>14.33</v>
      </c>
      <c r="Y2" t="n">
        <v>1</v>
      </c>
      <c r="Z2" t="n">
        <v>10</v>
      </c>
      <c r="AA2" t="n">
        <v>1729.201651189102</v>
      </c>
      <c r="AB2" t="n">
        <v>2365.969986149714</v>
      </c>
      <c r="AC2" t="n">
        <v>2140.165131331317</v>
      </c>
      <c r="AD2" t="n">
        <v>1729201.651189103</v>
      </c>
      <c r="AE2" t="n">
        <v>2365969.986149714</v>
      </c>
      <c r="AF2" t="n">
        <v>1.363001224622589e-06</v>
      </c>
      <c r="AG2" t="n">
        <v>18.88599537037037</v>
      </c>
      <c r="AH2" t="n">
        <v>2140165.131331317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1.8572</v>
      </c>
      <c r="E3" t="n">
        <v>53.84</v>
      </c>
      <c r="F3" t="n">
        <v>34.11</v>
      </c>
      <c r="G3" t="n">
        <v>6.13</v>
      </c>
      <c r="H3" t="n">
        <v>0.08</v>
      </c>
      <c r="I3" t="n">
        <v>334</v>
      </c>
      <c r="J3" t="n">
        <v>263.79</v>
      </c>
      <c r="K3" t="n">
        <v>59.89</v>
      </c>
      <c r="L3" t="n">
        <v>1.25</v>
      </c>
      <c r="M3" t="n">
        <v>332</v>
      </c>
      <c r="N3" t="n">
        <v>67.65000000000001</v>
      </c>
      <c r="O3" t="n">
        <v>32767.75</v>
      </c>
      <c r="P3" t="n">
        <v>575.9</v>
      </c>
      <c r="Q3" t="n">
        <v>1397.94</v>
      </c>
      <c r="R3" t="n">
        <v>397.06</v>
      </c>
      <c r="S3" t="n">
        <v>66.97</v>
      </c>
      <c r="T3" t="n">
        <v>160860.54</v>
      </c>
      <c r="U3" t="n">
        <v>0.17</v>
      </c>
      <c r="V3" t="n">
        <v>0.62</v>
      </c>
      <c r="W3" t="n">
        <v>5.84</v>
      </c>
      <c r="X3" t="n">
        <v>9.93</v>
      </c>
      <c r="Y3" t="n">
        <v>1</v>
      </c>
      <c r="Z3" t="n">
        <v>10</v>
      </c>
      <c r="AA3" t="n">
        <v>1298.994953450288</v>
      </c>
      <c r="AB3" t="n">
        <v>1777.342202923463</v>
      </c>
      <c r="AC3" t="n">
        <v>1607.715157591896</v>
      </c>
      <c r="AD3" t="n">
        <v>1298994.953450288</v>
      </c>
      <c r="AE3" t="n">
        <v>1777342.202923463</v>
      </c>
      <c r="AF3" t="n">
        <v>1.652327594235687e-06</v>
      </c>
      <c r="AG3" t="n">
        <v>15.5787037037037</v>
      </c>
      <c r="AH3" t="n">
        <v>1607715.157591896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2.0931</v>
      </c>
      <c r="E4" t="n">
        <v>47.78</v>
      </c>
      <c r="F4" t="n">
        <v>31.83</v>
      </c>
      <c r="G4" t="n">
        <v>7.37</v>
      </c>
      <c r="H4" t="n">
        <v>0.1</v>
      </c>
      <c r="I4" t="n">
        <v>259</v>
      </c>
      <c r="J4" t="n">
        <v>264.25</v>
      </c>
      <c r="K4" t="n">
        <v>59.89</v>
      </c>
      <c r="L4" t="n">
        <v>1.5</v>
      </c>
      <c r="M4" t="n">
        <v>257</v>
      </c>
      <c r="N4" t="n">
        <v>67.87</v>
      </c>
      <c r="O4" t="n">
        <v>32825.49</v>
      </c>
      <c r="P4" t="n">
        <v>536.54</v>
      </c>
      <c r="Q4" t="n">
        <v>1397.88</v>
      </c>
      <c r="R4" t="n">
        <v>321.15</v>
      </c>
      <c r="S4" t="n">
        <v>66.97</v>
      </c>
      <c r="T4" t="n">
        <v>123282.69</v>
      </c>
      <c r="U4" t="n">
        <v>0.21</v>
      </c>
      <c r="V4" t="n">
        <v>0.66</v>
      </c>
      <c r="W4" t="n">
        <v>5.75</v>
      </c>
      <c r="X4" t="n">
        <v>7.65</v>
      </c>
      <c r="Y4" t="n">
        <v>1</v>
      </c>
      <c r="Z4" t="n">
        <v>10</v>
      </c>
      <c r="AA4" t="n">
        <v>1089.3556998076</v>
      </c>
      <c r="AB4" t="n">
        <v>1490.504527458402</v>
      </c>
      <c r="AC4" t="n">
        <v>1348.252867294014</v>
      </c>
      <c r="AD4" t="n">
        <v>1089355.6998076</v>
      </c>
      <c r="AE4" t="n">
        <v>1490504.527458402</v>
      </c>
      <c r="AF4" t="n">
        <v>1.86220487157803e-06</v>
      </c>
      <c r="AG4" t="n">
        <v>13.82523148148148</v>
      </c>
      <c r="AH4" t="n">
        <v>1348252.867294014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2.281</v>
      </c>
      <c r="E5" t="n">
        <v>43.84</v>
      </c>
      <c r="F5" t="n">
        <v>30.32</v>
      </c>
      <c r="G5" t="n">
        <v>8.619999999999999</v>
      </c>
      <c r="H5" t="n">
        <v>0.12</v>
      </c>
      <c r="I5" t="n">
        <v>211</v>
      </c>
      <c r="J5" t="n">
        <v>264.72</v>
      </c>
      <c r="K5" t="n">
        <v>59.89</v>
      </c>
      <c r="L5" t="n">
        <v>1.75</v>
      </c>
      <c r="M5" t="n">
        <v>209</v>
      </c>
      <c r="N5" t="n">
        <v>68.09</v>
      </c>
      <c r="O5" t="n">
        <v>32883.31</v>
      </c>
      <c r="P5" t="n">
        <v>510.16</v>
      </c>
      <c r="Q5" t="n">
        <v>1397.89</v>
      </c>
      <c r="R5" t="n">
        <v>273.52</v>
      </c>
      <c r="S5" t="n">
        <v>66.97</v>
      </c>
      <c r="T5" t="n">
        <v>99706.06</v>
      </c>
      <c r="U5" t="n">
        <v>0.24</v>
      </c>
      <c r="V5" t="n">
        <v>0.6899999999999999</v>
      </c>
      <c r="W5" t="n">
        <v>5.63</v>
      </c>
      <c r="X5" t="n">
        <v>6.15</v>
      </c>
      <c r="Y5" t="n">
        <v>1</v>
      </c>
      <c r="Z5" t="n">
        <v>10</v>
      </c>
      <c r="AA5" t="n">
        <v>972.4901872596433</v>
      </c>
      <c r="AB5" t="n">
        <v>1330.603977447747</v>
      </c>
      <c r="AC5" t="n">
        <v>1203.613001354545</v>
      </c>
      <c r="AD5" t="n">
        <v>972490.1872596433</v>
      </c>
      <c r="AE5" t="n">
        <v>1330603.977447747</v>
      </c>
      <c r="AF5" t="n">
        <v>2.029377149715487e-06</v>
      </c>
      <c r="AG5" t="n">
        <v>12.68518518518519</v>
      </c>
      <c r="AH5" t="n">
        <v>1203613.001354545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2.4226</v>
      </c>
      <c r="E6" t="n">
        <v>41.28</v>
      </c>
      <c r="F6" t="n">
        <v>29.38</v>
      </c>
      <c r="G6" t="n">
        <v>9.85</v>
      </c>
      <c r="H6" t="n">
        <v>0.13</v>
      </c>
      <c r="I6" t="n">
        <v>179</v>
      </c>
      <c r="J6" t="n">
        <v>265.19</v>
      </c>
      <c r="K6" t="n">
        <v>59.89</v>
      </c>
      <c r="L6" t="n">
        <v>2</v>
      </c>
      <c r="M6" t="n">
        <v>177</v>
      </c>
      <c r="N6" t="n">
        <v>68.31</v>
      </c>
      <c r="O6" t="n">
        <v>32941.21</v>
      </c>
      <c r="P6" t="n">
        <v>493.32</v>
      </c>
      <c r="Q6" t="n">
        <v>1397.61</v>
      </c>
      <c r="R6" t="n">
        <v>242.35</v>
      </c>
      <c r="S6" t="n">
        <v>66.97</v>
      </c>
      <c r="T6" t="n">
        <v>84279.77</v>
      </c>
      <c r="U6" t="n">
        <v>0.28</v>
      </c>
      <c r="V6" t="n">
        <v>0.72</v>
      </c>
      <c r="W6" t="n">
        <v>5.59</v>
      </c>
      <c r="X6" t="n">
        <v>5.2</v>
      </c>
      <c r="Y6" t="n">
        <v>1</v>
      </c>
      <c r="Z6" t="n">
        <v>10</v>
      </c>
      <c r="AA6" t="n">
        <v>895.9531200230301</v>
      </c>
      <c r="AB6" t="n">
        <v>1225.882585477514</v>
      </c>
      <c r="AC6" t="n">
        <v>1108.886072056554</v>
      </c>
      <c r="AD6" t="n">
        <v>895953.1200230301</v>
      </c>
      <c r="AE6" t="n">
        <v>1225882.585477514</v>
      </c>
      <c r="AF6" t="n">
        <v>2.155356897369899e-06</v>
      </c>
      <c r="AG6" t="n">
        <v>11.94444444444444</v>
      </c>
      <c r="AH6" t="n">
        <v>1108886.072056554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2.5414</v>
      </c>
      <c r="E7" t="n">
        <v>39.35</v>
      </c>
      <c r="F7" t="n">
        <v>28.66</v>
      </c>
      <c r="G7" t="n">
        <v>11.09</v>
      </c>
      <c r="H7" t="n">
        <v>0.15</v>
      </c>
      <c r="I7" t="n">
        <v>155</v>
      </c>
      <c r="J7" t="n">
        <v>265.66</v>
      </c>
      <c r="K7" t="n">
        <v>59.89</v>
      </c>
      <c r="L7" t="n">
        <v>2.25</v>
      </c>
      <c r="M7" t="n">
        <v>153</v>
      </c>
      <c r="N7" t="n">
        <v>68.53</v>
      </c>
      <c r="O7" t="n">
        <v>32999.19</v>
      </c>
      <c r="P7" t="n">
        <v>480.5</v>
      </c>
      <c r="Q7" t="n">
        <v>1397.61</v>
      </c>
      <c r="R7" t="n">
        <v>218.83</v>
      </c>
      <c r="S7" t="n">
        <v>66.97</v>
      </c>
      <c r="T7" t="n">
        <v>72639.7</v>
      </c>
      <c r="U7" t="n">
        <v>0.31</v>
      </c>
      <c r="V7" t="n">
        <v>0.73</v>
      </c>
      <c r="W7" t="n">
        <v>5.55</v>
      </c>
      <c r="X7" t="n">
        <v>4.49</v>
      </c>
      <c r="Y7" t="n">
        <v>1</v>
      </c>
      <c r="Z7" t="n">
        <v>10</v>
      </c>
      <c r="AA7" t="n">
        <v>836.8714969692862</v>
      </c>
      <c r="AB7" t="n">
        <v>1145.04450231813</v>
      </c>
      <c r="AC7" t="n">
        <v>1035.763062096939</v>
      </c>
      <c r="AD7" t="n">
        <v>836871.4969692862</v>
      </c>
      <c r="AE7" t="n">
        <v>1145044.50231813</v>
      </c>
      <c r="AF7" t="n">
        <v>2.26105177040199e-06</v>
      </c>
      <c r="AG7" t="n">
        <v>11.38599537037037</v>
      </c>
      <c r="AH7" t="n">
        <v>1035763.062096939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2.6362</v>
      </c>
      <c r="E8" t="n">
        <v>37.93</v>
      </c>
      <c r="F8" t="n">
        <v>28.15</v>
      </c>
      <c r="G8" t="n">
        <v>12.33</v>
      </c>
      <c r="H8" t="n">
        <v>0.17</v>
      </c>
      <c r="I8" t="n">
        <v>137</v>
      </c>
      <c r="J8" t="n">
        <v>266.13</v>
      </c>
      <c r="K8" t="n">
        <v>59.89</v>
      </c>
      <c r="L8" t="n">
        <v>2.5</v>
      </c>
      <c r="M8" t="n">
        <v>135</v>
      </c>
      <c r="N8" t="n">
        <v>68.75</v>
      </c>
      <c r="O8" t="n">
        <v>33057.26</v>
      </c>
      <c r="P8" t="n">
        <v>471.21</v>
      </c>
      <c r="Q8" t="n">
        <v>1397.39</v>
      </c>
      <c r="R8" t="n">
        <v>202.55</v>
      </c>
      <c r="S8" t="n">
        <v>66.97</v>
      </c>
      <c r="T8" t="n">
        <v>64589.27</v>
      </c>
      <c r="U8" t="n">
        <v>0.33</v>
      </c>
      <c r="V8" t="n">
        <v>0.75</v>
      </c>
      <c r="W8" t="n">
        <v>5.52</v>
      </c>
      <c r="X8" t="n">
        <v>3.99</v>
      </c>
      <c r="Y8" t="n">
        <v>1</v>
      </c>
      <c r="Z8" t="n">
        <v>10</v>
      </c>
      <c r="AA8" t="n">
        <v>791.3009122127648</v>
      </c>
      <c r="AB8" t="n">
        <v>1082.692817821947</v>
      </c>
      <c r="AC8" t="n">
        <v>979.3621348579331</v>
      </c>
      <c r="AD8" t="n">
        <v>791300.9122127648</v>
      </c>
      <c r="AE8" t="n">
        <v>1082692.817821947</v>
      </c>
      <c r="AF8" t="n">
        <v>2.345394143831639e-06</v>
      </c>
      <c r="AG8" t="n">
        <v>10.97511574074074</v>
      </c>
      <c r="AH8" t="n">
        <v>979362.1348579332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2.723</v>
      </c>
      <c r="E9" t="n">
        <v>36.72</v>
      </c>
      <c r="F9" t="n">
        <v>27.7</v>
      </c>
      <c r="G9" t="n">
        <v>13.62</v>
      </c>
      <c r="H9" t="n">
        <v>0.18</v>
      </c>
      <c r="I9" t="n">
        <v>122</v>
      </c>
      <c r="J9" t="n">
        <v>266.6</v>
      </c>
      <c r="K9" t="n">
        <v>59.89</v>
      </c>
      <c r="L9" t="n">
        <v>2.75</v>
      </c>
      <c r="M9" t="n">
        <v>120</v>
      </c>
      <c r="N9" t="n">
        <v>68.97</v>
      </c>
      <c r="O9" t="n">
        <v>33115.41</v>
      </c>
      <c r="P9" t="n">
        <v>462.78</v>
      </c>
      <c r="Q9" t="n">
        <v>1397.53</v>
      </c>
      <c r="R9" t="n">
        <v>187.52</v>
      </c>
      <c r="S9" t="n">
        <v>66.97</v>
      </c>
      <c r="T9" t="n">
        <v>57150.29</v>
      </c>
      <c r="U9" t="n">
        <v>0.36</v>
      </c>
      <c r="V9" t="n">
        <v>0.76</v>
      </c>
      <c r="W9" t="n">
        <v>5.5</v>
      </c>
      <c r="X9" t="n">
        <v>3.53</v>
      </c>
      <c r="Y9" t="n">
        <v>1</v>
      </c>
      <c r="Z9" t="n">
        <v>10</v>
      </c>
      <c r="AA9" t="n">
        <v>763.4802940407321</v>
      </c>
      <c r="AB9" t="n">
        <v>1044.627420679921</v>
      </c>
      <c r="AC9" t="n">
        <v>944.9296457940217</v>
      </c>
      <c r="AD9" t="n">
        <v>763480.2940407321</v>
      </c>
      <c r="AE9" t="n">
        <v>1044627.420679921</v>
      </c>
      <c r="AF9" t="n">
        <v>2.422619017393806e-06</v>
      </c>
      <c r="AG9" t="n">
        <v>10.625</v>
      </c>
      <c r="AH9" t="n">
        <v>944929.6457940217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2.7904</v>
      </c>
      <c r="E10" t="n">
        <v>35.84</v>
      </c>
      <c r="F10" t="n">
        <v>27.37</v>
      </c>
      <c r="G10" t="n">
        <v>14.8</v>
      </c>
      <c r="H10" t="n">
        <v>0.2</v>
      </c>
      <c r="I10" t="n">
        <v>111</v>
      </c>
      <c r="J10" t="n">
        <v>267.08</v>
      </c>
      <c r="K10" t="n">
        <v>59.89</v>
      </c>
      <c r="L10" t="n">
        <v>3</v>
      </c>
      <c r="M10" t="n">
        <v>109</v>
      </c>
      <c r="N10" t="n">
        <v>69.19</v>
      </c>
      <c r="O10" t="n">
        <v>33173.65</v>
      </c>
      <c r="P10" t="n">
        <v>456.4</v>
      </c>
      <c r="Q10" t="n">
        <v>1397.37</v>
      </c>
      <c r="R10" t="n">
        <v>176.85</v>
      </c>
      <c r="S10" t="n">
        <v>66.97</v>
      </c>
      <c r="T10" t="n">
        <v>51872.87</v>
      </c>
      <c r="U10" t="n">
        <v>0.38</v>
      </c>
      <c r="V10" t="n">
        <v>0.77</v>
      </c>
      <c r="W10" t="n">
        <v>5.48</v>
      </c>
      <c r="X10" t="n">
        <v>3.2</v>
      </c>
      <c r="Y10" t="n">
        <v>1</v>
      </c>
      <c r="Z10" t="n">
        <v>10</v>
      </c>
      <c r="AA10" t="n">
        <v>730.4642226663946</v>
      </c>
      <c r="AB10" t="n">
        <v>999.4533752592824</v>
      </c>
      <c r="AC10" t="n">
        <v>904.066947866158</v>
      </c>
      <c r="AD10" t="n">
        <v>730464.2226663945</v>
      </c>
      <c r="AE10" t="n">
        <v>999453.3752592824</v>
      </c>
      <c r="AF10" t="n">
        <v>2.482583953777332e-06</v>
      </c>
      <c r="AG10" t="n">
        <v>10.37037037037037</v>
      </c>
      <c r="AH10" t="n">
        <v>904066.947866158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2.8549</v>
      </c>
      <c r="E11" t="n">
        <v>35.03</v>
      </c>
      <c r="F11" t="n">
        <v>27.07</v>
      </c>
      <c r="G11" t="n">
        <v>16.08</v>
      </c>
      <c r="H11" t="n">
        <v>0.22</v>
      </c>
      <c r="I11" t="n">
        <v>101</v>
      </c>
      <c r="J11" t="n">
        <v>267.55</v>
      </c>
      <c r="K11" t="n">
        <v>59.89</v>
      </c>
      <c r="L11" t="n">
        <v>3.25</v>
      </c>
      <c r="M11" t="n">
        <v>99</v>
      </c>
      <c r="N11" t="n">
        <v>69.41</v>
      </c>
      <c r="O11" t="n">
        <v>33231.97</v>
      </c>
      <c r="P11" t="n">
        <v>450.51</v>
      </c>
      <c r="Q11" t="n">
        <v>1397.46</v>
      </c>
      <c r="R11" t="n">
        <v>167.03</v>
      </c>
      <c r="S11" t="n">
        <v>66.97</v>
      </c>
      <c r="T11" t="n">
        <v>47012.06</v>
      </c>
      <c r="U11" t="n">
        <v>0.4</v>
      </c>
      <c r="V11" t="n">
        <v>0.78</v>
      </c>
      <c r="W11" t="n">
        <v>5.46</v>
      </c>
      <c r="X11" t="n">
        <v>2.9</v>
      </c>
      <c r="Y11" t="n">
        <v>1</v>
      </c>
      <c r="Z11" t="n">
        <v>10</v>
      </c>
      <c r="AA11" t="n">
        <v>712.3036676645926</v>
      </c>
      <c r="AB11" t="n">
        <v>974.6053027186753</v>
      </c>
      <c r="AC11" t="n">
        <v>881.5903404943376</v>
      </c>
      <c r="AD11" t="n">
        <v>712303.6676645926</v>
      </c>
      <c r="AE11" t="n">
        <v>974605.3027186752</v>
      </c>
      <c r="AF11" t="n">
        <v>2.539968796458898e-06</v>
      </c>
      <c r="AG11" t="n">
        <v>10.13599537037037</v>
      </c>
      <c r="AH11" t="n">
        <v>881590.3404943376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2.9084</v>
      </c>
      <c r="E12" t="n">
        <v>34.38</v>
      </c>
      <c r="F12" t="n">
        <v>26.83</v>
      </c>
      <c r="G12" t="n">
        <v>17.31</v>
      </c>
      <c r="H12" t="n">
        <v>0.23</v>
      </c>
      <c r="I12" t="n">
        <v>93</v>
      </c>
      <c r="J12" t="n">
        <v>268.02</v>
      </c>
      <c r="K12" t="n">
        <v>59.89</v>
      </c>
      <c r="L12" t="n">
        <v>3.5</v>
      </c>
      <c r="M12" t="n">
        <v>91</v>
      </c>
      <c r="N12" t="n">
        <v>69.64</v>
      </c>
      <c r="O12" t="n">
        <v>33290.38</v>
      </c>
      <c r="P12" t="n">
        <v>445.67</v>
      </c>
      <c r="Q12" t="n">
        <v>1397.4</v>
      </c>
      <c r="R12" t="n">
        <v>159.35</v>
      </c>
      <c r="S12" t="n">
        <v>66.97</v>
      </c>
      <c r="T12" t="n">
        <v>43209.23</v>
      </c>
      <c r="U12" t="n">
        <v>0.42</v>
      </c>
      <c r="V12" t="n">
        <v>0.78</v>
      </c>
      <c r="W12" t="n">
        <v>5.44</v>
      </c>
      <c r="X12" t="n">
        <v>2.66</v>
      </c>
      <c r="Y12" t="n">
        <v>1</v>
      </c>
      <c r="Z12" t="n">
        <v>10</v>
      </c>
      <c r="AA12" t="n">
        <v>697.7580364834242</v>
      </c>
      <c r="AB12" t="n">
        <v>954.7033284286426</v>
      </c>
      <c r="AC12" t="n">
        <v>863.5877826979494</v>
      </c>
      <c r="AD12" t="n">
        <v>697758.0364834243</v>
      </c>
      <c r="AE12" t="n">
        <v>954703.3284286426</v>
      </c>
      <c r="AF12" t="n">
        <v>2.587567076822676e-06</v>
      </c>
      <c r="AG12" t="n">
        <v>9.947916666666668</v>
      </c>
      <c r="AH12" t="n">
        <v>863587.7826979493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2.9551</v>
      </c>
      <c r="E13" t="n">
        <v>33.84</v>
      </c>
      <c r="F13" t="n">
        <v>26.64</v>
      </c>
      <c r="G13" t="n">
        <v>18.59</v>
      </c>
      <c r="H13" t="n">
        <v>0.25</v>
      </c>
      <c r="I13" t="n">
        <v>86</v>
      </c>
      <c r="J13" t="n">
        <v>268.5</v>
      </c>
      <c r="K13" t="n">
        <v>59.89</v>
      </c>
      <c r="L13" t="n">
        <v>3.75</v>
      </c>
      <c r="M13" t="n">
        <v>84</v>
      </c>
      <c r="N13" t="n">
        <v>69.86</v>
      </c>
      <c r="O13" t="n">
        <v>33348.87</v>
      </c>
      <c r="P13" t="n">
        <v>441.7</v>
      </c>
      <c r="Q13" t="n">
        <v>1397.33</v>
      </c>
      <c r="R13" t="n">
        <v>152.75</v>
      </c>
      <c r="S13" t="n">
        <v>66.97</v>
      </c>
      <c r="T13" t="n">
        <v>39948.19</v>
      </c>
      <c r="U13" t="n">
        <v>0.44</v>
      </c>
      <c r="V13" t="n">
        <v>0.79</v>
      </c>
      <c r="W13" t="n">
        <v>5.45</v>
      </c>
      <c r="X13" t="n">
        <v>2.47</v>
      </c>
      <c r="Y13" t="n">
        <v>1</v>
      </c>
      <c r="Z13" t="n">
        <v>10</v>
      </c>
      <c r="AA13" t="n">
        <v>673.2590317908109</v>
      </c>
      <c r="AB13" t="n">
        <v>921.1827093884023</v>
      </c>
      <c r="AC13" t="n">
        <v>833.2663244924252</v>
      </c>
      <c r="AD13" t="n">
        <v>673259.0317908109</v>
      </c>
      <c r="AE13" t="n">
        <v>921182.7093884023</v>
      </c>
      <c r="AF13" t="n">
        <v>2.629115482299095e-06</v>
      </c>
      <c r="AG13" t="n">
        <v>9.791666666666668</v>
      </c>
      <c r="AH13" t="n">
        <v>833266.3244924252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2.9987</v>
      </c>
      <c r="E14" t="n">
        <v>33.35</v>
      </c>
      <c r="F14" t="n">
        <v>26.45</v>
      </c>
      <c r="G14" t="n">
        <v>19.84</v>
      </c>
      <c r="H14" t="n">
        <v>0.26</v>
      </c>
      <c r="I14" t="n">
        <v>80</v>
      </c>
      <c r="J14" t="n">
        <v>268.97</v>
      </c>
      <c r="K14" t="n">
        <v>59.89</v>
      </c>
      <c r="L14" t="n">
        <v>4</v>
      </c>
      <c r="M14" t="n">
        <v>78</v>
      </c>
      <c r="N14" t="n">
        <v>70.09</v>
      </c>
      <c r="O14" t="n">
        <v>33407.45</v>
      </c>
      <c r="P14" t="n">
        <v>437.82</v>
      </c>
      <c r="Q14" t="n">
        <v>1397.36</v>
      </c>
      <c r="R14" t="n">
        <v>146.39</v>
      </c>
      <c r="S14" t="n">
        <v>66.97</v>
      </c>
      <c r="T14" t="n">
        <v>36796.79</v>
      </c>
      <c r="U14" t="n">
        <v>0.46</v>
      </c>
      <c r="V14" t="n">
        <v>0.8</v>
      </c>
      <c r="W14" t="n">
        <v>5.44</v>
      </c>
      <c r="X14" t="n">
        <v>2.28</v>
      </c>
      <c r="Y14" t="n">
        <v>1</v>
      </c>
      <c r="Z14" t="n">
        <v>10</v>
      </c>
      <c r="AA14" t="n">
        <v>662.35388018206</v>
      </c>
      <c r="AB14" t="n">
        <v>906.2617998559747</v>
      </c>
      <c r="AC14" t="n">
        <v>819.7694456241447</v>
      </c>
      <c r="AD14" t="n">
        <v>662353.8801820601</v>
      </c>
      <c r="AE14" t="n">
        <v>906261.7998559747</v>
      </c>
      <c r="AF14" t="n">
        <v>2.667905856576866e-06</v>
      </c>
      <c r="AG14" t="n">
        <v>9.64988425925926</v>
      </c>
      <c r="AH14" t="n">
        <v>819769.4456241447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3.0356</v>
      </c>
      <c r="E15" t="n">
        <v>32.94</v>
      </c>
      <c r="F15" t="n">
        <v>26.3</v>
      </c>
      <c r="G15" t="n">
        <v>21.04</v>
      </c>
      <c r="H15" t="n">
        <v>0.28</v>
      </c>
      <c r="I15" t="n">
        <v>75</v>
      </c>
      <c r="J15" t="n">
        <v>269.45</v>
      </c>
      <c r="K15" t="n">
        <v>59.89</v>
      </c>
      <c r="L15" t="n">
        <v>4.25</v>
      </c>
      <c r="M15" t="n">
        <v>73</v>
      </c>
      <c r="N15" t="n">
        <v>70.31</v>
      </c>
      <c r="O15" t="n">
        <v>33466.11</v>
      </c>
      <c r="P15" t="n">
        <v>434.35</v>
      </c>
      <c r="Q15" t="n">
        <v>1397.41</v>
      </c>
      <c r="R15" t="n">
        <v>141.56</v>
      </c>
      <c r="S15" t="n">
        <v>66.97</v>
      </c>
      <c r="T15" t="n">
        <v>34405.91</v>
      </c>
      <c r="U15" t="n">
        <v>0.47</v>
      </c>
      <c r="V15" t="n">
        <v>0.8</v>
      </c>
      <c r="W15" t="n">
        <v>5.42</v>
      </c>
      <c r="X15" t="n">
        <v>2.13</v>
      </c>
      <c r="Y15" t="n">
        <v>1</v>
      </c>
      <c r="Z15" t="n">
        <v>10</v>
      </c>
      <c r="AA15" t="n">
        <v>653.2669939885534</v>
      </c>
      <c r="AB15" t="n">
        <v>893.8287212808933</v>
      </c>
      <c r="AC15" t="n">
        <v>808.5229626183335</v>
      </c>
      <c r="AD15" t="n">
        <v>653266.9939885534</v>
      </c>
      <c r="AE15" t="n">
        <v>893828.7212808933</v>
      </c>
      <c r="AF15" t="n">
        <v>2.700735324715622e-06</v>
      </c>
      <c r="AG15" t="n">
        <v>9.53125</v>
      </c>
      <c r="AH15" t="n">
        <v>808522.9626183335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3.0708</v>
      </c>
      <c r="E16" t="n">
        <v>32.56</v>
      </c>
      <c r="F16" t="n">
        <v>26.17</v>
      </c>
      <c r="G16" t="n">
        <v>22.43</v>
      </c>
      <c r="H16" t="n">
        <v>0.3</v>
      </c>
      <c r="I16" t="n">
        <v>70</v>
      </c>
      <c r="J16" t="n">
        <v>269.92</v>
      </c>
      <c r="K16" t="n">
        <v>59.89</v>
      </c>
      <c r="L16" t="n">
        <v>4.5</v>
      </c>
      <c r="M16" t="n">
        <v>68</v>
      </c>
      <c r="N16" t="n">
        <v>70.54000000000001</v>
      </c>
      <c r="O16" t="n">
        <v>33524.86</v>
      </c>
      <c r="P16" t="n">
        <v>431.44</v>
      </c>
      <c r="Q16" t="n">
        <v>1397.29</v>
      </c>
      <c r="R16" t="n">
        <v>138.04</v>
      </c>
      <c r="S16" t="n">
        <v>66.97</v>
      </c>
      <c r="T16" t="n">
        <v>32671.15</v>
      </c>
      <c r="U16" t="n">
        <v>0.49</v>
      </c>
      <c r="V16" t="n">
        <v>0.8</v>
      </c>
      <c r="W16" t="n">
        <v>5.41</v>
      </c>
      <c r="X16" t="n">
        <v>2</v>
      </c>
      <c r="Y16" t="n">
        <v>1</v>
      </c>
      <c r="Z16" t="n">
        <v>10</v>
      </c>
      <c r="AA16" t="n">
        <v>645.0020657974153</v>
      </c>
      <c r="AB16" t="n">
        <v>882.5202819068803</v>
      </c>
      <c r="AC16" t="n">
        <v>798.2937848266819</v>
      </c>
      <c r="AD16" t="n">
        <v>645002.0657974153</v>
      </c>
      <c r="AE16" t="n">
        <v>882520.2819068803</v>
      </c>
      <c r="AF16" t="n">
        <v>2.732052324132538e-06</v>
      </c>
      <c r="AG16" t="n">
        <v>9.421296296296298</v>
      </c>
      <c r="AH16" t="n">
        <v>798293.7848266818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3.1014</v>
      </c>
      <c r="E17" t="n">
        <v>32.24</v>
      </c>
      <c r="F17" t="n">
        <v>26.05</v>
      </c>
      <c r="G17" t="n">
        <v>23.69</v>
      </c>
      <c r="H17" t="n">
        <v>0.31</v>
      </c>
      <c r="I17" t="n">
        <v>66</v>
      </c>
      <c r="J17" t="n">
        <v>270.4</v>
      </c>
      <c r="K17" t="n">
        <v>59.89</v>
      </c>
      <c r="L17" t="n">
        <v>4.75</v>
      </c>
      <c r="M17" t="n">
        <v>64</v>
      </c>
      <c r="N17" t="n">
        <v>70.76000000000001</v>
      </c>
      <c r="O17" t="n">
        <v>33583.7</v>
      </c>
      <c r="P17" t="n">
        <v>428.62</v>
      </c>
      <c r="Q17" t="n">
        <v>1397.32</v>
      </c>
      <c r="R17" t="n">
        <v>133.54</v>
      </c>
      <c r="S17" t="n">
        <v>66.97</v>
      </c>
      <c r="T17" t="n">
        <v>30443.3</v>
      </c>
      <c r="U17" t="n">
        <v>0.5</v>
      </c>
      <c r="V17" t="n">
        <v>0.8100000000000001</v>
      </c>
      <c r="W17" t="n">
        <v>5.42</v>
      </c>
      <c r="X17" t="n">
        <v>1.89</v>
      </c>
      <c r="Y17" t="n">
        <v>1</v>
      </c>
      <c r="Z17" t="n">
        <v>10</v>
      </c>
      <c r="AA17" t="n">
        <v>637.8592234723499</v>
      </c>
      <c r="AB17" t="n">
        <v>872.7471299177622</v>
      </c>
      <c r="AC17" t="n">
        <v>789.4533687467002</v>
      </c>
      <c r="AD17" t="n">
        <v>637859.2234723498</v>
      </c>
      <c r="AE17" t="n">
        <v>872747.1299177622</v>
      </c>
      <c r="AF17" t="n">
        <v>2.759276761125652e-06</v>
      </c>
      <c r="AG17" t="n">
        <v>9.328703703703704</v>
      </c>
      <c r="AH17" t="n">
        <v>789453.3687467002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3.1336</v>
      </c>
      <c r="E18" t="n">
        <v>31.91</v>
      </c>
      <c r="F18" t="n">
        <v>25.92</v>
      </c>
      <c r="G18" t="n">
        <v>25.09</v>
      </c>
      <c r="H18" t="n">
        <v>0.33</v>
      </c>
      <c r="I18" t="n">
        <v>62</v>
      </c>
      <c r="J18" t="n">
        <v>270.88</v>
      </c>
      <c r="K18" t="n">
        <v>59.89</v>
      </c>
      <c r="L18" t="n">
        <v>5</v>
      </c>
      <c r="M18" t="n">
        <v>60</v>
      </c>
      <c r="N18" t="n">
        <v>70.98999999999999</v>
      </c>
      <c r="O18" t="n">
        <v>33642.62</v>
      </c>
      <c r="P18" t="n">
        <v>425.62</v>
      </c>
      <c r="Q18" t="n">
        <v>1397.55</v>
      </c>
      <c r="R18" t="n">
        <v>129.67</v>
      </c>
      <c r="S18" t="n">
        <v>66.97</v>
      </c>
      <c r="T18" t="n">
        <v>28528.58</v>
      </c>
      <c r="U18" t="n">
        <v>0.52</v>
      </c>
      <c r="V18" t="n">
        <v>0.8100000000000001</v>
      </c>
      <c r="W18" t="n">
        <v>5.4</v>
      </c>
      <c r="X18" t="n">
        <v>1.76</v>
      </c>
      <c r="Y18" t="n">
        <v>1</v>
      </c>
      <c r="Z18" t="n">
        <v>10</v>
      </c>
      <c r="AA18" t="n">
        <v>617.7824172710285</v>
      </c>
      <c r="AB18" t="n">
        <v>845.2771579469363</v>
      </c>
      <c r="AC18" t="n">
        <v>764.6050923464221</v>
      </c>
      <c r="AD18" t="n">
        <v>617782.4172710285</v>
      </c>
      <c r="AE18" t="n">
        <v>845277.1579469363</v>
      </c>
      <c r="AF18" t="n">
        <v>2.787924698092263e-06</v>
      </c>
      <c r="AG18" t="n">
        <v>9.233217592592593</v>
      </c>
      <c r="AH18" t="n">
        <v>764605.0923464221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3.1569</v>
      </c>
      <c r="E19" t="n">
        <v>31.68</v>
      </c>
      <c r="F19" t="n">
        <v>25.84</v>
      </c>
      <c r="G19" t="n">
        <v>26.28</v>
      </c>
      <c r="H19" t="n">
        <v>0.34</v>
      </c>
      <c r="I19" t="n">
        <v>59</v>
      </c>
      <c r="J19" t="n">
        <v>271.36</v>
      </c>
      <c r="K19" t="n">
        <v>59.89</v>
      </c>
      <c r="L19" t="n">
        <v>5.25</v>
      </c>
      <c r="M19" t="n">
        <v>57</v>
      </c>
      <c r="N19" t="n">
        <v>71.22</v>
      </c>
      <c r="O19" t="n">
        <v>33701.64</v>
      </c>
      <c r="P19" t="n">
        <v>423.48</v>
      </c>
      <c r="Q19" t="n">
        <v>1397.27</v>
      </c>
      <c r="R19" t="n">
        <v>127.17</v>
      </c>
      <c r="S19" t="n">
        <v>66.97</v>
      </c>
      <c r="T19" t="n">
        <v>27292.57</v>
      </c>
      <c r="U19" t="n">
        <v>0.53</v>
      </c>
      <c r="V19" t="n">
        <v>0.8100000000000001</v>
      </c>
      <c r="W19" t="n">
        <v>5.39</v>
      </c>
      <c r="X19" t="n">
        <v>1.67</v>
      </c>
      <c r="Y19" t="n">
        <v>1</v>
      </c>
      <c r="Z19" t="n">
        <v>10</v>
      </c>
      <c r="AA19" t="n">
        <v>612.598822105704</v>
      </c>
      <c r="AB19" t="n">
        <v>838.1847343576602</v>
      </c>
      <c r="AC19" t="n">
        <v>758.1895597102276</v>
      </c>
      <c r="AD19" t="n">
        <v>612598.822105704</v>
      </c>
      <c r="AE19" t="n">
        <v>838184.7343576602</v>
      </c>
      <c r="AF19" t="n">
        <v>2.8086544164563e-06</v>
      </c>
      <c r="AG19" t="n">
        <v>9.166666666666666</v>
      </c>
      <c r="AH19" t="n">
        <v>758189.5597102277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3.1828</v>
      </c>
      <c r="E20" t="n">
        <v>31.42</v>
      </c>
      <c r="F20" t="n">
        <v>25.73</v>
      </c>
      <c r="G20" t="n">
        <v>27.57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421.01</v>
      </c>
      <c r="Q20" t="n">
        <v>1397.37</v>
      </c>
      <c r="R20" t="n">
        <v>123.55</v>
      </c>
      <c r="S20" t="n">
        <v>66.97</v>
      </c>
      <c r="T20" t="n">
        <v>25498.14</v>
      </c>
      <c r="U20" t="n">
        <v>0.54</v>
      </c>
      <c r="V20" t="n">
        <v>0.82</v>
      </c>
      <c r="W20" t="n">
        <v>5.39</v>
      </c>
      <c r="X20" t="n">
        <v>1.57</v>
      </c>
      <c r="Y20" t="n">
        <v>1</v>
      </c>
      <c r="Z20" t="n">
        <v>10</v>
      </c>
      <c r="AA20" t="n">
        <v>606.7707751874224</v>
      </c>
      <c r="AB20" t="n">
        <v>830.2105434487837</v>
      </c>
      <c r="AC20" t="n">
        <v>750.9764143898469</v>
      </c>
      <c r="AD20" t="n">
        <v>606770.7751874224</v>
      </c>
      <c r="AE20" t="n">
        <v>830210.5434487837</v>
      </c>
      <c r="AF20" t="n">
        <v>2.83169732227727e-06</v>
      </c>
      <c r="AG20" t="n">
        <v>9.091435185185185</v>
      </c>
      <c r="AH20" t="n">
        <v>750976.414389847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3.1989</v>
      </c>
      <c r="E21" t="n">
        <v>31.26</v>
      </c>
      <c r="F21" t="n">
        <v>25.68</v>
      </c>
      <c r="G21" t="n">
        <v>28.53</v>
      </c>
      <c r="H21" t="n">
        <v>0.38</v>
      </c>
      <c r="I21" t="n">
        <v>54</v>
      </c>
      <c r="J21" t="n">
        <v>272.32</v>
      </c>
      <c r="K21" t="n">
        <v>59.89</v>
      </c>
      <c r="L21" t="n">
        <v>5.75</v>
      </c>
      <c r="M21" t="n">
        <v>52</v>
      </c>
      <c r="N21" t="n">
        <v>71.68000000000001</v>
      </c>
      <c r="O21" t="n">
        <v>33820.05</v>
      </c>
      <c r="P21" t="n">
        <v>419.25</v>
      </c>
      <c r="Q21" t="n">
        <v>1397.21</v>
      </c>
      <c r="R21" t="n">
        <v>121.84</v>
      </c>
      <c r="S21" t="n">
        <v>66.97</v>
      </c>
      <c r="T21" t="n">
        <v>24649.46</v>
      </c>
      <c r="U21" t="n">
        <v>0.55</v>
      </c>
      <c r="V21" t="n">
        <v>0.82</v>
      </c>
      <c r="W21" t="n">
        <v>5.38</v>
      </c>
      <c r="X21" t="n">
        <v>1.51</v>
      </c>
      <c r="Y21" t="n">
        <v>1</v>
      </c>
      <c r="Z21" t="n">
        <v>10</v>
      </c>
      <c r="AA21" t="n">
        <v>603.1001311655126</v>
      </c>
      <c r="AB21" t="n">
        <v>825.1882063606214</v>
      </c>
      <c r="AC21" t="n">
        <v>746.4334021044845</v>
      </c>
      <c r="AD21" t="n">
        <v>603100.1311655126</v>
      </c>
      <c r="AE21" t="n">
        <v>825188.2063606214</v>
      </c>
      <c r="AF21" t="n">
        <v>2.846021290760575e-06</v>
      </c>
      <c r="AG21" t="n">
        <v>9.045138888888889</v>
      </c>
      <c r="AH21" t="n">
        <v>746433.4021044845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3.2213</v>
      </c>
      <c r="E22" t="n">
        <v>31.04</v>
      </c>
      <c r="F22" t="n">
        <v>25.61</v>
      </c>
      <c r="G22" t="n">
        <v>30.13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417.24</v>
      </c>
      <c r="Q22" t="n">
        <v>1397.25</v>
      </c>
      <c r="R22" t="n">
        <v>119.64</v>
      </c>
      <c r="S22" t="n">
        <v>66.97</v>
      </c>
      <c r="T22" t="n">
        <v>23565.66</v>
      </c>
      <c r="U22" t="n">
        <v>0.5600000000000001</v>
      </c>
      <c r="V22" t="n">
        <v>0.82</v>
      </c>
      <c r="W22" t="n">
        <v>5.38</v>
      </c>
      <c r="X22" t="n">
        <v>1.45</v>
      </c>
      <c r="Y22" t="n">
        <v>1</v>
      </c>
      <c r="Z22" t="n">
        <v>10</v>
      </c>
      <c r="AA22" t="n">
        <v>598.2112300140532</v>
      </c>
      <c r="AB22" t="n">
        <v>818.4989961220979</v>
      </c>
      <c r="AC22" t="n">
        <v>740.3826007027602</v>
      </c>
      <c r="AD22" t="n">
        <v>598211.2300140532</v>
      </c>
      <c r="AE22" t="n">
        <v>818498.9961220978</v>
      </c>
      <c r="AF22" t="n">
        <v>2.865950290389522e-06</v>
      </c>
      <c r="AG22" t="n">
        <v>8.981481481481481</v>
      </c>
      <c r="AH22" t="n">
        <v>740382.6007027602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3.2386</v>
      </c>
      <c r="E23" t="n">
        <v>30.88</v>
      </c>
      <c r="F23" t="n">
        <v>25.55</v>
      </c>
      <c r="G23" t="n">
        <v>31.28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415.48</v>
      </c>
      <c r="Q23" t="n">
        <v>1397.22</v>
      </c>
      <c r="R23" t="n">
        <v>117.28</v>
      </c>
      <c r="S23" t="n">
        <v>66.97</v>
      </c>
      <c r="T23" t="n">
        <v>22397.15</v>
      </c>
      <c r="U23" t="n">
        <v>0.57</v>
      </c>
      <c r="V23" t="n">
        <v>0.82</v>
      </c>
      <c r="W23" t="n">
        <v>5.38</v>
      </c>
      <c r="X23" t="n">
        <v>1.38</v>
      </c>
      <c r="Y23" t="n">
        <v>1</v>
      </c>
      <c r="Z23" t="n">
        <v>10</v>
      </c>
      <c r="AA23" t="n">
        <v>594.4330286331407</v>
      </c>
      <c r="AB23" t="n">
        <v>813.3294943102524</v>
      </c>
      <c r="AC23" t="n">
        <v>735.7064688883958</v>
      </c>
      <c r="AD23" t="n">
        <v>594433.0286331407</v>
      </c>
      <c r="AE23" t="n">
        <v>813329.4943102524</v>
      </c>
      <c r="AF23" t="n">
        <v>2.881341883852949e-06</v>
      </c>
      <c r="AG23" t="n">
        <v>8.935185185185185</v>
      </c>
      <c r="AH23" t="n">
        <v>735706.4688883958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3.2554</v>
      </c>
      <c r="E24" t="n">
        <v>30.72</v>
      </c>
      <c r="F24" t="n">
        <v>25.49</v>
      </c>
      <c r="G24" t="n">
        <v>32.54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413.45</v>
      </c>
      <c r="Q24" t="n">
        <v>1397.18</v>
      </c>
      <c r="R24" t="n">
        <v>115.55</v>
      </c>
      <c r="S24" t="n">
        <v>66.97</v>
      </c>
      <c r="T24" t="n">
        <v>21541.04</v>
      </c>
      <c r="U24" t="n">
        <v>0.58</v>
      </c>
      <c r="V24" t="n">
        <v>0.83</v>
      </c>
      <c r="W24" t="n">
        <v>5.38</v>
      </c>
      <c r="X24" t="n">
        <v>1.32</v>
      </c>
      <c r="Y24" t="n">
        <v>1</v>
      </c>
      <c r="Z24" t="n">
        <v>10</v>
      </c>
      <c r="AA24" t="n">
        <v>590.5571610972772</v>
      </c>
      <c r="AB24" t="n">
        <v>808.0263613564763</v>
      </c>
      <c r="AC24" t="n">
        <v>730.9094595007342</v>
      </c>
      <c r="AD24" t="n">
        <v>590557.1610972772</v>
      </c>
      <c r="AE24" t="n">
        <v>808026.3613564763</v>
      </c>
      <c r="AF24" t="n">
        <v>2.896288633574659e-06</v>
      </c>
      <c r="AG24" t="n">
        <v>8.888888888888889</v>
      </c>
      <c r="AH24" t="n">
        <v>730909.4595007342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3.2727</v>
      </c>
      <c r="E25" t="n">
        <v>30.56</v>
      </c>
      <c r="F25" t="n">
        <v>25.43</v>
      </c>
      <c r="G25" t="n">
        <v>33.9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411.79</v>
      </c>
      <c r="Q25" t="n">
        <v>1397.29</v>
      </c>
      <c r="R25" t="n">
        <v>113.62</v>
      </c>
      <c r="S25" t="n">
        <v>66.97</v>
      </c>
      <c r="T25" t="n">
        <v>20588.83</v>
      </c>
      <c r="U25" t="n">
        <v>0.59</v>
      </c>
      <c r="V25" t="n">
        <v>0.83</v>
      </c>
      <c r="W25" t="n">
        <v>5.37</v>
      </c>
      <c r="X25" t="n">
        <v>1.26</v>
      </c>
      <c r="Y25" t="n">
        <v>1</v>
      </c>
      <c r="Z25" t="n">
        <v>10</v>
      </c>
      <c r="AA25" t="n">
        <v>586.9326911566274</v>
      </c>
      <c r="AB25" t="n">
        <v>803.0672016833506</v>
      </c>
      <c r="AC25" t="n">
        <v>726.4235950665873</v>
      </c>
      <c r="AD25" t="n">
        <v>586932.6911566274</v>
      </c>
      <c r="AE25" t="n">
        <v>803067.2016833506</v>
      </c>
      <c r="AF25" t="n">
        <v>2.911680227038086e-06</v>
      </c>
      <c r="AG25" t="n">
        <v>8.842592592592593</v>
      </c>
      <c r="AH25" t="n">
        <v>726423.5950665873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3.2903</v>
      </c>
      <c r="E26" t="n">
        <v>30.39</v>
      </c>
      <c r="F26" t="n">
        <v>25.37</v>
      </c>
      <c r="G26" t="n">
        <v>35.39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409.75</v>
      </c>
      <c r="Q26" t="n">
        <v>1397.24</v>
      </c>
      <c r="R26" t="n">
        <v>111.69</v>
      </c>
      <c r="S26" t="n">
        <v>66.97</v>
      </c>
      <c r="T26" t="n">
        <v>19629.45</v>
      </c>
      <c r="U26" t="n">
        <v>0.6</v>
      </c>
      <c r="V26" t="n">
        <v>0.83</v>
      </c>
      <c r="W26" t="n">
        <v>5.36</v>
      </c>
      <c r="X26" t="n">
        <v>1.2</v>
      </c>
      <c r="Y26" t="n">
        <v>1</v>
      </c>
      <c r="Z26" t="n">
        <v>10</v>
      </c>
      <c r="AA26" t="n">
        <v>583.0304058770562</v>
      </c>
      <c r="AB26" t="n">
        <v>797.727922807165</v>
      </c>
      <c r="AC26" t="n">
        <v>721.5938894726199</v>
      </c>
      <c r="AD26" t="n">
        <v>583030.4058770562</v>
      </c>
      <c r="AE26" t="n">
        <v>797727.922807165</v>
      </c>
      <c r="AF26" t="n">
        <v>2.927338726746544e-06</v>
      </c>
      <c r="AG26" t="n">
        <v>8.793402777777779</v>
      </c>
      <c r="AH26" t="n">
        <v>721593.88947262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3.2986</v>
      </c>
      <c r="E27" t="n">
        <v>30.32</v>
      </c>
      <c r="F27" t="n">
        <v>25.34</v>
      </c>
      <c r="G27" t="n">
        <v>36.2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408.68</v>
      </c>
      <c r="Q27" t="n">
        <v>1397.37</v>
      </c>
      <c r="R27" t="n">
        <v>110.78</v>
      </c>
      <c r="S27" t="n">
        <v>66.97</v>
      </c>
      <c r="T27" t="n">
        <v>19182.79</v>
      </c>
      <c r="U27" t="n">
        <v>0.6</v>
      </c>
      <c r="V27" t="n">
        <v>0.83</v>
      </c>
      <c r="W27" t="n">
        <v>5.36</v>
      </c>
      <c r="X27" t="n">
        <v>1.17</v>
      </c>
      <c r="Y27" t="n">
        <v>1</v>
      </c>
      <c r="Z27" t="n">
        <v>10</v>
      </c>
      <c r="AA27" t="n">
        <v>581.1187214409061</v>
      </c>
      <c r="AB27" t="n">
        <v>795.1122718240593</v>
      </c>
      <c r="AC27" t="n">
        <v>719.2278725482527</v>
      </c>
      <c r="AD27" t="n">
        <v>581118.7214409062</v>
      </c>
      <c r="AE27" t="n">
        <v>795112.2718240593</v>
      </c>
      <c r="AF27" t="n">
        <v>2.934723132859055e-06</v>
      </c>
      <c r="AG27" t="n">
        <v>8.773148148148149</v>
      </c>
      <c r="AH27" t="n">
        <v>719227.8725482527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3.3154</v>
      </c>
      <c r="E28" t="n">
        <v>30.16</v>
      </c>
      <c r="F28" t="n">
        <v>25.29</v>
      </c>
      <c r="G28" t="n">
        <v>37.93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406.81</v>
      </c>
      <c r="Q28" t="n">
        <v>1397.28</v>
      </c>
      <c r="R28" t="n">
        <v>109.05</v>
      </c>
      <c r="S28" t="n">
        <v>66.97</v>
      </c>
      <c r="T28" t="n">
        <v>18325.04</v>
      </c>
      <c r="U28" t="n">
        <v>0.61</v>
      </c>
      <c r="V28" t="n">
        <v>0.83</v>
      </c>
      <c r="W28" t="n">
        <v>5.36</v>
      </c>
      <c r="X28" t="n">
        <v>1.12</v>
      </c>
      <c r="Y28" t="n">
        <v>1</v>
      </c>
      <c r="Z28" t="n">
        <v>10</v>
      </c>
      <c r="AA28" t="n">
        <v>577.5362694690029</v>
      </c>
      <c r="AB28" t="n">
        <v>790.2106029894748</v>
      </c>
      <c r="AC28" t="n">
        <v>714.7940121077056</v>
      </c>
      <c r="AD28" t="n">
        <v>577536.269469003</v>
      </c>
      <c r="AE28" t="n">
        <v>790210.6029894748</v>
      </c>
      <c r="AF28" t="n">
        <v>2.949669882580766e-06</v>
      </c>
      <c r="AG28" t="n">
        <v>8.726851851851853</v>
      </c>
      <c r="AH28" t="n">
        <v>714794.0121077056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3.3224</v>
      </c>
      <c r="E29" t="n">
        <v>30.1</v>
      </c>
      <c r="F29" t="n">
        <v>25.27</v>
      </c>
      <c r="G29" t="n">
        <v>38.88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405.69</v>
      </c>
      <c r="Q29" t="n">
        <v>1397.18</v>
      </c>
      <c r="R29" t="n">
        <v>108.81</v>
      </c>
      <c r="S29" t="n">
        <v>66.97</v>
      </c>
      <c r="T29" t="n">
        <v>18213.88</v>
      </c>
      <c r="U29" t="n">
        <v>0.62</v>
      </c>
      <c r="V29" t="n">
        <v>0.83</v>
      </c>
      <c r="W29" t="n">
        <v>5.35</v>
      </c>
      <c r="X29" t="n">
        <v>1.11</v>
      </c>
      <c r="Y29" t="n">
        <v>1</v>
      </c>
      <c r="Z29" t="n">
        <v>10</v>
      </c>
      <c r="AA29" t="n">
        <v>575.8094034009058</v>
      </c>
      <c r="AB29" t="n">
        <v>787.8478286511502</v>
      </c>
      <c r="AC29" t="n">
        <v>712.6567376360561</v>
      </c>
      <c r="AD29" t="n">
        <v>575809.4034009058</v>
      </c>
      <c r="AE29" t="n">
        <v>787847.8286511502</v>
      </c>
      <c r="AF29" t="n">
        <v>2.955897694964811e-06</v>
      </c>
      <c r="AG29" t="n">
        <v>8.709490740740742</v>
      </c>
      <c r="AH29" t="n">
        <v>712656.737636056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3.3326</v>
      </c>
      <c r="E30" t="n">
        <v>30.01</v>
      </c>
      <c r="F30" t="n">
        <v>25.23</v>
      </c>
      <c r="G30" t="n">
        <v>39.84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403.77</v>
      </c>
      <c r="Q30" t="n">
        <v>1397.18</v>
      </c>
      <c r="R30" t="n">
        <v>107.27</v>
      </c>
      <c r="S30" t="n">
        <v>66.97</v>
      </c>
      <c r="T30" t="n">
        <v>17446.43</v>
      </c>
      <c r="U30" t="n">
        <v>0.62</v>
      </c>
      <c r="V30" t="n">
        <v>0.83</v>
      </c>
      <c r="W30" t="n">
        <v>5.36</v>
      </c>
      <c r="X30" t="n">
        <v>1.07</v>
      </c>
      <c r="Y30" t="n">
        <v>1</v>
      </c>
      <c r="Z30" t="n">
        <v>10</v>
      </c>
      <c r="AA30" t="n">
        <v>573.0548692345845</v>
      </c>
      <c r="AB30" t="n">
        <v>784.0789534833184</v>
      </c>
      <c r="AC30" t="n">
        <v>709.2475586245926</v>
      </c>
      <c r="AD30" t="n">
        <v>573054.8692345845</v>
      </c>
      <c r="AE30" t="n">
        <v>784078.9534833184</v>
      </c>
      <c r="AF30" t="n">
        <v>2.964972507295849e-06</v>
      </c>
      <c r="AG30" t="n">
        <v>8.683449074074074</v>
      </c>
      <c r="AH30" t="n">
        <v>709247.5586245926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3.351</v>
      </c>
      <c r="E31" t="n">
        <v>29.84</v>
      </c>
      <c r="F31" t="n">
        <v>25.17</v>
      </c>
      <c r="G31" t="n">
        <v>41.95</v>
      </c>
      <c r="H31" t="n">
        <v>0.53</v>
      </c>
      <c r="I31" t="n">
        <v>36</v>
      </c>
      <c r="J31" t="n">
        <v>277.16</v>
      </c>
      <c r="K31" t="n">
        <v>59.89</v>
      </c>
      <c r="L31" t="n">
        <v>8.25</v>
      </c>
      <c r="M31" t="n">
        <v>34</v>
      </c>
      <c r="N31" t="n">
        <v>74.02</v>
      </c>
      <c r="O31" t="n">
        <v>34416.93</v>
      </c>
      <c r="P31" t="n">
        <v>402.39</v>
      </c>
      <c r="Q31" t="n">
        <v>1397.19</v>
      </c>
      <c r="R31" t="n">
        <v>105.2</v>
      </c>
      <c r="S31" t="n">
        <v>66.97</v>
      </c>
      <c r="T31" t="n">
        <v>16419.68</v>
      </c>
      <c r="U31" t="n">
        <v>0.64</v>
      </c>
      <c r="V31" t="n">
        <v>0.84</v>
      </c>
      <c r="W31" t="n">
        <v>5.35</v>
      </c>
      <c r="X31" t="n">
        <v>1</v>
      </c>
      <c r="Y31" t="n">
        <v>1</v>
      </c>
      <c r="Z31" t="n">
        <v>10</v>
      </c>
      <c r="AA31" t="n">
        <v>569.6791489266441</v>
      </c>
      <c r="AB31" t="n">
        <v>779.4601440317251</v>
      </c>
      <c r="AC31" t="n">
        <v>705.0695618645195</v>
      </c>
      <c r="AD31" t="n">
        <v>569679.1489266441</v>
      </c>
      <c r="AE31" t="n">
        <v>779460.1440317251</v>
      </c>
      <c r="AF31" t="n">
        <v>2.981342756991055e-06</v>
      </c>
      <c r="AG31" t="n">
        <v>8.63425925925926</v>
      </c>
      <c r="AH31" t="n">
        <v>705069.5618645195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3.3596</v>
      </c>
      <c r="E32" t="n">
        <v>29.77</v>
      </c>
      <c r="F32" t="n">
        <v>25.14</v>
      </c>
      <c r="G32" t="n">
        <v>43.1</v>
      </c>
      <c r="H32" t="n">
        <v>0.55</v>
      </c>
      <c r="I32" t="n">
        <v>35</v>
      </c>
      <c r="J32" t="n">
        <v>277.65</v>
      </c>
      <c r="K32" t="n">
        <v>59.89</v>
      </c>
      <c r="L32" t="n">
        <v>8.5</v>
      </c>
      <c r="M32" t="n">
        <v>33</v>
      </c>
      <c r="N32" t="n">
        <v>74.26000000000001</v>
      </c>
      <c r="O32" t="n">
        <v>34477.13</v>
      </c>
      <c r="P32" t="n">
        <v>400.69</v>
      </c>
      <c r="Q32" t="n">
        <v>1397.32</v>
      </c>
      <c r="R32" t="n">
        <v>104.37</v>
      </c>
      <c r="S32" t="n">
        <v>66.97</v>
      </c>
      <c r="T32" t="n">
        <v>16009.25</v>
      </c>
      <c r="U32" t="n">
        <v>0.64</v>
      </c>
      <c r="V32" t="n">
        <v>0.84</v>
      </c>
      <c r="W32" t="n">
        <v>5.35</v>
      </c>
      <c r="X32" t="n">
        <v>0.98</v>
      </c>
      <c r="Y32" t="n">
        <v>1</v>
      </c>
      <c r="Z32" t="n">
        <v>10</v>
      </c>
      <c r="AA32" t="n">
        <v>567.3469835916922</v>
      </c>
      <c r="AB32" t="n">
        <v>776.2691725325708</v>
      </c>
      <c r="AC32" t="n">
        <v>702.1831322066879</v>
      </c>
      <c r="AD32" t="n">
        <v>567346.9835916922</v>
      </c>
      <c r="AE32" t="n">
        <v>776269.1725325708</v>
      </c>
      <c r="AF32" t="n">
        <v>2.988994069348597e-06</v>
      </c>
      <c r="AG32" t="n">
        <v>8.61400462962963</v>
      </c>
      <c r="AH32" t="n">
        <v>702183.1322066879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3.3704</v>
      </c>
      <c r="E33" t="n">
        <v>29.67</v>
      </c>
      <c r="F33" t="n">
        <v>25.1</v>
      </c>
      <c r="G33" t="n">
        <v>44.29</v>
      </c>
      <c r="H33" t="n">
        <v>0.5600000000000001</v>
      </c>
      <c r="I33" t="n">
        <v>34</v>
      </c>
      <c r="J33" t="n">
        <v>278.13</v>
      </c>
      <c r="K33" t="n">
        <v>59.89</v>
      </c>
      <c r="L33" t="n">
        <v>8.75</v>
      </c>
      <c r="M33" t="n">
        <v>32</v>
      </c>
      <c r="N33" t="n">
        <v>74.5</v>
      </c>
      <c r="O33" t="n">
        <v>34537.41</v>
      </c>
      <c r="P33" t="n">
        <v>399.51</v>
      </c>
      <c r="Q33" t="n">
        <v>1397.32</v>
      </c>
      <c r="R33" t="n">
        <v>102.84</v>
      </c>
      <c r="S33" t="n">
        <v>66.97</v>
      </c>
      <c r="T33" t="n">
        <v>15250.49</v>
      </c>
      <c r="U33" t="n">
        <v>0.65</v>
      </c>
      <c r="V33" t="n">
        <v>0.84</v>
      </c>
      <c r="W33" t="n">
        <v>5.35</v>
      </c>
      <c r="X33" t="n">
        <v>0.93</v>
      </c>
      <c r="Y33" t="n">
        <v>1</v>
      </c>
      <c r="Z33" t="n">
        <v>10</v>
      </c>
      <c r="AA33" t="n">
        <v>565.1113736643007</v>
      </c>
      <c r="AB33" t="n">
        <v>773.2103124017646</v>
      </c>
      <c r="AC33" t="n">
        <v>699.4162053936287</v>
      </c>
      <c r="AD33" t="n">
        <v>565111.3736643007</v>
      </c>
      <c r="AE33" t="n">
        <v>773210.3124017646</v>
      </c>
      <c r="AF33" t="n">
        <v>2.998602694169697e-06</v>
      </c>
      <c r="AG33" t="n">
        <v>8.585069444444445</v>
      </c>
      <c r="AH33" t="n">
        <v>699416.2053936287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3.38</v>
      </c>
      <c r="E34" t="n">
        <v>29.59</v>
      </c>
      <c r="F34" t="n">
        <v>25.06</v>
      </c>
      <c r="G34" t="n">
        <v>45.57</v>
      </c>
      <c r="H34" t="n">
        <v>0.58</v>
      </c>
      <c r="I34" t="n">
        <v>33</v>
      </c>
      <c r="J34" t="n">
        <v>278.62</v>
      </c>
      <c r="K34" t="n">
        <v>59.89</v>
      </c>
      <c r="L34" t="n">
        <v>9</v>
      </c>
      <c r="M34" t="n">
        <v>31</v>
      </c>
      <c r="N34" t="n">
        <v>74.73999999999999</v>
      </c>
      <c r="O34" t="n">
        <v>34597.8</v>
      </c>
      <c r="P34" t="n">
        <v>398.33</v>
      </c>
      <c r="Q34" t="n">
        <v>1397.28</v>
      </c>
      <c r="R34" t="n">
        <v>101.55</v>
      </c>
      <c r="S34" t="n">
        <v>66.97</v>
      </c>
      <c r="T34" t="n">
        <v>14613.73</v>
      </c>
      <c r="U34" t="n">
        <v>0.66</v>
      </c>
      <c r="V34" t="n">
        <v>0.84</v>
      </c>
      <c r="W34" t="n">
        <v>5.35</v>
      </c>
      <c r="X34" t="n">
        <v>0.9</v>
      </c>
      <c r="Y34" t="n">
        <v>1</v>
      </c>
      <c r="Z34" t="n">
        <v>10</v>
      </c>
      <c r="AA34" t="n">
        <v>550.3547127967935</v>
      </c>
      <c r="AB34" t="n">
        <v>753.0195979849102</v>
      </c>
      <c r="AC34" t="n">
        <v>681.1524644228732</v>
      </c>
      <c r="AD34" t="n">
        <v>550354.7127967934</v>
      </c>
      <c r="AE34" t="n">
        <v>753019.5979849102</v>
      </c>
      <c r="AF34" t="n">
        <v>3.007143694010674e-06</v>
      </c>
      <c r="AG34" t="n">
        <v>8.561921296296296</v>
      </c>
      <c r="AH34" t="n">
        <v>681152.4644228732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3.3872</v>
      </c>
      <c r="E35" t="n">
        <v>29.52</v>
      </c>
      <c r="F35" t="n">
        <v>25.05</v>
      </c>
      <c r="G35" t="n">
        <v>46.97</v>
      </c>
      <c r="H35" t="n">
        <v>0.59</v>
      </c>
      <c r="I35" t="n">
        <v>32</v>
      </c>
      <c r="J35" t="n">
        <v>279.11</v>
      </c>
      <c r="K35" t="n">
        <v>59.89</v>
      </c>
      <c r="L35" t="n">
        <v>9.25</v>
      </c>
      <c r="M35" t="n">
        <v>30</v>
      </c>
      <c r="N35" t="n">
        <v>74.98</v>
      </c>
      <c r="O35" t="n">
        <v>34658.27</v>
      </c>
      <c r="P35" t="n">
        <v>397.56</v>
      </c>
      <c r="Q35" t="n">
        <v>1397.32</v>
      </c>
      <c r="R35" t="n">
        <v>101.48</v>
      </c>
      <c r="S35" t="n">
        <v>66.97</v>
      </c>
      <c r="T35" t="n">
        <v>14582.37</v>
      </c>
      <c r="U35" t="n">
        <v>0.66</v>
      </c>
      <c r="V35" t="n">
        <v>0.84</v>
      </c>
      <c r="W35" t="n">
        <v>5.34</v>
      </c>
      <c r="X35" t="n">
        <v>0.88</v>
      </c>
      <c r="Y35" t="n">
        <v>1</v>
      </c>
      <c r="Z35" t="n">
        <v>10</v>
      </c>
      <c r="AA35" t="n">
        <v>548.956542282592</v>
      </c>
      <c r="AB35" t="n">
        <v>751.1065594044501</v>
      </c>
      <c r="AC35" t="n">
        <v>679.4220035595656</v>
      </c>
      <c r="AD35" t="n">
        <v>548956.5422825919</v>
      </c>
      <c r="AE35" t="n">
        <v>751106.5594044501</v>
      </c>
      <c r="AF35" t="n">
        <v>3.013549443891407e-06</v>
      </c>
      <c r="AG35" t="n">
        <v>8.541666666666666</v>
      </c>
      <c r="AH35" t="n">
        <v>679422.0035595656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3.3963</v>
      </c>
      <c r="E36" t="n">
        <v>29.44</v>
      </c>
      <c r="F36" t="n">
        <v>25.02</v>
      </c>
      <c r="G36" t="n">
        <v>48.43</v>
      </c>
      <c r="H36" t="n">
        <v>0.6</v>
      </c>
      <c r="I36" t="n">
        <v>31</v>
      </c>
      <c r="J36" t="n">
        <v>279.61</v>
      </c>
      <c r="K36" t="n">
        <v>59.89</v>
      </c>
      <c r="L36" t="n">
        <v>9.5</v>
      </c>
      <c r="M36" t="n">
        <v>29</v>
      </c>
      <c r="N36" t="n">
        <v>75.22</v>
      </c>
      <c r="O36" t="n">
        <v>34718.84</v>
      </c>
      <c r="P36" t="n">
        <v>396.19</v>
      </c>
      <c r="Q36" t="n">
        <v>1397.38</v>
      </c>
      <c r="R36" t="n">
        <v>100.73</v>
      </c>
      <c r="S36" t="n">
        <v>66.97</v>
      </c>
      <c r="T36" t="n">
        <v>14209.79</v>
      </c>
      <c r="U36" t="n">
        <v>0.66</v>
      </c>
      <c r="V36" t="n">
        <v>0.84</v>
      </c>
      <c r="W36" t="n">
        <v>5.34</v>
      </c>
      <c r="X36" t="n">
        <v>0.86</v>
      </c>
      <c r="Y36" t="n">
        <v>1</v>
      </c>
      <c r="Z36" t="n">
        <v>10</v>
      </c>
      <c r="AA36" t="n">
        <v>546.8490740420347</v>
      </c>
      <c r="AB36" t="n">
        <v>748.2230283827827</v>
      </c>
      <c r="AC36" t="n">
        <v>676.8136726915451</v>
      </c>
      <c r="AD36" t="n">
        <v>546849.0740420347</v>
      </c>
      <c r="AE36" t="n">
        <v>748223.0283827827</v>
      </c>
      <c r="AF36" t="n">
        <v>3.021645599990666e-06</v>
      </c>
      <c r="AG36" t="n">
        <v>8.518518518518519</v>
      </c>
      <c r="AH36" t="n">
        <v>676813.6726915451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3.4053</v>
      </c>
      <c r="E37" t="n">
        <v>29.37</v>
      </c>
      <c r="F37" t="n">
        <v>25</v>
      </c>
      <c r="G37" t="n">
        <v>49.99</v>
      </c>
      <c r="H37" t="n">
        <v>0.62</v>
      </c>
      <c r="I37" t="n">
        <v>30</v>
      </c>
      <c r="J37" t="n">
        <v>280.1</v>
      </c>
      <c r="K37" t="n">
        <v>59.89</v>
      </c>
      <c r="L37" t="n">
        <v>9.75</v>
      </c>
      <c r="M37" t="n">
        <v>28</v>
      </c>
      <c r="N37" t="n">
        <v>75.45999999999999</v>
      </c>
      <c r="O37" t="n">
        <v>34779.51</v>
      </c>
      <c r="P37" t="n">
        <v>394.61</v>
      </c>
      <c r="Q37" t="n">
        <v>1397.4</v>
      </c>
      <c r="R37" t="n">
        <v>99.73999999999999</v>
      </c>
      <c r="S37" t="n">
        <v>66.97</v>
      </c>
      <c r="T37" t="n">
        <v>13720.13</v>
      </c>
      <c r="U37" t="n">
        <v>0.67</v>
      </c>
      <c r="V37" t="n">
        <v>0.84</v>
      </c>
      <c r="W37" t="n">
        <v>5.34</v>
      </c>
      <c r="X37" t="n">
        <v>0.83</v>
      </c>
      <c r="Y37" t="n">
        <v>1</v>
      </c>
      <c r="Z37" t="n">
        <v>10</v>
      </c>
      <c r="AA37" t="n">
        <v>544.4821999060695</v>
      </c>
      <c r="AB37" t="n">
        <v>744.9845667708377</v>
      </c>
      <c r="AC37" t="n">
        <v>673.8842853106346</v>
      </c>
      <c r="AD37" t="n">
        <v>544482.1999060694</v>
      </c>
      <c r="AE37" t="n">
        <v>744984.5667708376</v>
      </c>
      <c r="AF37" t="n">
        <v>3.029652787341582e-06</v>
      </c>
      <c r="AG37" t="n">
        <v>8.498263888888889</v>
      </c>
      <c r="AH37" t="n">
        <v>673884.2853106346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3.4071</v>
      </c>
      <c r="E38" t="n">
        <v>29.35</v>
      </c>
      <c r="F38" t="n">
        <v>24.98</v>
      </c>
      <c r="G38" t="n">
        <v>49.96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393.56</v>
      </c>
      <c r="Q38" t="n">
        <v>1397.29</v>
      </c>
      <c r="R38" t="n">
        <v>99.16</v>
      </c>
      <c r="S38" t="n">
        <v>66.97</v>
      </c>
      <c r="T38" t="n">
        <v>13433.17</v>
      </c>
      <c r="U38" t="n">
        <v>0.68</v>
      </c>
      <c r="V38" t="n">
        <v>0.84</v>
      </c>
      <c r="W38" t="n">
        <v>5.34</v>
      </c>
      <c r="X38" t="n">
        <v>0.8100000000000001</v>
      </c>
      <c r="Y38" t="n">
        <v>1</v>
      </c>
      <c r="Z38" t="n">
        <v>10</v>
      </c>
      <c r="AA38" t="n">
        <v>543.4624316549747</v>
      </c>
      <c r="AB38" t="n">
        <v>743.5892748606897</v>
      </c>
      <c r="AC38" t="n">
        <v>672.6221581020867</v>
      </c>
      <c r="AD38" t="n">
        <v>543462.4316549747</v>
      </c>
      <c r="AE38" t="n">
        <v>743589.2748606896</v>
      </c>
      <c r="AF38" t="n">
        <v>3.031254224811766e-06</v>
      </c>
      <c r="AG38" t="n">
        <v>8.492476851851853</v>
      </c>
      <c r="AH38" t="n">
        <v>672622.1581020867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3.4147</v>
      </c>
      <c r="E39" t="n">
        <v>29.29</v>
      </c>
      <c r="F39" t="n">
        <v>24.97</v>
      </c>
      <c r="G39" t="n">
        <v>51.65</v>
      </c>
      <c r="H39" t="n">
        <v>0.65</v>
      </c>
      <c r="I39" t="n">
        <v>29</v>
      </c>
      <c r="J39" t="n">
        <v>281.08</v>
      </c>
      <c r="K39" t="n">
        <v>59.89</v>
      </c>
      <c r="L39" t="n">
        <v>10.25</v>
      </c>
      <c r="M39" t="n">
        <v>27</v>
      </c>
      <c r="N39" t="n">
        <v>75.95</v>
      </c>
      <c r="O39" t="n">
        <v>34901.13</v>
      </c>
      <c r="P39" t="n">
        <v>392.13</v>
      </c>
      <c r="Q39" t="n">
        <v>1397.22</v>
      </c>
      <c r="R39" t="n">
        <v>98.70999999999999</v>
      </c>
      <c r="S39" t="n">
        <v>66.97</v>
      </c>
      <c r="T39" t="n">
        <v>13213.45</v>
      </c>
      <c r="U39" t="n">
        <v>0.68</v>
      </c>
      <c r="V39" t="n">
        <v>0.84</v>
      </c>
      <c r="W39" t="n">
        <v>5.34</v>
      </c>
      <c r="X39" t="n">
        <v>0.8</v>
      </c>
      <c r="Y39" t="n">
        <v>1</v>
      </c>
      <c r="Z39" t="n">
        <v>10</v>
      </c>
      <c r="AA39" t="n">
        <v>541.5783575480375</v>
      </c>
      <c r="AB39" t="n">
        <v>741.0114015480949</v>
      </c>
      <c r="AC39" t="n">
        <v>670.2903134003781</v>
      </c>
      <c r="AD39" t="n">
        <v>541578.3575480375</v>
      </c>
      <c r="AE39" t="n">
        <v>741011.4015480949</v>
      </c>
      <c r="AF39" t="n">
        <v>3.038015849685872e-06</v>
      </c>
      <c r="AG39" t="n">
        <v>8.47511574074074</v>
      </c>
      <c r="AH39" t="n">
        <v>670290.3134003781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3.4229</v>
      </c>
      <c r="E40" t="n">
        <v>29.21</v>
      </c>
      <c r="F40" t="n">
        <v>24.95</v>
      </c>
      <c r="G40" t="n">
        <v>53.46</v>
      </c>
      <c r="H40" t="n">
        <v>0.66</v>
      </c>
      <c r="I40" t="n">
        <v>28</v>
      </c>
      <c r="J40" t="n">
        <v>281.58</v>
      </c>
      <c r="K40" t="n">
        <v>59.89</v>
      </c>
      <c r="L40" t="n">
        <v>10.5</v>
      </c>
      <c r="M40" t="n">
        <v>26</v>
      </c>
      <c r="N40" t="n">
        <v>76.19</v>
      </c>
      <c r="O40" t="n">
        <v>34962.08</v>
      </c>
      <c r="P40" t="n">
        <v>391.73</v>
      </c>
      <c r="Q40" t="n">
        <v>1397.24</v>
      </c>
      <c r="R40" t="n">
        <v>97.93000000000001</v>
      </c>
      <c r="S40" t="n">
        <v>66.97</v>
      </c>
      <c r="T40" t="n">
        <v>12827.19</v>
      </c>
      <c r="U40" t="n">
        <v>0.68</v>
      </c>
      <c r="V40" t="n">
        <v>0.84</v>
      </c>
      <c r="W40" t="n">
        <v>5.34</v>
      </c>
      <c r="X40" t="n">
        <v>0.78</v>
      </c>
      <c r="Y40" t="n">
        <v>1</v>
      </c>
      <c r="Z40" t="n">
        <v>10</v>
      </c>
      <c r="AA40" t="n">
        <v>540.3276362078921</v>
      </c>
      <c r="AB40" t="n">
        <v>739.300109432577</v>
      </c>
      <c r="AC40" t="n">
        <v>668.7423446025514</v>
      </c>
      <c r="AD40" t="n">
        <v>540327.6362078921</v>
      </c>
      <c r="AE40" t="n">
        <v>739300.1094325769</v>
      </c>
      <c r="AF40" t="n">
        <v>3.04531128705004e-06</v>
      </c>
      <c r="AG40" t="n">
        <v>8.451967592592593</v>
      </c>
      <c r="AH40" t="n">
        <v>668742.3446025514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3.434</v>
      </c>
      <c r="E41" t="n">
        <v>29.12</v>
      </c>
      <c r="F41" t="n">
        <v>24.9</v>
      </c>
      <c r="G41" t="n">
        <v>55.34</v>
      </c>
      <c r="H41" t="n">
        <v>0.68</v>
      </c>
      <c r="I41" t="n">
        <v>27</v>
      </c>
      <c r="J41" t="n">
        <v>282.07</v>
      </c>
      <c r="K41" t="n">
        <v>59.89</v>
      </c>
      <c r="L41" t="n">
        <v>10.75</v>
      </c>
      <c r="M41" t="n">
        <v>25</v>
      </c>
      <c r="N41" t="n">
        <v>76.44</v>
      </c>
      <c r="O41" t="n">
        <v>35023.13</v>
      </c>
      <c r="P41" t="n">
        <v>389.77</v>
      </c>
      <c r="Q41" t="n">
        <v>1397.23</v>
      </c>
      <c r="R41" t="n">
        <v>96.48999999999999</v>
      </c>
      <c r="S41" t="n">
        <v>66.97</v>
      </c>
      <c r="T41" t="n">
        <v>12110.8</v>
      </c>
      <c r="U41" t="n">
        <v>0.6899999999999999</v>
      </c>
      <c r="V41" t="n">
        <v>0.85</v>
      </c>
      <c r="W41" t="n">
        <v>5.34</v>
      </c>
      <c r="X41" t="n">
        <v>0.74</v>
      </c>
      <c r="Y41" t="n">
        <v>1</v>
      </c>
      <c r="Z41" t="n">
        <v>10</v>
      </c>
      <c r="AA41" t="n">
        <v>537.558483829191</v>
      </c>
      <c r="AB41" t="n">
        <v>735.511232981657</v>
      </c>
      <c r="AC41" t="n">
        <v>665.3150732023859</v>
      </c>
      <c r="AD41" t="n">
        <v>537558.483829191</v>
      </c>
      <c r="AE41" t="n">
        <v>735511.232981657</v>
      </c>
      <c r="AF41" t="n">
        <v>3.05518681811617e-06</v>
      </c>
      <c r="AG41" t="n">
        <v>8.425925925925926</v>
      </c>
      <c r="AH41" t="n">
        <v>665315.0732023859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3.4331</v>
      </c>
      <c r="E42" t="n">
        <v>29.13</v>
      </c>
      <c r="F42" t="n">
        <v>24.91</v>
      </c>
      <c r="G42" t="n">
        <v>55.36</v>
      </c>
      <c r="H42" t="n">
        <v>0.6899999999999999</v>
      </c>
      <c r="I42" t="n">
        <v>27</v>
      </c>
      <c r="J42" t="n">
        <v>282.57</v>
      </c>
      <c r="K42" t="n">
        <v>59.89</v>
      </c>
      <c r="L42" t="n">
        <v>11</v>
      </c>
      <c r="M42" t="n">
        <v>25</v>
      </c>
      <c r="N42" t="n">
        <v>76.68000000000001</v>
      </c>
      <c r="O42" t="n">
        <v>35084.28</v>
      </c>
      <c r="P42" t="n">
        <v>388.92</v>
      </c>
      <c r="Q42" t="n">
        <v>1397.26</v>
      </c>
      <c r="R42" t="n">
        <v>96.78</v>
      </c>
      <c r="S42" t="n">
        <v>66.97</v>
      </c>
      <c r="T42" t="n">
        <v>12256.76</v>
      </c>
      <c r="U42" t="n">
        <v>0.6899999999999999</v>
      </c>
      <c r="V42" t="n">
        <v>0.84</v>
      </c>
      <c r="W42" t="n">
        <v>5.34</v>
      </c>
      <c r="X42" t="n">
        <v>0.74</v>
      </c>
      <c r="Y42" t="n">
        <v>1</v>
      </c>
      <c r="Z42" t="n">
        <v>10</v>
      </c>
      <c r="AA42" t="n">
        <v>537.0939921200095</v>
      </c>
      <c r="AB42" t="n">
        <v>734.8756949332269</v>
      </c>
      <c r="AC42" t="n">
        <v>664.7401900133148</v>
      </c>
      <c r="AD42" t="n">
        <v>537093.9921200095</v>
      </c>
      <c r="AE42" t="n">
        <v>734875.6949332269</v>
      </c>
      <c r="AF42" t="n">
        <v>3.054386099381078e-06</v>
      </c>
      <c r="AG42" t="n">
        <v>8.428819444444445</v>
      </c>
      <c r="AH42" t="n">
        <v>664740.1900133147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3.443</v>
      </c>
      <c r="E43" t="n">
        <v>29.04</v>
      </c>
      <c r="F43" t="n">
        <v>24.88</v>
      </c>
      <c r="G43" t="n">
        <v>57.41</v>
      </c>
      <c r="H43" t="n">
        <v>0.71</v>
      </c>
      <c r="I43" t="n">
        <v>26</v>
      </c>
      <c r="J43" t="n">
        <v>283.06</v>
      </c>
      <c r="K43" t="n">
        <v>59.89</v>
      </c>
      <c r="L43" t="n">
        <v>11.25</v>
      </c>
      <c r="M43" t="n">
        <v>24</v>
      </c>
      <c r="N43" t="n">
        <v>76.93000000000001</v>
      </c>
      <c r="O43" t="n">
        <v>35145.53</v>
      </c>
      <c r="P43" t="n">
        <v>387.24</v>
      </c>
      <c r="Q43" t="n">
        <v>1397.3</v>
      </c>
      <c r="R43" t="n">
        <v>95.81999999999999</v>
      </c>
      <c r="S43" t="n">
        <v>66.97</v>
      </c>
      <c r="T43" t="n">
        <v>11781.73</v>
      </c>
      <c r="U43" t="n">
        <v>0.7</v>
      </c>
      <c r="V43" t="n">
        <v>0.85</v>
      </c>
      <c r="W43" t="n">
        <v>5.33</v>
      </c>
      <c r="X43" t="n">
        <v>0.71</v>
      </c>
      <c r="Y43" t="n">
        <v>1</v>
      </c>
      <c r="Z43" t="n">
        <v>10</v>
      </c>
      <c r="AA43" t="n">
        <v>534.7427316561449</v>
      </c>
      <c r="AB43" t="n">
        <v>731.6585966362766</v>
      </c>
      <c r="AC43" t="n">
        <v>661.8301270625996</v>
      </c>
      <c r="AD43" t="n">
        <v>534742.7316561448</v>
      </c>
      <c r="AE43" t="n">
        <v>731658.5966362766</v>
      </c>
      <c r="AF43" t="n">
        <v>3.063194005467086e-06</v>
      </c>
      <c r="AG43" t="n">
        <v>8.402777777777777</v>
      </c>
      <c r="AH43" t="n">
        <v>661830.1270625995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3.4422</v>
      </c>
      <c r="E44" t="n">
        <v>29.05</v>
      </c>
      <c r="F44" t="n">
        <v>24.88</v>
      </c>
      <c r="G44" t="n">
        <v>57.42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386.55</v>
      </c>
      <c r="Q44" t="n">
        <v>1397.5</v>
      </c>
      <c r="R44" t="n">
        <v>95.79000000000001</v>
      </c>
      <c r="S44" t="n">
        <v>66.97</v>
      </c>
      <c r="T44" t="n">
        <v>11764.63</v>
      </c>
      <c r="U44" t="n">
        <v>0.7</v>
      </c>
      <c r="V44" t="n">
        <v>0.85</v>
      </c>
      <c r="W44" t="n">
        <v>5.34</v>
      </c>
      <c r="X44" t="n">
        <v>0.72</v>
      </c>
      <c r="Y44" t="n">
        <v>1</v>
      </c>
      <c r="Z44" t="n">
        <v>10</v>
      </c>
      <c r="AA44" t="n">
        <v>534.3428893892175</v>
      </c>
      <c r="AB44" t="n">
        <v>731.1115148068708</v>
      </c>
      <c r="AC44" t="n">
        <v>661.335257955158</v>
      </c>
      <c r="AD44" t="n">
        <v>534342.8893892175</v>
      </c>
      <c r="AE44" t="n">
        <v>731111.5148068708</v>
      </c>
      <c r="AF44" t="n">
        <v>3.062482255480338e-06</v>
      </c>
      <c r="AG44" t="n">
        <v>8.405671296296296</v>
      </c>
      <c r="AH44" t="n">
        <v>661335.257955158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3.4524</v>
      </c>
      <c r="E45" t="n">
        <v>28.97</v>
      </c>
      <c r="F45" t="n">
        <v>24.85</v>
      </c>
      <c r="G45" t="n">
        <v>59.64</v>
      </c>
      <c r="H45" t="n">
        <v>0.74</v>
      </c>
      <c r="I45" t="n">
        <v>25</v>
      </c>
      <c r="J45" t="n">
        <v>284.06</v>
      </c>
      <c r="K45" t="n">
        <v>59.89</v>
      </c>
      <c r="L45" t="n">
        <v>11.75</v>
      </c>
      <c r="M45" t="n">
        <v>23</v>
      </c>
      <c r="N45" t="n">
        <v>77.42</v>
      </c>
      <c r="O45" t="n">
        <v>35268.32</v>
      </c>
      <c r="P45" t="n">
        <v>385.59</v>
      </c>
      <c r="Q45" t="n">
        <v>1397.21</v>
      </c>
      <c r="R45" t="n">
        <v>94.67</v>
      </c>
      <c r="S45" t="n">
        <v>66.97</v>
      </c>
      <c r="T45" t="n">
        <v>11212.25</v>
      </c>
      <c r="U45" t="n">
        <v>0.71</v>
      </c>
      <c r="V45" t="n">
        <v>0.85</v>
      </c>
      <c r="W45" t="n">
        <v>5.34</v>
      </c>
      <c r="X45" t="n">
        <v>0.68</v>
      </c>
      <c r="Y45" t="n">
        <v>1</v>
      </c>
      <c r="Z45" t="n">
        <v>10</v>
      </c>
      <c r="AA45" t="n">
        <v>532.4785903488577</v>
      </c>
      <c r="AB45" t="n">
        <v>728.5606986127816</v>
      </c>
      <c r="AC45" t="n">
        <v>659.0278880785397</v>
      </c>
      <c r="AD45" t="n">
        <v>532478.5903488577</v>
      </c>
      <c r="AE45" t="n">
        <v>728560.6986127816</v>
      </c>
      <c r="AF45" t="n">
        <v>3.071557067811376e-06</v>
      </c>
      <c r="AG45" t="n">
        <v>8.382523148148147</v>
      </c>
      <c r="AH45" t="n">
        <v>659027.8880785397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3.4613</v>
      </c>
      <c r="E46" t="n">
        <v>28.89</v>
      </c>
      <c r="F46" t="n">
        <v>24.82</v>
      </c>
      <c r="G46" t="n">
        <v>62.06</v>
      </c>
      <c r="H46" t="n">
        <v>0.75</v>
      </c>
      <c r="I46" t="n">
        <v>24</v>
      </c>
      <c r="J46" t="n">
        <v>284.56</v>
      </c>
      <c r="K46" t="n">
        <v>59.89</v>
      </c>
      <c r="L46" t="n">
        <v>12</v>
      </c>
      <c r="M46" t="n">
        <v>22</v>
      </c>
      <c r="N46" t="n">
        <v>77.67</v>
      </c>
      <c r="O46" t="n">
        <v>35329.87</v>
      </c>
      <c r="P46" t="n">
        <v>383.94</v>
      </c>
      <c r="Q46" t="n">
        <v>1397.21</v>
      </c>
      <c r="R46" t="n">
        <v>94.09</v>
      </c>
      <c r="S46" t="n">
        <v>66.97</v>
      </c>
      <c r="T46" t="n">
        <v>10927.95</v>
      </c>
      <c r="U46" t="n">
        <v>0.71</v>
      </c>
      <c r="V46" t="n">
        <v>0.85</v>
      </c>
      <c r="W46" t="n">
        <v>5.33</v>
      </c>
      <c r="X46" t="n">
        <v>0.66</v>
      </c>
      <c r="Y46" t="n">
        <v>1</v>
      </c>
      <c r="Z46" t="n">
        <v>10</v>
      </c>
      <c r="AA46" t="n">
        <v>530.2789141607242</v>
      </c>
      <c r="AB46" t="n">
        <v>725.5510046093128</v>
      </c>
      <c r="AC46" t="n">
        <v>656.3054350466299</v>
      </c>
      <c r="AD46" t="n">
        <v>530278.9141607241</v>
      </c>
      <c r="AE46" t="n">
        <v>725551.0046093129</v>
      </c>
      <c r="AF46" t="n">
        <v>3.079475286413948e-06</v>
      </c>
      <c r="AG46" t="n">
        <v>8.359375</v>
      </c>
      <c r="AH46" t="n">
        <v>656305.4350466299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3.461</v>
      </c>
      <c r="E47" t="n">
        <v>28.89</v>
      </c>
      <c r="F47" t="n">
        <v>24.83</v>
      </c>
      <c r="G47" t="n">
        <v>62.07</v>
      </c>
      <c r="H47" t="n">
        <v>0.77</v>
      </c>
      <c r="I47" t="n">
        <v>24</v>
      </c>
      <c r="J47" t="n">
        <v>285.06</v>
      </c>
      <c r="K47" t="n">
        <v>59.89</v>
      </c>
      <c r="L47" t="n">
        <v>12.25</v>
      </c>
      <c r="M47" t="n">
        <v>22</v>
      </c>
      <c r="N47" t="n">
        <v>77.92</v>
      </c>
      <c r="O47" t="n">
        <v>35391.51</v>
      </c>
      <c r="P47" t="n">
        <v>383.55</v>
      </c>
      <c r="Q47" t="n">
        <v>1397.18</v>
      </c>
      <c r="R47" t="n">
        <v>94.05</v>
      </c>
      <c r="S47" t="n">
        <v>66.97</v>
      </c>
      <c r="T47" t="n">
        <v>10907.09</v>
      </c>
      <c r="U47" t="n">
        <v>0.71</v>
      </c>
      <c r="V47" t="n">
        <v>0.85</v>
      </c>
      <c r="W47" t="n">
        <v>5.34</v>
      </c>
      <c r="X47" t="n">
        <v>0.66</v>
      </c>
      <c r="Y47" t="n">
        <v>1</v>
      </c>
      <c r="Z47" t="n">
        <v>10</v>
      </c>
      <c r="AA47" t="n">
        <v>530.0751177738209</v>
      </c>
      <c r="AB47" t="n">
        <v>725.2721614018899</v>
      </c>
      <c r="AC47" t="n">
        <v>656.0532042435644</v>
      </c>
      <c r="AD47" t="n">
        <v>530075.1177738209</v>
      </c>
      <c r="AE47" t="n">
        <v>725272.1614018899</v>
      </c>
      <c r="AF47" t="n">
        <v>3.079208380168918e-06</v>
      </c>
      <c r="AG47" t="n">
        <v>8.359375</v>
      </c>
      <c r="AH47" t="n">
        <v>656053.2042435644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3.47</v>
      </c>
      <c r="E48" t="n">
        <v>28.82</v>
      </c>
      <c r="F48" t="n">
        <v>24.8</v>
      </c>
      <c r="G48" t="n">
        <v>64.7</v>
      </c>
      <c r="H48" t="n">
        <v>0.78</v>
      </c>
      <c r="I48" t="n">
        <v>23</v>
      </c>
      <c r="J48" t="n">
        <v>285.56</v>
      </c>
      <c r="K48" t="n">
        <v>59.89</v>
      </c>
      <c r="L48" t="n">
        <v>12.5</v>
      </c>
      <c r="M48" t="n">
        <v>21</v>
      </c>
      <c r="N48" t="n">
        <v>78.17</v>
      </c>
      <c r="O48" t="n">
        <v>35453.26</v>
      </c>
      <c r="P48" t="n">
        <v>382</v>
      </c>
      <c r="Q48" t="n">
        <v>1397.23</v>
      </c>
      <c r="R48" t="n">
        <v>93.23</v>
      </c>
      <c r="S48" t="n">
        <v>66.97</v>
      </c>
      <c r="T48" t="n">
        <v>10502.29</v>
      </c>
      <c r="U48" t="n">
        <v>0.72</v>
      </c>
      <c r="V48" t="n">
        <v>0.85</v>
      </c>
      <c r="W48" t="n">
        <v>5.33</v>
      </c>
      <c r="X48" t="n">
        <v>0.64</v>
      </c>
      <c r="Y48" t="n">
        <v>1</v>
      </c>
      <c r="Z48" t="n">
        <v>10</v>
      </c>
      <c r="AA48" t="n">
        <v>527.9464195093215</v>
      </c>
      <c r="AB48" t="n">
        <v>722.359582524862</v>
      </c>
      <c r="AC48" t="n">
        <v>653.41859780673</v>
      </c>
      <c r="AD48" t="n">
        <v>527946.4195093215</v>
      </c>
      <c r="AE48" t="n">
        <v>722359.582524862</v>
      </c>
      <c r="AF48" t="n">
        <v>3.087215567519834e-06</v>
      </c>
      <c r="AG48" t="n">
        <v>8.33912037037037</v>
      </c>
      <c r="AH48" t="n">
        <v>653418.59780673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3.4698</v>
      </c>
      <c r="E49" t="n">
        <v>28.82</v>
      </c>
      <c r="F49" t="n">
        <v>24.8</v>
      </c>
      <c r="G49" t="n">
        <v>64.70999999999999</v>
      </c>
      <c r="H49" t="n">
        <v>0.79</v>
      </c>
      <c r="I49" t="n">
        <v>23</v>
      </c>
      <c r="J49" t="n">
        <v>286.06</v>
      </c>
      <c r="K49" t="n">
        <v>59.89</v>
      </c>
      <c r="L49" t="n">
        <v>12.75</v>
      </c>
      <c r="M49" t="n">
        <v>21</v>
      </c>
      <c r="N49" t="n">
        <v>78.42</v>
      </c>
      <c r="O49" t="n">
        <v>35515.1</v>
      </c>
      <c r="P49" t="n">
        <v>381.65</v>
      </c>
      <c r="Q49" t="n">
        <v>1397.21</v>
      </c>
      <c r="R49" t="n">
        <v>93.51000000000001</v>
      </c>
      <c r="S49" t="n">
        <v>66.97</v>
      </c>
      <c r="T49" t="n">
        <v>10642.34</v>
      </c>
      <c r="U49" t="n">
        <v>0.72</v>
      </c>
      <c r="V49" t="n">
        <v>0.85</v>
      </c>
      <c r="W49" t="n">
        <v>5.33</v>
      </c>
      <c r="X49" t="n">
        <v>0.64</v>
      </c>
      <c r="Y49" t="n">
        <v>1</v>
      </c>
      <c r="Z49" t="n">
        <v>10</v>
      </c>
      <c r="AA49" t="n">
        <v>527.7231347119382</v>
      </c>
      <c r="AB49" t="n">
        <v>722.0540744144522</v>
      </c>
      <c r="AC49" t="n">
        <v>653.1422469615944</v>
      </c>
      <c r="AD49" t="n">
        <v>527723.1347119382</v>
      </c>
      <c r="AE49" t="n">
        <v>722054.0744144522</v>
      </c>
      <c r="AF49" t="n">
        <v>3.087037630023147e-06</v>
      </c>
      <c r="AG49" t="n">
        <v>8.33912037037037</v>
      </c>
      <c r="AH49" t="n">
        <v>653142.2469615944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3.4814</v>
      </c>
      <c r="E50" t="n">
        <v>28.72</v>
      </c>
      <c r="F50" t="n">
        <v>24.76</v>
      </c>
      <c r="G50" t="n">
        <v>67.52</v>
      </c>
      <c r="H50" t="n">
        <v>0.8100000000000001</v>
      </c>
      <c r="I50" t="n">
        <v>22</v>
      </c>
      <c r="J50" t="n">
        <v>286.56</v>
      </c>
      <c r="K50" t="n">
        <v>59.89</v>
      </c>
      <c r="L50" t="n">
        <v>13</v>
      </c>
      <c r="M50" t="n">
        <v>20</v>
      </c>
      <c r="N50" t="n">
        <v>78.68000000000001</v>
      </c>
      <c r="O50" t="n">
        <v>35577.18</v>
      </c>
      <c r="P50" t="n">
        <v>379.98</v>
      </c>
      <c r="Q50" t="n">
        <v>1397.19</v>
      </c>
      <c r="R50" t="n">
        <v>91.92</v>
      </c>
      <c r="S50" t="n">
        <v>66.97</v>
      </c>
      <c r="T50" t="n">
        <v>9851.91</v>
      </c>
      <c r="U50" t="n">
        <v>0.73</v>
      </c>
      <c r="V50" t="n">
        <v>0.85</v>
      </c>
      <c r="W50" t="n">
        <v>5.33</v>
      </c>
      <c r="X50" t="n">
        <v>0.59</v>
      </c>
      <c r="Y50" t="n">
        <v>1</v>
      </c>
      <c r="Z50" t="n">
        <v>10</v>
      </c>
      <c r="AA50" t="n">
        <v>525.2190561560387</v>
      </c>
      <c r="AB50" t="n">
        <v>718.6278836621213</v>
      </c>
      <c r="AC50" t="n">
        <v>650.0430470459772</v>
      </c>
      <c r="AD50" t="n">
        <v>525219.0561560388</v>
      </c>
      <c r="AE50" t="n">
        <v>718627.8836621214</v>
      </c>
      <c r="AF50" t="n">
        <v>3.097358004830994e-06</v>
      </c>
      <c r="AG50" t="n">
        <v>8.310185185185185</v>
      </c>
      <c r="AH50" t="n">
        <v>650043.0470459772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3.4809</v>
      </c>
      <c r="E51" t="n">
        <v>28.73</v>
      </c>
      <c r="F51" t="n">
        <v>24.76</v>
      </c>
      <c r="G51" t="n">
        <v>67.54000000000001</v>
      </c>
      <c r="H51" t="n">
        <v>0.82</v>
      </c>
      <c r="I51" t="n">
        <v>22</v>
      </c>
      <c r="J51" t="n">
        <v>287.07</v>
      </c>
      <c r="K51" t="n">
        <v>59.89</v>
      </c>
      <c r="L51" t="n">
        <v>13.25</v>
      </c>
      <c r="M51" t="n">
        <v>20</v>
      </c>
      <c r="N51" t="n">
        <v>78.93000000000001</v>
      </c>
      <c r="O51" t="n">
        <v>35639.23</v>
      </c>
      <c r="P51" t="n">
        <v>379.31</v>
      </c>
      <c r="Q51" t="n">
        <v>1397.2</v>
      </c>
      <c r="R51" t="n">
        <v>92.08</v>
      </c>
      <c r="S51" t="n">
        <v>66.97</v>
      </c>
      <c r="T51" t="n">
        <v>9932.440000000001</v>
      </c>
      <c r="U51" t="n">
        <v>0.73</v>
      </c>
      <c r="V51" t="n">
        <v>0.85</v>
      </c>
      <c r="W51" t="n">
        <v>5.33</v>
      </c>
      <c r="X51" t="n">
        <v>0.6</v>
      </c>
      <c r="Y51" t="n">
        <v>1</v>
      </c>
      <c r="Z51" t="n">
        <v>10</v>
      </c>
      <c r="AA51" t="n">
        <v>524.8046734490027</v>
      </c>
      <c r="AB51" t="n">
        <v>718.0609069610801</v>
      </c>
      <c r="AC51" t="n">
        <v>649.5301818055264</v>
      </c>
      <c r="AD51" t="n">
        <v>524804.6734490028</v>
      </c>
      <c r="AE51" t="n">
        <v>718060.9069610802</v>
      </c>
      <c r="AF51" t="n">
        <v>3.096913161089276e-06</v>
      </c>
      <c r="AG51" t="n">
        <v>8.313078703703704</v>
      </c>
      <c r="AH51" t="n">
        <v>649530.1818055264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3.4907</v>
      </c>
      <c r="E52" t="n">
        <v>28.65</v>
      </c>
      <c r="F52" t="n">
        <v>24.73</v>
      </c>
      <c r="G52" t="n">
        <v>70.66</v>
      </c>
      <c r="H52" t="n">
        <v>0.84</v>
      </c>
      <c r="I52" t="n">
        <v>21</v>
      </c>
      <c r="J52" t="n">
        <v>287.57</v>
      </c>
      <c r="K52" t="n">
        <v>59.89</v>
      </c>
      <c r="L52" t="n">
        <v>13.5</v>
      </c>
      <c r="M52" t="n">
        <v>19</v>
      </c>
      <c r="N52" t="n">
        <v>79.18000000000001</v>
      </c>
      <c r="O52" t="n">
        <v>35701.38</v>
      </c>
      <c r="P52" t="n">
        <v>376.72</v>
      </c>
      <c r="Q52" t="n">
        <v>1397.2</v>
      </c>
      <c r="R52" t="n">
        <v>90.93000000000001</v>
      </c>
      <c r="S52" t="n">
        <v>66.97</v>
      </c>
      <c r="T52" t="n">
        <v>9362</v>
      </c>
      <c r="U52" t="n">
        <v>0.74</v>
      </c>
      <c r="V52" t="n">
        <v>0.85</v>
      </c>
      <c r="W52" t="n">
        <v>5.33</v>
      </c>
      <c r="X52" t="n">
        <v>0.57</v>
      </c>
      <c r="Y52" t="n">
        <v>1</v>
      </c>
      <c r="Z52" t="n">
        <v>10</v>
      </c>
      <c r="AA52" t="n">
        <v>521.9000632112179</v>
      </c>
      <c r="AB52" t="n">
        <v>714.0866910913829</v>
      </c>
      <c r="AC52" t="n">
        <v>645.9352595205861</v>
      </c>
      <c r="AD52" t="n">
        <v>521900.0632112179</v>
      </c>
      <c r="AE52" t="n">
        <v>714086.6910913829</v>
      </c>
      <c r="AF52" t="n">
        <v>3.10563209842694e-06</v>
      </c>
      <c r="AG52" t="n">
        <v>8.289930555555555</v>
      </c>
      <c r="AH52" t="n">
        <v>645935.2595205861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3.4899</v>
      </c>
      <c r="E53" t="n">
        <v>28.65</v>
      </c>
      <c r="F53" t="n">
        <v>24.74</v>
      </c>
      <c r="G53" t="n">
        <v>70.68000000000001</v>
      </c>
      <c r="H53" t="n">
        <v>0.85</v>
      </c>
      <c r="I53" t="n">
        <v>21</v>
      </c>
      <c r="J53" t="n">
        <v>288.08</v>
      </c>
      <c r="K53" t="n">
        <v>59.89</v>
      </c>
      <c r="L53" t="n">
        <v>13.75</v>
      </c>
      <c r="M53" t="n">
        <v>19</v>
      </c>
      <c r="N53" t="n">
        <v>79.44</v>
      </c>
      <c r="O53" t="n">
        <v>35763.64</v>
      </c>
      <c r="P53" t="n">
        <v>376.84</v>
      </c>
      <c r="Q53" t="n">
        <v>1397.17</v>
      </c>
      <c r="R53" t="n">
        <v>91.25</v>
      </c>
      <c r="S53" t="n">
        <v>66.97</v>
      </c>
      <c r="T53" t="n">
        <v>9519.66</v>
      </c>
      <c r="U53" t="n">
        <v>0.73</v>
      </c>
      <c r="V53" t="n">
        <v>0.85</v>
      </c>
      <c r="W53" t="n">
        <v>5.33</v>
      </c>
      <c r="X53" t="n">
        <v>0.57</v>
      </c>
      <c r="Y53" t="n">
        <v>1</v>
      </c>
      <c r="Z53" t="n">
        <v>10</v>
      </c>
      <c r="AA53" t="n">
        <v>522.1012345128561</v>
      </c>
      <c r="AB53" t="n">
        <v>714.3619425413358</v>
      </c>
      <c r="AC53" t="n">
        <v>646.1842413584733</v>
      </c>
      <c r="AD53" t="n">
        <v>522101.2345128561</v>
      </c>
      <c r="AE53" t="n">
        <v>714361.9425413358</v>
      </c>
      <c r="AF53" t="n">
        <v>3.104920348440193e-06</v>
      </c>
      <c r="AG53" t="n">
        <v>8.289930555555555</v>
      </c>
      <c r="AH53" t="n">
        <v>646184.2413584733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3.492</v>
      </c>
      <c r="E54" t="n">
        <v>28.64</v>
      </c>
      <c r="F54" t="n">
        <v>24.72</v>
      </c>
      <c r="G54" t="n">
        <v>70.64</v>
      </c>
      <c r="H54" t="n">
        <v>0.86</v>
      </c>
      <c r="I54" t="n">
        <v>21</v>
      </c>
      <c r="J54" t="n">
        <v>288.58</v>
      </c>
      <c r="K54" t="n">
        <v>59.89</v>
      </c>
      <c r="L54" t="n">
        <v>14</v>
      </c>
      <c r="M54" t="n">
        <v>19</v>
      </c>
      <c r="N54" t="n">
        <v>79.69</v>
      </c>
      <c r="O54" t="n">
        <v>35826</v>
      </c>
      <c r="P54" t="n">
        <v>375.54</v>
      </c>
      <c r="Q54" t="n">
        <v>1397.29</v>
      </c>
      <c r="R54" t="n">
        <v>90.63</v>
      </c>
      <c r="S54" t="n">
        <v>66.97</v>
      </c>
      <c r="T54" t="n">
        <v>9210.719999999999</v>
      </c>
      <c r="U54" t="n">
        <v>0.74</v>
      </c>
      <c r="V54" t="n">
        <v>0.85</v>
      </c>
      <c r="W54" t="n">
        <v>5.33</v>
      </c>
      <c r="X54" t="n">
        <v>0.5600000000000001</v>
      </c>
      <c r="Y54" t="n">
        <v>1</v>
      </c>
      <c r="Z54" t="n">
        <v>10</v>
      </c>
      <c r="AA54" t="n">
        <v>520.9143115101521</v>
      </c>
      <c r="AB54" t="n">
        <v>712.7379421256887</v>
      </c>
      <c r="AC54" t="n">
        <v>644.7152332631968</v>
      </c>
      <c r="AD54" t="n">
        <v>520914.311510152</v>
      </c>
      <c r="AE54" t="n">
        <v>712737.9421256888</v>
      </c>
      <c r="AF54" t="n">
        <v>3.106788692155407e-06</v>
      </c>
      <c r="AG54" t="n">
        <v>8.287037037037036</v>
      </c>
      <c r="AH54" t="n">
        <v>644715.2332631968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3.5007</v>
      </c>
      <c r="E55" t="n">
        <v>28.57</v>
      </c>
      <c r="F55" t="n">
        <v>24.7</v>
      </c>
      <c r="G55" t="n">
        <v>74.09999999999999</v>
      </c>
      <c r="H55" t="n">
        <v>0.88</v>
      </c>
      <c r="I55" t="n">
        <v>20</v>
      </c>
      <c r="J55" t="n">
        <v>289.09</v>
      </c>
      <c r="K55" t="n">
        <v>59.89</v>
      </c>
      <c r="L55" t="n">
        <v>14.25</v>
      </c>
      <c r="M55" t="n">
        <v>18</v>
      </c>
      <c r="N55" t="n">
        <v>79.95</v>
      </c>
      <c r="O55" t="n">
        <v>35888.47</v>
      </c>
      <c r="P55" t="n">
        <v>374.81</v>
      </c>
      <c r="Q55" t="n">
        <v>1397.22</v>
      </c>
      <c r="R55" t="n">
        <v>89.89</v>
      </c>
      <c r="S55" t="n">
        <v>66.97</v>
      </c>
      <c r="T55" t="n">
        <v>8845.82</v>
      </c>
      <c r="U55" t="n">
        <v>0.75</v>
      </c>
      <c r="V55" t="n">
        <v>0.85</v>
      </c>
      <c r="W55" t="n">
        <v>5.33</v>
      </c>
      <c r="X55" t="n">
        <v>0.54</v>
      </c>
      <c r="Y55" t="n">
        <v>1</v>
      </c>
      <c r="Z55" t="n">
        <v>10</v>
      </c>
      <c r="AA55" t="n">
        <v>519.4615392039246</v>
      </c>
      <c r="AB55" t="n">
        <v>710.7501949645176</v>
      </c>
      <c r="AC55" t="n">
        <v>642.9171939012671</v>
      </c>
      <c r="AD55" t="n">
        <v>519461.5392039246</v>
      </c>
      <c r="AE55" t="n">
        <v>710750.1949645176</v>
      </c>
      <c r="AF55" t="n">
        <v>3.114528973261291e-06</v>
      </c>
      <c r="AG55" t="n">
        <v>8.266782407407407</v>
      </c>
      <c r="AH55" t="n">
        <v>642917.193901267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3.5001</v>
      </c>
      <c r="E56" t="n">
        <v>28.57</v>
      </c>
      <c r="F56" t="n">
        <v>24.71</v>
      </c>
      <c r="G56" t="n">
        <v>74.12</v>
      </c>
      <c r="H56" t="n">
        <v>0.89</v>
      </c>
      <c r="I56" t="n">
        <v>20</v>
      </c>
      <c r="J56" t="n">
        <v>289.6</v>
      </c>
      <c r="K56" t="n">
        <v>59.89</v>
      </c>
      <c r="L56" t="n">
        <v>14.5</v>
      </c>
      <c r="M56" t="n">
        <v>18</v>
      </c>
      <c r="N56" t="n">
        <v>80.20999999999999</v>
      </c>
      <c r="O56" t="n">
        <v>35951.04</v>
      </c>
      <c r="P56" t="n">
        <v>374.22</v>
      </c>
      <c r="Q56" t="n">
        <v>1397.22</v>
      </c>
      <c r="R56" t="n">
        <v>90.09</v>
      </c>
      <c r="S56" t="n">
        <v>66.97</v>
      </c>
      <c r="T56" t="n">
        <v>8945.91</v>
      </c>
      <c r="U56" t="n">
        <v>0.74</v>
      </c>
      <c r="V56" t="n">
        <v>0.85</v>
      </c>
      <c r="W56" t="n">
        <v>5.33</v>
      </c>
      <c r="X56" t="n">
        <v>0.54</v>
      </c>
      <c r="Y56" t="n">
        <v>1</v>
      </c>
      <c r="Z56" t="n">
        <v>10</v>
      </c>
      <c r="AA56" t="n">
        <v>519.1509196002854</v>
      </c>
      <c r="AB56" t="n">
        <v>710.3251915192487</v>
      </c>
      <c r="AC56" t="n">
        <v>642.5327521883187</v>
      </c>
      <c r="AD56" t="n">
        <v>519150.9196002855</v>
      </c>
      <c r="AE56" t="n">
        <v>710325.1915192488</v>
      </c>
      <c r="AF56" t="n">
        <v>3.113995160771231e-06</v>
      </c>
      <c r="AG56" t="n">
        <v>8.266782407407407</v>
      </c>
      <c r="AH56" t="n">
        <v>642532.7521883186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3.5096</v>
      </c>
      <c r="E57" t="n">
        <v>28.49</v>
      </c>
      <c r="F57" t="n">
        <v>24.68</v>
      </c>
      <c r="G57" t="n">
        <v>77.94</v>
      </c>
      <c r="H57" t="n">
        <v>0.91</v>
      </c>
      <c r="I57" t="n">
        <v>19</v>
      </c>
      <c r="J57" t="n">
        <v>290.1</v>
      </c>
      <c r="K57" t="n">
        <v>59.89</v>
      </c>
      <c r="L57" t="n">
        <v>14.75</v>
      </c>
      <c r="M57" t="n">
        <v>17</v>
      </c>
      <c r="N57" t="n">
        <v>80.47</v>
      </c>
      <c r="O57" t="n">
        <v>36013.72</v>
      </c>
      <c r="P57" t="n">
        <v>370.72</v>
      </c>
      <c r="Q57" t="n">
        <v>1397.21</v>
      </c>
      <c r="R57" t="n">
        <v>89.29000000000001</v>
      </c>
      <c r="S57" t="n">
        <v>66.97</v>
      </c>
      <c r="T57" t="n">
        <v>8551.110000000001</v>
      </c>
      <c r="U57" t="n">
        <v>0.75</v>
      </c>
      <c r="V57" t="n">
        <v>0.85</v>
      </c>
      <c r="W57" t="n">
        <v>5.33</v>
      </c>
      <c r="X57" t="n">
        <v>0.51</v>
      </c>
      <c r="Y57" t="n">
        <v>1</v>
      </c>
      <c r="Z57" t="n">
        <v>10</v>
      </c>
      <c r="AA57" t="n">
        <v>515.6805341485974</v>
      </c>
      <c r="AB57" t="n">
        <v>705.5768570416486</v>
      </c>
      <c r="AC57" t="n">
        <v>638.2375920889314</v>
      </c>
      <c r="AD57" t="n">
        <v>515680.5341485974</v>
      </c>
      <c r="AE57" t="n">
        <v>705576.8570416486</v>
      </c>
      <c r="AF57" t="n">
        <v>3.122447191863864e-06</v>
      </c>
      <c r="AG57" t="n">
        <v>8.24363425925926</v>
      </c>
      <c r="AH57" t="n">
        <v>638237.5920889314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3.5094</v>
      </c>
      <c r="E58" t="n">
        <v>28.49</v>
      </c>
      <c r="F58" t="n">
        <v>24.68</v>
      </c>
      <c r="G58" t="n">
        <v>77.94</v>
      </c>
      <c r="H58" t="n">
        <v>0.92</v>
      </c>
      <c r="I58" t="n">
        <v>19</v>
      </c>
      <c r="J58" t="n">
        <v>290.61</v>
      </c>
      <c r="K58" t="n">
        <v>59.89</v>
      </c>
      <c r="L58" t="n">
        <v>15</v>
      </c>
      <c r="M58" t="n">
        <v>17</v>
      </c>
      <c r="N58" t="n">
        <v>80.73</v>
      </c>
      <c r="O58" t="n">
        <v>36076.5</v>
      </c>
      <c r="P58" t="n">
        <v>372.01</v>
      </c>
      <c r="Q58" t="n">
        <v>1397.17</v>
      </c>
      <c r="R58" t="n">
        <v>89.44</v>
      </c>
      <c r="S58" t="n">
        <v>66.97</v>
      </c>
      <c r="T58" t="n">
        <v>8626.52</v>
      </c>
      <c r="U58" t="n">
        <v>0.75</v>
      </c>
      <c r="V58" t="n">
        <v>0.85</v>
      </c>
      <c r="W58" t="n">
        <v>5.32</v>
      </c>
      <c r="X58" t="n">
        <v>0.52</v>
      </c>
      <c r="Y58" t="n">
        <v>1</v>
      </c>
      <c r="Z58" t="n">
        <v>10</v>
      </c>
      <c r="AA58" t="n">
        <v>516.5893437360533</v>
      </c>
      <c r="AB58" t="n">
        <v>706.8203304130549</v>
      </c>
      <c r="AC58" t="n">
        <v>639.3623901069965</v>
      </c>
      <c r="AD58" t="n">
        <v>516589.3437360533</v>
      </c>
      <c r="AE58" t="n">
        <v>706820.3304130549</v>
      </c>
      <c r="AF58" t="n">
        <v>3.122269254367177e-06</v>
      </c>
      <c r="AG58" t="n">
        <v>8.24363425925926</v>
      </c>
      <c r="AH58" t="n">
        <v>639362.3901069965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3.5084</v>
      </c>
      <c r="E59" t="n">
        <v>28.5</v>
      </c>
      <c r="F59" t="n">
        <v>24.69</v>
      </c>
      <c r="G59" t="n">
        <v>77.97</v>
      </c>
      <c r="H59" t="n">
        <v>0.93</v>
      </c>
      <c r="I59" t="n">
        <v>19</v>
      </c>
      <c r="J59" t="n">
        <v>291.12</v>
      </c>
      <c r="K59" t="n">
        <v>59.89</v>
      </c>
      <c r="L59" t="n">
        <v>15.25</v>
      </c>
      <c r="M59" t="n">
        <v>17</v>
      </c>
      <c r="N59" t="n">
        <v>80.98999999999999</v>
      </c>
      <c r="O59" t="n">
        <v>36139.39</v>
      </c>
      <c r="P59" t="n">
        <v>371.11</v>
      </c>
      <c r="Q59" t="n">
        <v>1397.18</v>
      </c>
      <c r="R59" t="n">
        <v>89.56</v>
      </c>
      <c r="S59" t="n">
        <v>66.97</v>
      </c>
      <c r="T59" t="n">
        <v>8686.76</v>
      </c>
      <c r="U59" t="n">
        <v>0.75</v>
      </c>
      <c r="V59" t="n">
        <v>0.85</v>
      </c>
      <c r="W59" t="n">
        <v>5.33</v>
      </c>
      <c r="X59" t="n">
        <v>0.52</v>
      </c>
      <c r="Y59" t="n">
        <v>1</v>
      </c>
      <c r="Z59" t="n">
        <v>10</v>
      </c>
      <c r="AA59" t="n">
        <v>516.1048778302458</v>
      </c>
      <c r="AB59" t="n">
        <v>706.1574627876017</v>
      </c>
      <c r="AC59" t="n">
        <v>638.7627856373761</v>
      </c>
      <c r="AD59" t="n">
        <v>516104.8778302458</v>
      </c>
      <c r="AE59" t="n">
        <v>706157.4627876017</v>
      </c>
      <c r="AF59" t="n">
        <v>3.121379566883742e-06</v>
      </c>
      <c r="AG59" t="n">
        <v>8.246527777777779</v>
      </c>
      <c r="AH59" t="n">
        <v>638762.785637376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3.5196</v>
      </c>
      <c r="E60" t="n">
        <v>28.41</v>
      </c>
      <c r="F60" t="n">
        <v>24.65</v>
      </c>
      <c r="G60" t="n">
        <v>82.16</v>
      </c>
      <c r="H60" t="n">
        <v>0.95</v>
      </c>
      <c r="I60" t="n">
        <v>18</v>
      </c>
      <c r="J60" t="n">
        <v>291.63</v>
      </c>
      <c r="K60" t="n">
        <v>59.89</v>
      </c>
      <c r="L60" t="n">
        <v>15.5</v>
      </c>
      <c r="M60" t="n">
        <v>16</v>
      </c>
      <c r="N60" t="n">
        <v>81.25</v>
      </c>
      <c r="O60" t="n">
        <v>36202.38</v>
      </c>
      <c r="P60" t="n">
        <v>367.58</v>
      </c>
      <c r="Q60" t="n">
        <v>1397.19</v>
      </c>
      <c r="R60" t="n">
        <v>88.45999999999999</v>
      </c>
      <c r="S60" t="n">
        <v>66.97</v>
      </c>
      <c r="T60" t="n">
        <v>8144</v>
      </c>
      <c r="U60" t="n">
        <v>0.76</v>
      </c>
      <c r="V60" t="n">
        <v>0.85</v>
      </c>
      <c r="W60" t="n">
        <v>5.32</v>
      </c>
      <c r="X60" t="n">
        <v>0.48</v>
      </c>
      <c r="Y60" t="n">
        <v>1</v>
      </c>
      <c r="Z60" t="n">
        <v>10</v>
      </c>
      <c r="AA60" t="n">
        <v>512.4275272581432</v>
      </c>
      <c r="AB60" t="n">
        <v>701.1259495015937</v>
      </c>
      <c r="AC60" t="n">
        <v>634.2114729176113</v>
      </c>
      <c r="AD60" t="n">
        <v>512427.5272581432</v>
      </c>
      <c r="AE60" t="n">
        <v>701125.9495015937</v>
      </c>
      <c r="AF60" t="n">
        <v>3.131344066698215e-06</v>
      </c>
      <c r="AG60" t="n">
        <v>8.220486111111112</v>
      </c>
      <c r="AH60" t="n">
        <v>634211.4729176114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3.517</v>
      </c>
      <c r="E61" t="n">
        <v>28.43</v>
      </c>
      <c r="F61" t="n">
        <v>24.67</v>
      </c>
      <c r="G61" t="n">
        <v>82.23999999999999</v>
      </c>
      <c r="H61" t="n">
        <v>0.96</v>
      </c>
      <c r="I61" t="n">
        <v>18</v>
      </c>
      <c r="J61" t="n">
        <v>292.15</v>
      </c>
      <c r="K61" t="n">
        <v>59.89</v>
      </c>
      <c r="L61" t="n">
        <v>15.75</v>
      </c>
      <c r="M61" t="n">
        <v>16</v>
      </c>
      <c r="N61" t="n">
        <v>81.51000000000001</v>
      </c>
      <c r="O61" t="n">
        <v>36265.48</v>
      </c>
      <c r="P61" t="n">
        <v>368.81</v>
      </c>
      <c r="Q61" t="n">
        <v>1397.2</v>
      </c>
      <c r="R61" t="n">
        <v>89</v>
      </c>
      <c r="S61" t="n">
        <v>66.97</v>
      </c>
      <c r="T61" t="n">
        <v>8413.639999999999</v>
      </c>
      <c r="U61" t="n">
        <v>0.75</v>
      </c>
      <c r="V61" t="n">
        <v>0.85</v>
      </c>
      <c r="W61" t="n">
        <v>5.33</v>
      </c>
      <c r="X61" t="n">
        <v>0.51</v>
      </c>
      <c r="Y61" t="n">
        <v>1</v>
      </c>
      <c r="Z61" t="n">
        <v>10</v>
      </c>
      <c r="AA61" t="n">
        <v>513.6009104716852</v>
      </c>
      <c r="AB61" t="n">
        <v>702.7314241803758</v>
      </c>
      <c r="AC61" t="n">
        <v>635.6637233463484</v>
      </c>
      <c r="AD61" t="n">
        <v>513600.9104716852</v>
      </c>
      <c r="AE61" t="n">
        <v>702731.4241803759</v>
      </c>
      <c r="AF61" t="n">
        <v>3.129030879241284e-06</v>
      </c>
      <c r="AG61" t="n">
        <v>8.226273148148149</v>
      </c>
      <c r="AH61" t="n">
        <v>635663.7233463484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3.5192</v>
      </c>
      <c r="E62" t="n">
        <v>28.42</v>
      </c>
      <c r="F62" t="n">
        <v>24.65</v>
      </c>
      <c r="G62" t="n">
        <v>82.17</v>
      </c>
      <c r="H62" t="n">
        <v>0.97</v>
      </c>
      <c r="I62" t="n">
        <v>18</v>
      </c>
      <c r="J62" t="n">
        <v>292.66</v>
      </c>
      <c r="K62" t="n">
        <v>59.89</v>
      </c>
      <c r="L62" t="n">
        <v>16</v>
      </c>
      <c r="M62" t="n">
        <v>16</v>
      </c>
      <c r="N62" t="n">
        <v>81.77</v>
      </c>
      <c r="O62" t="n">
        <v>36328.69</v>
      </c>
      <c r="P62" t="n">
        <v>367.79</v>
      </c>
      <c r="Q62" t="n">
        <v>1397.19</v>
      </c>
      <c r="R62" t="n">
        <v>88.45</v>
      </c>
      <c r="S62" t="n">
        <v>66.97</v>
      </c>
      <c r="T62" t="n">
        <v>8135.69</v>
      </c>
      <c r="U62" t="n">
        <v>0.76</v>
      </c>
      <c r="V62" t="n">
        <v>0.85</v>
      </c>
      <c r="W62" t="n">
        <v>5.32</v>
      </c>
      <c r="X62" t="n">
        <v>0.49</v>
      </c>
      <c r="Y62" t="n">
        <v>1</v>
      </c>
      <c r="Z62" t="n">
        <v>10</v>
      </c>
      <c r="AA62" t="n">
        <v>512.6108800577802</v>
      </c>
      <c r="AB62" t="n">
        <v>701.3768208910117</v>
      </c>
      <c r="AC62" t="n">
        <v>634.4384014937234</v>
      </c>
      <c r="AD62" t="n">
        <v>512610.8800577801</v>
      </c>
      <c r="AE62" t="n">
        <v>701376.8208910116</v>
      </c>
      <c r="AF62" t="n">
        <v>3.130988191704841e-06</v>
      </c>
      <c r="AG62" t="n">
        <v>8.223379629629632</v>
      </c>
      <c r="AH62" t="n">
        <v>634438.4014937234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3.5195</v>
      </c>
      <c r="E63" t="n">
        <v>28.41</v>
      </c>
      <c r="F63" t="n">
        <v>24.65</v>
      </c>
      <c r="G63" t="n">
        <v>82.17</v>
      </c>
      <c r="H63" t="n">
        <v>0.99</v>
      </c>
      <c r="I63" t="n">
        <v>18</v>
      </c>
      <c r="J63" t="n">
        <v>293.17</v>
      </c>
      <c r="K63" t="n">
        <v>59.89</v>
      </c>
      <c r="L63" t="n">
        <v>16.25</v>
      </c>
      <c r="M63" t="n">
        <v>16</v>
      </c>
      <c r="N63" t="n">
        <v>82.03</v>
      </c>
      <c r="O63" t="n">
        <v>36392.01</v>
      </c>
      <c r="P63" t="n">
        <v>366.02</v>
      </c>
      <c r="Q63" t="n">
        <v>1397.26</v>
      </c>
      <c r="R63" t="n">
        <v>88.43000000000001</v>
      </c>
      <c r="S63" t="n">
        <v>66.97</v>
      </c>
      <c r="T63" t="n">
        <v>8128.38</v>
      </c>
      <c r="U63" t="n">
        <v>0.76</v>
      </c>
      <c r="V63" t="n">
        <v>0.85</v>
      </c>
      <c r="W63" t="n">
        <v>5.32</v>
      </c>
      <c r="X63" t="n">
        <v>0.48</v>
      </c>
      <c r="Y63" t="n">
        <v>1</v>
      </c>
      <c r="Z63" t="n">
        <v>10</v>
      </c>
      <c r="AA63" t="n">
        <v>511.3652296268888</v>
      </c>
      <c r="AB63" t="n">
        <v>699.6724670172475</v>
      </c>
      <c r="AC63" t="n">
        <v>632.8967087615957</v>
      </c>
      <c r="AD63" t="n">
        <v>511365.2296268888</v>
      </c>
      <c r="AE63" t="n">
        <v>699672.4670172476</v>
      </c>
      <c r="AF63" t="n">
        <v>3.131255097949871e-06</v>
      </c>
      <c r="AG63" t="n">
        <v>8.220486111111112</v>
      </c>
      <c r="AH63" t="n">
        <v>632896.7087615958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3.5323</v>
      </c>
      <c r="E64" t="n">
        <v>28.31</v>
      </c>
      <c r="F64" t="n">
        <v>24.6</v>
      </c>
      <c r="G64" t="n">
        <v>86.81999999999999</v>
      </c>
      <c r="H64" t="n">
        <v>1</v>
      </c>
      <c r="I64" t="n">
        <v>17</v>
      </c>
      <c r="J64" t="n">
        <v>293.69</v>
      </c>
      <c r="K64" t="n">
        <v>59.89</v>
      </c>
      <c r="L64" t="n">
        <v>16.5</v>
      </c>
      <c r="M64" t="n">
        <v>15</v>
      </c>
      <c r="N64" t="n">
        <v>82.3</v>
      </c>
      <c r="O64" t="n">
        <v>36455.44</v>
      </c>
      <c r="P64" t="n">
        <v>363.62</v>
      </c>
      <c r="Q64" t="n">
        <v>1397.31</v>
      </c>
      <c r="R64" t="n">
        <v>86.61</v>
      </c>
      <c r="S64" t="n">
        <v>66.97</v>
      </c>
      <c r="T64" t="n">
        <v>7223.96</v>
      </c>
      <c r="U64" t="n">
        <v>0.77</v>
      </c>
      <c r="V64" t="n">
        <v>0.86</v>
      </c>
      <c r="W64" t="n">
        <v>5.32</v>
      </c>
      <c r="X64" t="n">
        <v>0.43</v>
      </c>
      <c r="Y64" t="n">
        <v>1</v>
      </c>
      <c r="Z64" t="n">
        <v>10</v>
      </c>
      <c r="AA64" t="n">
        <v>508.2981411014338</v>
      </c>
      <c r="AB64" t="n">
        <v>695.475941186324</v>
      </c>
      <c r="AC64" t="n">
        <v>629.1006934661144</v>
      </c>
      <c r="AD64" t="n">
        <v>508298.1411014338</v>
      </c>
      <c r="AE64" t="n">
        <v>695475.941186324</v>
      </c>
      <c r="AF64" t="n">
        <v>3.142643097737841e-06</v>
      </c>
      <c r="AG64" t="n">
        <v>8.191550925925926</v>
      </c>
      <c r="AH64" t="n">
        <v>629100.6934661145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3.5294</v>
      </c>
      <c r="E65" t="n">
        <v>28.33</v>
      </c>
      <c r="F65" t="n">
        <v>24.62</v>
      </c>
      <c r="G65" t="n">
        <v>86.90000000000001</v>
      </c>
      <c r="H65" t="n">
        <v>1.01</v>
      </c>
      <c r="I65" t="n">
        <v>17</v>
      </c>
      <c r="J65" t="n">
        <v>294.2</v>
      </c>
      <c r="K65" t="n">
        <v>59.89</v>
      </c>
      <c r="L65" t="n">
        <v>16.75</v>
      </c>
      <c r="M65" t="n">
        <v>15</v>
      </c>
      <c r="N65" t="n">
        <v>82.56</v>
      </c>
      <c r="O65" t="n">
        <v>36518.97</v>
      </c>
      <c r="P65" t="n">
        <v>364.56</v>
      </c>
      <c r="Q65" t="n">
        <v>1397.23</v>
      </c>
      <c r="R65" t="n">
        <v>87.34999999999999</v>
      </c>
      <c r="S65" t="n">
        <v>66.97</v>
      </c>
      <c r="T65" t="n">
        <v>7591.39</v>
      </c>
      <c r="U65" t="n">
        <v>0.77</v>
      </c>
      <c r="V65" t="n">
        <v>0.85</v>
      </c>
      <c r="W65" t="n">
        <v>5.32</v>
      </c>
      <c r="X65" t="n">
        <v>0.45</v>
      </c>
      <c r="Y65" t="n">
        <v>1</v>
      </c>
      <c r="Z65" t="n">
        <v>10</v>
      </c>
      <c r="AA65" t="n">
        <v>509.294460540651</v>
      </c>
      <c r="AB65" t="n">
        <v>696.8391493975724</v>
      </c>
      <c r="AC65" t="n">
        <v>630.3337989989561</v>
      </c>
      <c r="AD65" t="n">
        <v>509294.4605406509</v>
      </c>
      <c r="AE65" t="n">
        <v>696839.1493975724</v>
      </c>
      <c r="AF65" t="n">
        <v>3.140063004035879e-06</v>
      </c>
      <c r="AG65" t="n">
        <v>8.197337962962964</v>
      </c>
      <c r="AH65" t="n">
        <v>630333.7989989561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3.5297</v>
      </c>
      <c r="E66" t="n">
        <v>28.33</v>
      </c>
      <c r="F66" t="n">
        <v>24.62</v>
      </c>
      <c r="G66" t="n">
        <v>86.89</v>
      </c>
      <c r="H66" t="n">
        <v>1.03</v>
      </c>
      <c r="I66" t="n">
        <v>17</v>
      </c>
      <c r="J66" t="n">
        <v>294.72</v>
      </c>
      <c r="K66" t="n">
        <v>59.89</v>
      </c>
      <c r="L66" t="n">
        <v>17</v>
      </c>
      <c r="M66" t="n">
        <v>15</v>
      </c>
      <c r="N66" t="n">
        <v>82.83</v>
      </c>
      <c r="O66" t="n">
        <v>36582.62</v>
      </c>
      <c r="P66" t="n">
        <v>362.21</v>
      </c>
      <c r="Q66" t="n">
        <v>1397.24</v>
      </c>
      <c r="R66" t="n">
        <v>87.33</v>
      </c>
      <c r="S66" t="n">
        <v>66.97</v>
      </c>
      <c r="T66" t="n">
        <v>7582.53</v>
      </c>
      <c r="U66" t="n">
        <v>0.77</v>
      </c>
      <c r="V66" t="n">
        <v>0.85</v>
      </c>
      <c r="W66" t="n">
        <v>5.32</v>
      </c>
      <c r="X66" t="n">
        <v>0.45</v>
      </c>
      <c r="Y66" t="n">
        <v>1</v>
      </c>
      <c r="Z66" t="n">
        <v>10</v>
      </c>
      <c r="AA66" t="n">
        <v>507.6552595457176</v>
      </c>
      <c r="AB66" t="n">
        <v>694.5963222798606</v>
      </c>
      <c r="AC66" t="n">
        <v>628.305024153531</v>
      </c>
      <c r="AD66" t="n">
        <v>507655.2595457176</v>
      </c>
      <c r="AE66" t="n">
        <v>694596.3222798606</v>
      </c>
      <c r="AF66" t="n">
        <v>3.14032991028091e-06</v>
      </c>
      <c r="AG66" t="n">
        <v>8.197337962962964</v>
      </c>
      <c r="AH66" t="n">
        <v>628305.0241535311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3.5385</v>
      </c>
      <c r="E67" t="n">
        <v>28.26</v>
      </c>
      <c r="F67" t="n">
        <v>24.6</v>
      </c>
      <c r="G67" t="n">
        <v>92.23999999999999</v>
      </c>
      <c r="H67" t="n">
        <v>1.04</v>
      </c>
      <c r="I67" t="n">
        <v>16</v>
      </c>
      <c r="J67" t="n">
        <v>295.23</v>
      </c>
      <c r="K67" t="n">
        <v>59.89</v>
      </c>
      <c r="L67" t="n">
        <v>17.25</v>
      </c>
      <c r="M67" t="n">
        <v>14</v>
      </c>
      <c r="N67" t="n">
        <v>83.09999999999999</v>
      </c>
      <c r="O67" t="n">
        <v>36646.38</v>
      </c>
      <c r="P67" t="n">
        <v>360.66</v>
      </c>
      <c r="Q67" t="n">
        <v>1397.18</v>
      </c>
      <c r="R67" t="n">
        <v>86.56999999999999</v>
      </c>
      <c r="S67" t="n">
        <v>66.97</v>
      </c>
      <c r="T67" t="n">
        <v>7206.85</v>
      </c>
      <c r="U67" t="n">
        <v>0.77</v>
      </c>
      <c r="V67" t="n">
        <v>0.86</v>
      </c>
      <c r="W67" t="n">
        <v>5.32</v>
      </c>
      <c r="X67" t="n">
        <v>0.43</v>
      </c>
      <c r="Y67" t="n">
        <v>1</v>
      </c>
      <c r="Z67" t="n">
        <v>10</v>
      </c>
      <c r="AA67" t="n">
        <v>505.6805484082117</v>
      </c>
      <c r="AB67" t="n">
        <v>691.894435383418</v>
      </c>
      <c r="AC67" t="n">
        <v>625.8610015503629</v>
      </c>
      <c r="AD67" t="n">
        <v>505680.5484082117</v>
      </c>
      <c r="AE67" t="n">
        <v>691894.435383418</v>
      </c>
      <c r="AF67" t="n">
        <v>3.148159160135139e-06</v>
      </c>
      <c r="AG67" t="n">
        <v>8.177083333333334</v>
      </c>
      <c r="AH67" t="n">
        <v>625861.0015503629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3.5372</v>
      </c>
      <c r="E68" t="n">
        <v>28.27</v>
      </c>
      <c r="F68" t="n">
        <v>24.61</v>
      </c>
      <c r="G68" t="n">
        <v>92.28</v>
      </c>
      <c r="H68" t="n">
        <v>1.05</v>
      </c>
      <c r="I68" t="n">
        <v>16</v>
      </c>
      <c r="J68" t="n">
        <v>295.75</v>
      </c>
      <c r="K68" t="n">
        <v>59.89</v>
      </c>
      <c r="L68" t="n">
        <v>17.5</v>
      </c>
      <c r="M68" t="n">
        <v>14</v>
      </c>
      <c r="N68" t="n">
        <v>83.36</v>
      </c>
      <c r="O68" t="n">
        <v>36710.24</v>
      </c>
      <c r="P68" t="n">
        <v>361.74</v>
      </c>
      <c r="Q68" t="n">
        <v>1397.19</v>
      </c>
      <c r="R68" t="n">
        <v>86.97</v>
      </c>
      <c r="S68" t="n">
        <v>66.97</v>
      </c>
      <c r="T68" t="n">
        <v>7405.63</v>
      </c>
      <c r="U68" t="n">
        <v>0.77</v>
      </c>
      <c r="V68" t="n">
        <v>0.86</v>
      </c>
      <c r="W68" t="n">
        <v>5.32</v>
      </c>
      <c r="X68" t="n">
        <v>0.44</v>
      </c>
      <c r="Y68" t="n">
        <v>1</v>
      </c>
      <c r="Z68" t="n">
        <v>10</v>
      </c>
      <c r="AA68" t="n">
        <v>506.5793651971069</v>
      </c>
      <c r="AB68" t="n">
        <v>693.1242361669825</v>
      </c>
      <c r="AC68" t="n">
        <v>626.9734318731803</v>
      </c>
      <c r="AD68" t="n">
        <v>506579.3651971069</v>
      </c>
      <c r="AE68" t="n">
        <v>693124.2361669826</v>
      </c>
      <c r="AF68" t="n">
        <v>3.147002566406673e-06</v>
      </c>
      <c r="AG68" t="n">
        <v>8.179976851851853</v>
      </c>
      <c r="AH68" t="n">
        <v>626973.4318731803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3.5378</v>
      </c>
      <c r="E69" t="n">
        <v>28.27</v>
      </c>
      <c r="F69" t="n">
        <v>24.6</v>
      </c>
      <c r="G69" t="n">
        <v>92.27</v>
      </c>
      <c r="H69" t="n">
        <v>1.07</v>
      </c>
      <c r="I69" t="n">
        <v>16</v>
      </c>
      <c r="J69" t="n">
        <v>296.27</v>
      </c>
      <c r="K69" t="n">
        <v>59.89</v>
      </c>
      <c r="L69" t="n">
        <v>17.75</v>
      </c>
      <c r="M69" t="n">
        <v>14</v>
      </c>
      <c r="N69" t="n">
        <v>83.63</v>
      </c>
      <c r="O69" t="n">
        <v>36774.22</v>
      </c>
      <c r="P69" t="n">
        <v>360.53</v>
      </c>
      <c r="Q69" t="n">
        <v>1397.21</v>
      </c>
      <c r="R69" t="n">
        <v>86.86</v>
      </c>
      <c r="S69" t="n">
        <v>66.97</v>
      </c>
      <c r="T69" t="n">
        <v>7350.39</v>
      </c>
      <c r="U69" t="n">
        <v>0.77</v>
      </c>
      <c r="V69" t="n">
        <v>0.86</v>
      </c>
      <c r="W69" t="n">
        <v>5.32</v>
      </c>
      <c r="X69" t="n">
        <v>0.44</v>
      </c>
      <c r="Y69" t="n">
        <v>1</v>
      </c>
      <c r="Z69" t="n">
        <v>10</v>
      </c>
      <c r="AA69" t="n">
        <v>505.6582735937191</v>
      </c>
      <c r="AB69" t="n">
        <v>691.8639579995339</v>
      </c>
      <c r="AC69" t="n">
        <v>625.8334328852213</v>
      </c>
      <c r="AD69" t="n">
        <v>505658.2735937191</v>
      </c>
      <c r="AE69" t="n">
        <v>691863.9579995339</v>
      </c>
      <c r="AF69" t="n">
        <v>3.147536378896734e-06</v>
      </c>
      <c r="AG69" t="n">
        <v>8.179976851851853</v>
      </c>
      <c r="AH69" t="n">
        <v>625833.4328852213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3.5362</v>
      </c>
      <c r="E70" t="n">
        <v>28.28</v>
      </c>
      <c r="F70" t="n">
        <v>24.62</v>
      </c>
      <c r="G70" t="n">
        <v>92.31</v>
      </c>
      <c r="H70" t="n">
        <v>1.08</v>
      </c>
      <c r="I70" t="n">
        <v>16</v>
      </c>
      <c r="J70" t="n">
        <v>296.79</v>
      </c>
      <c r="K70" t="n">
        <v>59.89</v>
      </c>
      <c r="L70" t="n">
        <v>18</v>
      </c>
      <c r="M70" t="n">
        <v>14</v>
      </c>
      <c r="N70" t="n">
        <v>83.90000000000001</v>
      </c>
      <c r="O70" t="n">
        <v>36838.32</v>
      </c>
      <c r="P70" t="n">
        <v>360.37</v>
      </c>
      <c r="Q70" t="n">
        <v>1397.2</v>
      </c>
      <c r="R70" t="n">
        <v>87.25</v>
      </c>
      <c r="S70" t="n">
        <v>66.97</v>
      </c>
      <c r="T70" t="n">
        <v>7547.16</v>
      </c>
      <c r="U70" t="n">
        <v>0.77</v>
      </c>
      <c r="V70" t="n">
        <v>0.85</v>
      </c>
      <c r="W70" t="n">
        <v>5.32</v>
      </c>
      <c r="X70" t="n">
        <v>0.45</v>
      </c>
      <c r="Y70" t="n">
        <v>1</v>
      </c>
      <c r="Z70" t="n">
        <v>10</v>
      </c>
      <c r="AA70" t="n">
        <v>505.7744121851434</v>
      </c>
      <c r="AB70" t="n">
        <v>692.0228639439935</v>
      </c>
      <c r="AC70" t="n">
        <v>625.9771730693676</v>
      </c>
      <c r="AD70" t="n">
        <v>505774.4121851434</v>
      </c>
      <c r="AE70" t="n">
        <v>692022.8639439935</v>
      </c>
      <c r="AF70" t="n">
        <v>3.146112878923238e-06</v>
      </c>
      <c r="AG70" t="n">
        <v>8.182870370370372</v>
      </c>
      <c r="AH70" t="n">
        <v>625977.1730693677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3.5399</v>
      </c>
      <c r="E71" t="n">
        <v>28.25</v>
      </c>
      <c r="F71" t="n">
        <v>24.59</v>
      </c>
      <c r="G71" t="n">
        <v>92.2</v>
      </c>
      <c r="H71" t="n">
        <v>1.09</v>
      </c>
      <c r="I71" t="n">
        <v>16</v>
      </c>
      <c r="J71" t="n">
        <v>297.31</v>
      </c>
      <c r="K71" t="n">
        <v>59.89</v>
      </c>
      <c r="L71" t="n">
        <v>18.25</v>
      </c>
      <c r="M71" t="n">
        <v>14</v>
      </c>
      <c r="N71" t="n">
        <v>84.17</v>
      </c>
      <c r="O71" t="n">
        <v>36902.52</v>
      </c>
      <c r="P71" t="n">
        <v>358.57</v>
      </c>
      <c r="Q71" t="n">
        <v>1397.25</v>
      </c>
      <c r="R71" t="n">
        <v>86.31</v>
      </c>
      <c r="S71" t="n">
        <v>66.97</v>
      </c>
      <c r="T71" t="n">
        <v>7075.46</v>
      </c>
      <c r="U71" t="n">
        <v>0.78</v>
      </c>
      <c r="V71" t="n">
        <v>0.86</v>
      </c>
      <c r="W71" t="n">
        <v>5.32</v>
      </c>
      <c r="X71" t="n">
        <v>0.42</v>
      </c>
      <c r="Y71" t="n">
        <v>1</v>
      </c>
      <c r="Z71" t="n">
        <v>10</v>
      </c>
      <c r="AA71" t="n">
        <v>504.0828226130796</v>
      </c>
      <c r="AB71" t="n">
        <v>689.708356463831</v>
      </c>
      <c r="AC71" t="n">
        <v>623.8835589346803</v>
      </c>
      <c r="AD71" t="n">
        <v>504082.8226130796</v>
      </c>
      <c r="AE71" t="n">
        <v>689708.356463831</v>
      </c>
      <c r="AF71" t="n">
        <v>3.149404722611948e-06</v>
      </c>
      <c r="AG71" t="n">
        <v>8.174189814814815</v>
      </c>
      <c r="AH71" t="n">
        <v>623883.5589346803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3.551</v>
      </c>
      <c r="E72" t="n">
        <v>28.16</v>
      </c>
      <c r="F72" t="n">
        <v>24.55</v>
      </c>
      <c r="G72" t="n">
        <v>98.2</v>
      </c>
      <c r="H72" t="n">
        <v>1.11</v>
      </c>
      <c r="I72" t="n">
        <v>15</v>
      </c>
      <c r="J72" t="n">
        <v>297.83</v>
      </c>
      <c r="K72" t="n">
        <v>59.89</v>
      </c>
      <c r="L72" t="n">
        <v>18.5</v>
      </c>
      <c r="M72" t="n">
        <v>13</v>
      </c>
      <c r="N72" t="n">
        <v>84.45</v>
      </c>
      <c r="O72" t="n">
        <v>36966.84</v>
      </c>
      <c r="P72" t="n">
        <v>356.95</v>
      </c>
      <c r="Q72" t="n">
        <v>1397.17</v>
      </c>
      <c r="R72" t="n">
        <v>85.25</v>
      </c>
      <c r="S72" t="n">
        <v>66.97</v>
      </c>
      <c r="T72" t="n">
        <v>6553.64</v>
      </c>
      <c r="U72" t="n">
        <v>0.79</v>
      </c>
      <c r="V72" t="n">
        <v>0.86</v>
      </c>
      <c r="W72" t="n">
        <v>5.31</v>
      </c>
      <c r="X72" t="n">
        <v>0.39</v>
      </c>
      <c r="Y72" t="n">
        <v>1</v>
      </c>
      <c r="Z72" t="n">
        <v>10</v>
      </c>
      <c r="AA72" t="n">
        <v>501.7862758362766</v>
      </c>
      <c r="AB72" t="n">
        <v>686.5661198473158</v>
      </c>
      <c r="AC72" t="n">
        <v>621.0412129706884</v>
      </c>
      <c r="AD72" t="n">
        <v>501786.2758362766</v>
      </c>
      <c r="AE72" t="n">
        <v>686566.1198473158</v>
      </c>
      <c r="AF72" t="n">
        <v>3.159280253678078e-06</v>
      </c>
      <c r="AG72" t="n">
        <v>8.148148148148149</v>
      </c>
      <c r="AH72" t="n">
        <v>621041.2129706885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3.5495</v>
      </c>
      <c r="E73" t="n">
        <v>28.17</v>
      </c>
      <c r="F73" t="n">
        <v>24.56</v>
      </c>
      <c r="G73" t="n">
        <v>98.25</v>
      </c>
      <c r="H73" t="n">
        <v>1.12</v>
      </c>
      <c r="I73" t="n">
        <v>15</v>
      </c>
      <c r="J73" t="n">
        <v>298.35</v>
      </c>
      <c r="K73" t="n">
        <v>59.89</v>
      </c>
      <c r="L73" t="n">
        <v>18.75</v>
      </c>
      <c r="M73" t="n">
        <v>13</v>
      </c>
      <c r="N73" t="n">
        <v>84.72</v>
      </c>
      <c r="O73" t="n">
        <v>37031.27</v>
      </c>
      <c r="P73" t="n">
        <v>356.67</v>
      </c>
      <c r="Q73" t="n">
        <v>1397.2</v>
      </c>
      <c r="R73" t="n">
        <v>85.5</v>
      </c>
      <c r="S73" t="n">
        <v>66.97</v>
      </c>
      <c r="T73" t="n">
        <v>6674.51</v>
      </c>
      <c r="U73" t="n">
        <v>0.78</v>
      </c>
      <c r="V73" t="n">
        <v>0.86</v>
      </c>
      <c r="W73" t="n">
        <v>5.32</v>
      </c>
      <c r="X73" t="n">
        <v>0.4</v>
      </c>
      <c r="Y73" t="n">
        <v>1</v>
      </c>
      <c r="Z73" t="n">
        <v>10</v>
      </c>
      <c r="AA73" t="n">
        <v>501.7725871021281</v>
      </c>
      <c r="AB73" t="n">
        <v>686.5473903173496</v>
      </c>
      <c r="AC73" t="n">
        <v>621.0242709607752</v>
      </c>
      <c r="AD73" t="n">
        <v>501772.5871021281</v>
      </c>
      <c r="AE73" t="n">
        <v>686547.3903173496</v>
      </c>
      <c r="AF73" t="n">
        <v>3.157945722452925e-06</v>
      </c>
      <c r="AG73" t="n">
        <v>8.151041666666668</v>
      </c>
      <c r="AH73" t="n">
        <v>621024.2709607752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3.5478</v>
      </c>
      <c r="E74" t="n">
        <v>28.19</v>
      </c>
      <c r="F74" t="n">
        <v>24.57</v>
      </c>
      <c r="G74" t="n">
        <v>98.3</v>
      </c>
      <c r="H74" t="n">
        <v>1.13</v>
      </c>
      <c r="I74" t="n">
        <v>15</v>
      </c>
      <c r="J74" t="n">
        <v>298.88</v>
      </c>
      <c r="K74" t="n">
        <v>59.89</v>
      </c>
      <c r="L74" t="n">
        <v>19</v>
      </c>
      <c r="M74" t="n">
        <v>13</v>
      </c>
      <c r="N74" t="n">
        <v>84.98999999999999</v>
      </c>
      <c r="O74" t="n">
        <v>37095.82</v>
      </c>
      <c r="P74" t="n">
        <v>355.47</v>
      </c>
      <c r="Q74" t="n">
        <v>1397.2</v>
      </c>
      <c r="R74" t="n">
        <v>85.88</v>
      </c>
      <c r="S74" t="n">
        <v>66.97</v>
      </c>
      <c r="T74" t="n">
        <v>6864.67</v>
      </c>
      <c r="U74" t="n">
        <v>0.78</v>
      </c>
      <c r="V74" t="n">
        <v>0.86</v>
      </c>
      <c r="W74" t="n">
        <v>5.32</v>
      </c>
      <c r="X74" t="n">
        <v>0.41</v>
      </c>
      <c r="Y74" t="n">
        <v>1</v>
      </c>
      <c r="Z74" t="n">
        <v>10</v>
      </c>
      <c r="AA74" t="n">
        <v>501.1504475917182</v>
      </c>
      <c r="AB74" t="n">
        <v>685.6961515923487</v>
      </c>
      <c r="AC74" t="n">
        <v>620.2542732649674</v>
      </c>
      <c r="AD74" t="n">
        <v>501150.4475917182</v>
      </c>
      <c r="AE74" t="n">
        <v>685696.1515923487</v>
      </c>
      <c r="AF74" t="n">
        <v>3.156433253731085e-06</v>
      </c>
      <c r="AG74" t="n">
        <v>8.156828703703704</v>
      </c>
      <c r="AH74" t="n">
        <v>620254.2732649674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3.5492</v>
      </c>
      <c r="E75" t="n">
        <v>28.18</v>
      </c>
      <c r="F75" t="n">
        <v>24.56</v>
      </c>
      <c r="G75" t="n">
        <v>98.25</v>
      </c>
      <c r="H75" t="n">
        <v>1.15</v>
      </c>
      <c r="I75" t="n">
        <v>15</v>
      </c>
      <c r="J75" t="n">
        <v>299.4</v>
      </c>
      <c r="K75" t="n">
        <v>59.89</v>
      </c>
      <c r="L75" t="n">
        <v>19.25</v>
      </c>
      <c r="M75" t="n">
        <v>13</v>
      </c>
      <c r="N75" t="n">
        <v>85.27</v>
      </c>
      <c r="O75" t="n">
        <v>37160.49</v>
      </c>
      <c r="P75" t="n">
        <v>352.74</v>
      </c>
      <c r="Q75" t="n">
        <v>1397.18</v>
      </c>
      <c r="R75" t="n">
        <v>85.58</v>
      </c>
      <c r="S75" t="n">
        <v>66.97</v>
      </c>
      <c r="T75" t="n">
        <v>6718.12</v>
      </c>
      <c r="U75" t="n">
        <v>0.78</v>
      </c>
      <c r="V75" t="n">
        <v>0.86</v>
      </c>
      <c r="W75" t="n">
        <v>5.32</v>
      </c>
      <c r="X75" t="n">
        <v>0.4</v>
      </c>
      <c r="Y75" t="n">
        <v>1</v>
      </c>
      <c r="Z75" t="n">
        <v>10</v>
      </c>
      <c r="AA75" t="n">
        <v>499.1225589739133</v>
      </c>
      <c r="AB75" t="n">
        <v>682.9215049213362</v>
      </c>
      <c r="AC75" t="n">
        <v>617.7444349779952</v>
      </c>
      <c r="AD75" t="n">
        <v>499122.5589739133</v>
      </c>
      <c r="AE75" t="n">
        <v>682921.5049213362</v>
      </c>
      <c r="AF75" t="n">
        <v>3.157678816207895e-06</v>
      </c>
      <c r="AG75" t="n">
        <v>8.153935185185185</v>
      </c>
      <c r="AH75" t="n">
        <v>617744.4349779952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3.5597</v>
      </c>
      <c r="E76" t="n">
        <v>28.09</v>
      </c>
      <c r="F76" t="n">
        <v>24.53</v>
      </c>
      <c r="G76" t="n">
        <v>105.13</v>
      </c>
      <c r="H76" t="n">
        <v>1.16</v>
      </c>
      <c r="I76" t="n">
        <v>14</v>
      </c>
      <c r="J76" t="n">
        <v>299.93</v>
      </c>
      <c r="K76" t="n">
        <v>59.89</v>
      </c>
      <c r="L76" t="n">
        <v>19.5</v>
      </c>
      <c r="M76" t="n">
        <v>12</v>
      </c>
      <c r="N76" t="n">
        <v>85.54000000000001</v>
      </c>
      <c r="O76" t="n">
        <v>37225.39</v>
      </c>
      <c r="P76" t="n">
        <v>351.48</v>
      </c>
      <c r="Q76" t="n">
        <v>1397.19</v>
      </c>
      <c r="R76" t="n">
        <v>84.53</v>
      </c>
      <c r="S76" t="n">
        <v>66.97</v>
      </c>
      <c r="T76" t="n">
        <v>6194.74</v>
      </c>
      <c r="U76" t="n">
        <v>0.79</v>
      </c>
      <c r="V76" t="n">
        <v>0.86</v>
      </c>
      <c r="W76" t="n">
        <v>5.32</v>
      </c>
      <c r="X76" t="n">
        <v>0.37</v>
      </c>
      <c r="Y76" t="n">
        <v>1</v>
      </c>
      <c r="Z76" t="n">
        <v>10</v>
      </c>
      <c r="AA76" t="n">
        <v>497.1837253920144</v>
      </c>
      <c r="AB76" t="n">
        <v>680.2687072792812</v>
      </c>
      <c r="AC76" t="n">
        <v>615.344816619673</v>
      </c>
      <c r="AD76" t="n">
        <v>497183.7253920144</v>
      </c>
      <c r="AE76" t="n">
        <v>680268.7072792812</v>
      </c>
      <c r="AF76" t="n">
        <v>3.167020534783963e-06</v>
      </c>
      <c r="AG76" t="n">
        <v>8.127893518518519</v>
      </c>
      <c r="AH76" t="n">
        <v>615344.816619673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3.5612</v>
      </c>
      <c r="E77" t="n">
        <v>28.08</v>
      </c>
      <c r="F77" t="n">
        <v>24.52</v>
      </c>
      <c r="G77" t="n">
        <v>105.08</v>
      </c>
      <c r="H77" t="n">
        <v>1.17</v>
      </c>
      <c r="I77" t="n">
        <v>14</v>
      </c>
      <c r="J77" t="n">
        <v>300.45</v>
      </c>
      <c r="K77" t="n">
        <v>59.89</v>
      </c>
      <c r="L77" t="n">
        <v>19.75</v>
      </c>
      <c r="M77" t="n">
        <v>12</v>
      </c>
      <c r="N77" t="n">
        <v>85.81999999999999</v>
      </c>
      <c r="O77" t="n">
        <v>37290.29</v>
      </c>
      <c r="P77" t="n">
        <v>351.21</v>
      </c>
      <c r="Q77" t="n">
        <v>1397.21</v>
      </c>
      <c r="R77" t="n">
        <v>84.06</v>
      </c>
      <c r="S77" t="n">
        <v>66.97</v>
      </c>
      <c r="T77" t="n">
        <v>5962.77</v>
      </c>
      <c r="U77" t="n">
        <v>0.8</v>
      </c>
      <c r="V77" t="n">
        <v>0.86</v>
      </c>
      <c r="W77" t="n">
        <v>5.32</v>
      </c>
      <c r="X77" t="n">
        <v>0.35</v>
      </c>
      <c r="Y77" t="n">
        <v>1</v>
      </c>
      <c r="Z77" t="n">
        <v>10</v>
      </c>
      <c r="AA77" t="n">
        <v>496.8257661223682</v>
      </c>
      <c r="AB77" t="n">
        <v>679.7789316145029</v>
      </c>
      <c r="AC77" t="n">
        <v>614.9017844569368</v>
      </c>
      <c r="AD77" t="n">
        <v>496825.7661223682</v>
      </c>
      <c r="AE77" t="n">
        <v>679778.9316145029</v>
      </c>
      <c r="AF77" t="n">
        <v>3.168355066009116e-06</v>
      </c>
      <c r="AG77" t="n">
        <v>8.125</v>
      </c>
      <c r="AH77" t="n">
        <v>614901.7844569368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3.5591</v>
      </c>
      <c r="E78" t="n">
        <v>28.1</v>
      </c>
      <c r="F78" t="n">
        <v>24.54</v>
      </c>
      <c r="G78" t="n">
        <v>105.15</v>
      </c>
      <c r="H78" t="n">
        <v>1.18</v>
      </c>
      <c r="I78" t="n">
        <v>14</v>
      </c>
      <c r="J78" t="n">
        <v>300.98</v>
      </c>
      <c r="K78" t="n">
        <v>59.89</v>
      </c>
      <c r="L78" t="n">
        <v>20</v>
      </c>
      <c r="M78" t="n">
        <v>12</v>
      </c>
      <c r="N78" t="n">
        <v>86.09</v>
      </c>
      <c r="O78" t="n">
        <v>37355.31</v>
      </c>
      <c r="P78" t="n">
        <v>349.71</v>
      </c>
      <c r="Q78" t="n">
        <v>1397.22</v>
      </c>
      <c r="R78" t="n">
        <v>84.59999999999999</v>
      </c>
      <c r="S78" t="n">
        <v>66.97</v>
      </c>
      <c r="T78" t="n">
        <v>6231.63</v>
      </c>
      <c r="U78" t="n">
        <v>0.79</v>
      </c>
      <c r="V78" t="n">
        <v>0.86</v>
      </c>
      <c r="W78" t="n">
        <v>5.32</v>
      </c>
      <c r="X78" t="n">
        <v>0.37</v>
      </c>
      <c r="Y78" t="n">
        <v>1</v>
      </c>
      <c r="Z78" t="n">
        <v>10</v>
      </c>
      <c r="AA78" t="n">
        <v>496.0726098570975</v>
      </c>
      <c r="AB78" t="n">
        <v>678.7484299854501</v>
      </c>
      <c r="AC78" t="n">
        <v>613.9696324570426</v>
      </c>
      <c r="AD78" t="n">
        <v>496072.6098570975</v>
      </c>
      <c r="AE78" t="n">
        <v>678748.4299854501</v>
      </c>
      <c r="AF78" t="n">
        <v>3.166486722293902e-06</v>
      </c>
      <c r="AG78" t="n">
        <v>8.130787037037038</v>
      </c>
      <c r="AH78" t="n">
        <v>613969.6324570426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3.5597</v>
      </c>
      <c r="E79" t="n">
        <v>28.09</v>
      </c>
      <c r="F79" t="n">
        <v>24.53</v>
      </c>
      <c r="G79" t="n">
        <v>105.14</v>
      </c>
      <c r="H79" t="n">
        <v>1.2</v>
      </c>
      <c r="I79" t="n">
        <v>14</v>
      </c>
      <c r="J79" t="n">
        <v>301.51</v>
      </c>
      <c r="K79" t="n">
        <v>59.89</v>
      </c>
      <c r="L79" t="n">
        <v>20.25</v>
      </c>
      <c r="M79" t="n">
        <v>12</v>
      </c>
      <c r="N79" t="n">
        <v>86.37</v>
      </c>
      <c r="O79" t="n">
        <v>37420.44</v>
      </c>
      <c r="P79" t="n">
        <v>347.48</v>
      </c>
      <c r="Q79" t="n">
        <v>1397.17</v>
      </c>
      <c r="R79" t="n">
        <v>84.56999999999999</v>
      </c>
      <c r="S79" t="n">
        <v>66.97</v>
      </c>
      <c r="T79" t="n">
        <v>6215.62</v>
      </c>
      <c r="U79" t="n">
        <v>0.79</v>
      </c>
      <c r="V79" t="n">
        <v>0.86</v>
      </c>
      <c r="W79" t="n">
        <v>5.31</v>
      </c>
      <c r="X79" t="n">
        <v>0.37</v>
      </c>
      <c r="Y79" t="n">
        <v>1</v>
      </c>
      <c r="Z79" t="n">
        <v>10</v>
      </c>
      <c r="AA79" t="n">
        <v>494.4659140573721</v>
      </c>
      <c r="AB79" t="n">
        <v>676.5500779098498</v>
      </c>
      <c r="AC79" t="n">
        <v>611.9810880181311</v>
      </c>
      <c r="AD79" t="n">
        <v>494465.9140573721</v>
      </c>
      <c r="AE79" t="n">
        <v>676550.0779098498</v>
      </c>
      <c r="AF79" t="n">
        <v>3.167020534783963e-06</v>
      </c>
      <c r="AG79" t="n">
        <v>8.127893518518519</v>
      </c>
      <c r="AH79" t="n">
        <v>611981.0880181311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3.5588</v>
      </c>
      <c r="E80" t="n">
        <v>28.1</v>
      </c>
      <c r="F80" t="n">
        <v>24.54</v>
      </c>
      <c r="G80" t="n">
        <v>105.17</v>
      </c>
      <c r="H80" t="n">
        <v>1.21</v>
      </c>
      <c r="I80" t="n">
        <v>14</v>
      </c>
      <c r="J80" t="n">
        <v>302.04</v>
      </c>
      <c r="K80" t="n">
        <v>59.89</v>
      </c>
      <c r="L80" t="n">
        <v>20.5</v>
      </c>
      <c r="M80" t="n">
        <v>12</v>
      </c>
      <c r="N80" t="n">
        <v>86.65000000000001</v>
      </c>
      <c r="O80" t="n">
        <v>37485.7</v>
      </c>
      <c r="P80" t="n">
        <v>344.89</v>
      </c>
      <c r="Q80" t="n">
        <v>1397.17</v>
      </c>
      <c r="R80" t="n">
        <v>84.72</v>
      </c>
      <c r="S80" t="n">
        <v>66.97</v>
      </c>
      <c r="T80" t="n">
        <v>6290.4</v>
      </c>
      <c r="U80" t="n">
        <v>0.79</v>
      </c>
      <c r="V80" t="n">
        <v>0.86</v>
      </c>
      <c r="W80" t="n">
        <v>5.32</v>
      </c>
      <c r="X80" t="n">
        <v>0.37</v>
      </c>
      <c r="Y80" t="n">
        <v>1</v>
      </c>
      <c r="Z80" t="n">
        <v>10</v>
      </c>
      <c r="AA80" t="n">
        <v>492.8243838342535</v>
      </c>
      <c r="AB80" t="n">
        <v>674.3040638393766</v>
      </c>
      <c r="AC80" t="n">
        <v>609.9494303782432</v>
      </c>
      <c r="AD80" t="n">
        <v>492824.3838342535</v>
      </c>
      <c r="AE80" t="n">
        <v>674304.0638393766</v>
      </c>
      <c r="AF80" t="n">
        <v>3.166219816048872e-06</v>
      </c>
      <c r="AG80" t="n">
        <v>8.130787037037038</v>
      </c>
      <c r="AH80" t="n">
        <v>609949.4303782432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3.5682</v>
      </c>
      <c r="E81" t="n">
        <v>28.02</v>
      </c>
      <c r="F81" t="n">
        <v>24.51</v>
      </c>
      <c r="G81" t="n">
        <v>113.14</v>
      </c>
      <c r="H81" t="n">
        <v>1.22</v>
      </c>
      <c r="I81" t="n">
        <v>13</v>
      </c>
      <c r="J81" t="n">
        <v>302.57</v>
      </c>
      <c r="K81" t="n">
        <v>59.89</v>
      </c>
      <c r="L81" t="n">
        <v>20.75</v>
      </c>
      <c r="M81" t="n">
        <v>11</v>
      </c>
      <c r="N81" t="n">
        <v>86.93000000000001</v>
      </c>
      <c r="O81" t="n">
        <v>37551.07</v>
      </c>
      <c r="P81" t="n">
        <v>345.77</v>
      </c>
      <c r="Q81" t="n">
        <v>1397.22</v>
      </c>
      <c r="R81" t="n">
        <v>84.04000000000001</v>
      </c>
      <c r="S81" t="n">
        <v>66.97</v>
      </c>
      <c r="T81" t="n">
        <v>5956.54</v>
      </c>
      <c r="U81" t="n">
        <v>0.8</v>
      </c>
      <c r="V81" t="n">
        <v>0.86</v>
      </c>
      <c r="W81" t="n">
        <v>5.31</v>
      </c>
      <c r="X81" t="n">
        <v>0.35</v>
      </c>
      <c r="Y81" t="n">
        <v>1</v>
      </c>
      <c r="Z81" t="n">
        <v>10</v>
      </c>
      <c r="AA81" t="n">
        <v>492.459071098914</v>
      </c>
      <c r="AB81" t="n">
        <v>673.8042268384246</v>
      </c>
      <c r="AC81" t="n">
        <v>609.4972971191365</v>
      </c>
      <c r="AD81" t="n">
        <v>492459.071098914</v>
      </c>
      <c r="AE81" t="n">
        <v>673804.2268384246</v>
      </c>
      <c r="AF81" t="n">
        <v>3.174582878393161e-06</v>
      </c>
      <c r="AG81" t="n">
        <v>8.107638888888889</v>
      </c>
      <c r="AH81" t="n">
        <v>609497.2971191366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3.5679</v>
      </c>
      <c r="E82" t="n">
        <v>28.03</v>
      </c>
      <c r="F82" t="n">
        <v>24.52</v>
      </c>
      <c r="G82" t="n">
        <v>113.16</v>
      </c>
      <c r="H82" t="n">
        <v>1.23</v>
      </c>
      <c r="I82" t="n">
        <v>13</v>
      </c>
      <c r="J82" t="n">
        <v>303.1</v>
      </c>
      <c r="K82" t="n">
        <v>59.89</v>
      </c>
      <c r="L82" t="n">
        <v>21</v>
      </c>
      <c r="M82" t="n">
        <v>11</v>
      </c>
      <c r="N82" t="n">
        <v>87.20999999999999</v>
      </c>
      <c r="O82" t="n">
        <v>37616.56</v>
      </c>
      <c r="P82" t="n">
        <v>345.82</v>
      </c>
      <c r="Q82" t="n">
        <v>1397.24</v>
      </c>
      <c r="R82" t="n">
        <v>84.04000000000001</v>
      </c>
      <c r="S82" t="n">
        <v>66.97</v>
      </c>
      <c r="T82" t="n">
        <v>5957.25</v>
      </c>
      <c r="U82" t="n">
        <v>0.8</v>
      </c>
      <c r="V82" t="n">
        <v>0.86</v>
      </c>
      <c r="W82" t="n">
        <v>5.31</v>
      </c>
      <c r="X82" t="n">
        <v>0.35</v>
      </c>
      <c r="Y82" t="n">
        <v>1</v>
      </c>
      <c r="Z82" t="n">
        <v>10</v>
      </c>
      <c r="AA82" t="n">
        <v>492.5564729271269</v>
      </c>
      <c r="AB82" t="n">
        <v>673.9374963168511</v>
      </c>
      <c r="AC82" t="n">
        <v>609.6178475455868</v>
      </c>
      <c r="AD82" t="n">
        <v>492556.472927127</v>
      </c>
      <c r="AE82" t="n">
        <v>673937.4963168511</v>
      </c>
      <c r="AF82" t="n">
        <v>3.174315972148131e-06</v>
      </c>
      <c r="AG82" t="n">
        <v>8.110532407407408</v>
      </c>
      <c r="AH82" t="n">
        <v>609617.8475455868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3.5668</v>
      </c>
      <c r="E83" t="n">
        <v>28.04</v>
      </c>
      <c r="F83" t="n">
        <v>24.53</v>
      </c>
      <c r="G83" t="n">
        <v>113.2</v>
      </c>
      <c r="H83" t="n">
        <v>1.25</v>
      </c>
      <c r="I83" t="n">
        <v>13</v>
      </c>
      <c r="J83" t="n">
        <v>303.63</v>
      </c>
      <c r="K83" t="n">
        <v>59.89</v>
      </c>
      <c r="L83" t="n">
        <v>21.25</v>
      </c>
      <c r="M83" t="n">
        <v>11</v>
      </c>
      <c r="N83" t="n">
        <v>87.48999999999999</v>
      </c>
      <c r="O83" t="n">
        <v>37682.17</v>
      </c>
      <c r="P83" t="n">
        <v>346.31</v>
      </c>
      <c r="Q83" t="n">
        <v>1397.18</v>
      </c>
      <c r="R83" t="n">
        <v>84.29000000000001</v>
      </c>
      <c r="S83" t="n">
        <v>66.97</v>
      </c>
      <c r="T83" t="n">
        <v>6081.2</v>
      </c>
      <c r="U83" t="n">
        <v>0.79</v>
      </c>
      <c r="V83" t="n">
        <v>0.86</v>
      </c>
      <c r="W83" t="n">
        <v>5.32</v>
      </c>
      <c r="X83" t="n">
        <v>0.36</v>
      </c>
      <c r="Y83" t="n">
        <v>1</v>
      </c>
      <c r="Z83" t="n">
        <v>10</v>
      </c>
      <c r="AA83" t="n">
        <v>493.024829905362</v>
      </c>
      <c r="AB83" t="n">
        <v>674.5783229969238</v>
      </c>
      <c r="AC83" t="n">
        <v>610.1975146267193</v>
      </c>
      <c r="AD83" t="n">
        <v>493024.829905362</v>
      </c>
      <c r="AE83" t="n">
        <v>674578.3229969238</v>
      </c>
      <c r="AF83" t="n">
        <v>3.173337315916353e-06</v>
      </c>
      <c r="AG83" t="n">
        <v>8.113425925925926</v>
      </c>
      <c r="AH83" t="n">
        <v>610197.5146267193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3.5687</v>
      </c>
      <c r="E84" t="n">
        <v>28.02</v>
      </c>
      <c r="F84" t="n">
        <v>24.51</v>
      </c>
      <c r="G84" t="n">
        <v>113.13</v>
      </c>
      <c r="H84" t="n">
        <v>1.26</v>
      </c>
      <c r="I84" t="n">
        <v>13</v>
      </c>
      <c r="J84" t="n">
        <v>304.16</v>
      </c>
      <c r="K84" t="n">
        <v>59.89</v>
      </c>
      <c r="L84" t="n">
        <v>21.5</v>
      </c>
      <c r="M84" t="n">
        <v>11</v>
      </c>
      <c r="N84" t="n">
        <v>87.78</v>
      </c>
      <c r="O84" t="n">
        <v>37747.91</v>
      </c>
      <c r="P84" t="n">
        <v>344.13</v>
      </c>
      <c r="Q84" t="n">
        <v>1397.19</v>
      </c>
      <c r="R84" t="n">
        <v>83.98</v>
      </c>
      <c r="S84" t="n">
        <v>66.97</v>
      </c>
      <c r="T84" t="n">
        <v>5928.02</v>
      </c>
      <c r="U84" t="n">
        <v>0.8</v>
      </c>
      <c r="V84" t="n">
        <v>0.86</v>
      </c>
      <c r="W84" t="n">
        <v>5.31</v>
      </c>
      <c r="X84" t="n">
        <v>0.35</v>
      </c>
      <c r="Y84" t="n">
        <v>1</v>
      </c>
      <c r="Z84" t="n">
        <v>10</v>
      </c>
      <c r="AA84" t="n">
        <v>491.3022709463017</v>
      </c>
      <c r="AB84" t="n">
        <v>672.2214418351995</v>
      </c>
      <c r="AC84" t="n">
        <v>608.0655708951665</v>
      </c>
      <c r="AD84" t="n">
        <v>491302.2709463017</v>
      </c>
      <c r="AE84" t="n">
        <v>672221.4418351995</v>
      </c>
      <c r="AF84" t="n">
        <v>3.175027722134879e-06</v>
      </c>
      <c r="AG84" t="n">
        <v>8.107638888888889</v>
      </c>
      <c r="AH84" t="n">
        <v>608065.5708951665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3.5688</v>
      </c>
      <c r="E85" t="n">
        <v>28.02</v>
      </c>
      <c r="F85" t="n">
        <v>24.51</v>
      </c>
      <c r="G85" t="n">
        <v>113.13</v>
      </c>
      <c r="H85" t="n">
        <v>1.27</v>
      </c>
      <c r="I85" t="n">
        <v>13</v>
      </c>
      <c r="J85" t="n">
        <v>304.7</v>
      </c>
      <c r="K85" t="n">
        <v>59.89</v>
      </c>
      <c r="L85" t="n">
        <v>21.75</v>
      </c>
      <c r="M85" t="n">
        <v>11</v>
      </c>
      <c r="N85" t="n">
        <v>88.06</v>
      </c>
      <c r="O85" t="n">
        <v>37813.76</v>
      </c>
      <c r="P85" t="n">
        <v>342</v>
      </c>
      <c r="Q85" t="n">
        <v>1397.18</v>
      </c>
      <c r="R85" t="n">
        <v>83.78</v>
      </c>
      <c r="S85" t="n">
        <v>66.97</v>
      </c>
      <c r="T85" t="n">
        <v>5826.76</v>
      </c>
      <c r="U85" t="n">
        <v>0.8</v>
      </c>
      <c r="V85" t="n">
        <v>0.86</v>
      </c>
      <c r="W85" t="n">
        <v>5.32</v>
      </c>
      <c r="X85" t="n">
        <v>0.34</v>
      </c>
      <c r="Y85" t="n">
        <v>1</v>
      </c>
      <c r="Z85" t="n">
        <v>10</v>
      </c>
      <c r="AA85" t="n">
        <v>489.8496978093982</v>
      </c>
      <c r="AB85" t="n">
        <v>670.2339671862842</v>
      </c>
      <c r="AC85" t="n">
        <v>606.2677780373053</v>
      </c>
      <c r="AD85" t="n">
        <v>489849.6978093982</v>
      </c>
      <c r="AE85" t="n">
        <v>670233.9671862841</v>
      </c>
      <c r="AF85" t="n">
        <v>3.175116690883223e-06</v>
      </c>
      <c r="AG85" t="n">
        <v>8.107638888888889</v>
      </c>
      <c r="AH85" t="n">
        <v>606267.7780373053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3.5677</v>
      </c>
      <c r="E86" t="n">
        <v>28.03</v>
      </c>
      <c r="F86" t="n">
        <v>24.52</v>
      </c>
      <c r="G86" t="n">
        <v>113.16</v>
      </c>
      <c r="H86" t="n">
        <v>1.28</v>
      </c>
      <c r="I86" t="n">
        <v>13</v>
      </c>
      <c r="J86" t="n">
        <v>305.23</v>
      </c>
      <c r="K86" t="n">
        <v>59.89</v>
      </c>
      <c r="L86" t="n">
        <v>22</v>
      </c>
      <c r="M86" t="n">
        <v>9</v>
      </c>
      <c r="N86" t="n">
        <v>88.34999999999999</v>
      </c>
      <c r="O86" t="n">
        <v>37879.74</v>
      </c>
      <c r="P86" t="n">
        <v>340.26</v>
      </c>
      <c r="Q86" t="n">
        <v>1397.29</v>
      </c>
      <c r="R86" t="n">
        <v>84.11</v>
      </c>
      <c r="S86" t="n">
        <v>66.97</v>
      </c>
      <c r="T86" t="n">
        <v>5989.7</v>
      </c>
      <c r="U86" t="n">
        <v>0.8</v>
      </c>
      <c r="V86" t="n">
        <v>0.86</v>
      </c>
      <c r="W86" t="n">
        <v>5.32</v>
      </c>
      <c r="X86" t="n">
        <v>0.35</v>
      </c>
      <c r="Y86" t="n">
        <v>1</v>
      </c>
      <c r="Z86" t="n">
        <v>10</v>
      </c>
      <c r="AA86" t="n">
        <v>488.8053198110856</v>
      </c>
      <c r="AB86" t="n">
        <v>668.8050031342874</v>
      </c>
      <c r="AC86" t="n">
        <v>604.9751923088676</v>
      </c>
      <c r="AD86" t="n">
        <v>488805.3198110856</v>
      </c>
      <c r="AE86" t="n">
        <v>668805.0031342874</v>
      </c>
      <c r="AF86" t="n">
        <v>3.174138034651444e-06</v>
      </c>
      <c r="AG86" t="n">
        <v>8.110532407407408</v>
      </c>
      <c r="AH86" t="n">
        <v>604975.1923088676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3.5803</v>
      </c>
      <c r="E87" t="n">
        <v>27.93</v>
      </c>
      <c r="F87" t="n">
        <v>24.47</v>
      </c>
      <c r="G87" t="n">
        <v>122.35</v>
      </c>
      <c r="H87" t="n">
        <v>1.3</v>
      </c>
      <c r="I87" t="n">
        <v>12</v>
      </c>
      <c r="J87" t="n">
        <v>305.77</v>
      </c>
      <c r="K87" t="n">
        <v>59.89</v>
      </c>
      <c r="L87" t="n">
        <v>22.25</v>
      </c>
      <c r="M87" t="n">
        <v>8</v>
      </c>
      <c r="N87" t="n">
        <v>88.63</v>
      </c>
      <c r="O87" t="n">
        <v>37945.85</v>
      </c>
      <c r="P87" t="n">
        <v>338.71</v>
      </c>
      <c r="Q87" t="n">
        <v>1397.26</v>
      </c>
      <c r="R87" t="n">
        <v>82.48</v>
      </c>
      <c r="S87" t="n">
        <v>66.97</v>
      </c>
      <c r="T87" t="n">
        <v>5180.56</v>
      </c>
      <c r="U87" t="n">
        <v>0.8100000000000001</v>
      </c>
      <c r="V87" t="n">
        <v>0.86</v>
      </c>
      <c r="W87" t="n">
        <v>5.31</v>
      </c>
      <c r="X87" t="n">
        <v>0.31</v>
      </c>
      <c r="Y87" t="n">
        <v>1</v>
      </c>
      <c r="Z87" t="n">
        <v>10</v>
      </c>
      <c r="AA87" t="n">
        <v>486.4520773843771</v>
      </c>
      <c r="AB87" t="n">
        <v>665.585193028336</v>
      </c>
      <c r="AC87" t="n">
        <v>602.0626763603964</v>
      </c>
      <c r="AD87" t="n">
        <v>486452.0773843771</v>
      </c>
      <c r="AE87" t="n">
        <v>665585.193028336</v>
      </c>
      <c r="AF87" t="n">
        <v>3.185348096942726e-06</v>
      </c>
      <c r="AG87" t="n">
        <v>8.081597222222223</v>
      </c>
      <c r="AH87" t="n">
        <v>602062.6763603964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3.5793</v>
      </c>
      <c r="E88" t="n">
        <v>27.94</v>
      </c>
      <c r="F88" t="n">
        <v>24.48</v>
      </c>
      <c r="G88" t="n">
        <v>122.39</v>
      </c>
      <c r="H88" t="n">
        <v>1.31</v>
      </c>
      <c r="I88" t="n">
        <v>12</v>
      </c>
      <c r="J88" t="n">
        <v>306.31</v>
      </c>
      <c r="K88" t="n">
        <v>59.89</v>
      </c>
      <c r="L88" t="n">
        <v>22.5</v>
      </c>
      <c r="M88" t="n">
        <v>8</v>
      </c>
      <c r="N88" t="n">
        <v>88.92</v>
      </c>
      <c r="O88" t="n">
        <v>38012.07</v>
      </c>
      <c r="P88" t="n">
        <v>339.12</v>
      </c>
      <c r="Q88" t="n">
        <v>1397.26</v>
      </c>
      <c r="R88" t="n">
        <v>82.61</v>
      </c>
      <c r="S88" t="n">
        <v>66.97</v>
      </c>
      <c r="T88" t="n">
        <v>5244.69</v>
      </c>
      <c r="U88" t="n">
        <v>0.8100000000000001</v>
      </c>
      <c r="V88" t="n">
        <v>0.86</v>
      </c>
      <c r="W88" t="n">
        <v>5.32</v>
      </c>
      <c r="X88" t="n">
        <v>0.31</v>
      </c>
      <c r="Y88" t="n">
        <v>1</v>
      </c>
      <c r="Z88" t="n">
        <v>10</v>
      </c>
      <c r="AA88" t="n">
        <v>486.8539972457492</v>
      </c>
      <c r="AB88" t="n">
        <v>666.1351175141181</v>
      </c>
      <c r="AC88" t="n">
        <v>602.5601168250794</v>
      </c>
      <c r="AD88" t="n">
        <v>486853.9972457492</v>
      </c>
      <c r="AE88" t="n">
        <v>666135.1175141181</v>
      </c>
      <c r="AF88" t="n">
        <v>3.184458409459291e-06</v>
      </c>
      <c r="AG88" t="n">
        <v>8.084490740740742</v>
      </c>
      <c r="AH88" t="n">
        <v>602560.1168250794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3.5786</v>
      </c>
      <c r="E89" t="n">
        <v>27.94</v>
      </c>
      <c r="F89" t="n">
        <v>24.48</v>
      </c>
      <c r="G89" t="n">
        <v>122.42</v>
      </c>
      <c r="H89" t="n">
        <v>1.32</v>
      </c>
      <c r="I89" t="n">
        <v>12</v>
      </c>
      <c r="J89" t="n">
        <v>306.84</v>
      </c>
      <c r="K89" t="n">
        <v>59.89</v>
      </c>
      <c r="L89" t="n">
        <v>22.75</v>
      </c>
      <c r="M89" t="n">
        <v>7</v>
      </c>
      <c r="N89" t="n">
        <v>89.20999999999999</v>
      </c>
      <c r="O89" t="n">
        <v>38078.42</v>
      </c>
      <c r="P89" t="n">
        <v>338.96</v>
      </c>
      <c r="Q89" t="n">
        <v>1397.26</v>
      </c>
      <c r="R89" t="n">
        <v>82.68000000000001</v>
      </c>
      <c r="S89" t="n">
        <v>66.97</v>
      </c>
      <c r="T89" t="n">
        <v>5279.64</v>
      </c>
      <c r="U89" t="n">
        <v>0.8100000000000001</v>
      </c>
      <c r="V89" t="n">
        <v>0.86</v>
      </c>
      <c r="W89" t="n">
        <v>5.32</v>
      </c>
      <c r="X89" t="n">
        <v>0.32</v>
      </c>
      <c r="Y89" t="n">
        <v>1</v>
      </c>
      <c r="Z89" t="n">
        <v>10</v>
      </c>
      <c r="AA89" t="n">
        <v>486.8080178481956</v>
      </c>
      <c r="AB89" t="n">
        <v>666.0722064739176</v>
      </c>
      <c r="AC89" t="n">
        <v>602.5032099262593</v>
      </c>
      <c r="AD89" t="n">
        <v>486808.0178481956</v>
      </c>
      <c r="AE89" t="n">
        <v>666072.2064739176</v>
      </c>
      <c r="AF89" t="n">
        <v>3.183835628220887e-06</v>
      </c>
      <c r="AG89" t="n">
        <v>8.084490740740742</v>
      </c>
      <c r="AH89" t="n">
        <v>602503.2099262592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3.5787</v>
      </c>
      <c r="E90" t="n">
        <v>27.94</v>
      </c>
      <c r="F90" t="n">
        <v>24.48</v>
      </c>
      <c r="G90" t="n">
        <v>122.42</v>
      </c>
      <c r="H90" t="n">
        <v>1.33</v>
      </c>
      <c r="I90" t="n">
        <v>12</v>
      </c>
      <c r="J90" t="n">
        <v>307.38</v>
      </c>
      <c r="K90" t="n">
        <v>59.89</v>
      </c>
      <c r="L90" t="n">
        <v>23</v>
      </c>
      <c r="M90" t="n">
        <v>5</v>
      </c>
      <c r="N90" t="n">
        <v>89.5</v>
      </c>
      <c r="O90" t="n">
        <v>38144.9</v>
      </c>
      <c r="P90" t="n">
        <v>339.16</v>
      </c>
      <c r="Q90" t="n">
        <v>1397.33</v>
      </c>
      <c r="R90" t="n">
        <v>82.75</v>
      </c>
      <c r="S90" t="n">
        <v>66.97</v>
      </c>
      <c r="T90" t="n">
        <v>5315.17</v>
      </c>
      <c r="U90" t="n">
        <v>0.8100000000000001</v>
      </c>
      <c r="V90" t="n">
        <v>0.86</v>
      </c>
      <c r="W90" t="n">
        <v>5.32</v>
      </c>
      <c r="X90" t="n">
        <v>0.32</v>
      </c>
      <c r="Y90" t="n">
        <v>1</v>
      </c>
      <c r="Z90" t="n">
        <v>10</v>
      </c>
      <c r="AA90" t="n">
        <v>486.934308635757</v>
      </c>
      <c r="AB90" t="n">
        <v>666.2450031010153</v>
      </c>
      <c r="AC90" t="n">
        <v>602.6595150857884</v>
      </c>
      <c r="AD90" t="n">
        <v>486934.308635757</v>
      </c>
      <c r="AE90" t="n">
        <v>666245.0031010153</v>
      </c>
      <c r="AF90" t="n">
        <v>3.183924596969231e-06</v>
      </c>
      <c r="AG90" t="n">
        <v>8.084490740740742</v>
      </c>
      <c r="AH90" t="n">
        <v>602659.5150857883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3.5796</v>
      </c>
      <c r="E91" t="n">
        <v>27.94</v>
      </c>
      <c r="F91" t="n">
        <v>24.48</v>
      </c>
      <c r="G91" t="n">
        <v>122.38</v>
      </c>
      <c r="H91" t="n">
        <v>1.35</v>
      </c>
      <c r="I91" t="n">
        <v>12</v>
      </c>
      <c r="J91" t="n">
        <v>307.92</v>
      </c>
      <c r="K91" t="n">
        <v>59.89</v>
      </c>
      <c r="L91" t="n">
        <v>23.25</v>
      </c>
      <c r="M91" t="n">
        <v>5</v>
      </c>
      <c r="N91" t="n">
        <v>89.79000000000001</v>
      </c>
      <c r="O91" t="n">
        <v>38211.5</v>
      </c>
      <c r="P91" t="n">
        <v>339.17</v>
      </c>
      <c r="Q91" t="n">
        <v>1397.32</v>
      </c>
      <c r="R91" t="n">
        <v>82.56</v>
      </c>
      <c r="S91" t="n">
        <v>66.97</v>
      </c>
      <c r="T91" t="n">
        <v>5219.8</v>
      </c>
      <c r="U91" t="n">
        <v>0.8100000000000001</v>
      </c>
      <c r="V91" t="n">
        <v>0.86</v>
      </c>
      <c r="W91" t="n">
        <v>5.32</v>
      </c>
      <c r="X91" t="n">
        <v>0.31</v>
      </c>
      <c r="Y91" t="n">
        <v>1</v>
      </c>
      <c r="Z91" t="n">
        <v>10</v>
      </c>
      <c r="AA91" t="n">
        <v>486.8611489364209</v>
      </c>
      <c r="AB91" t="n">
        <v>666.1449027728055</v>
      </c>
      <c r="AC91" t="n">
        <v>602.5689681924113</v>
      </c>
      <c r="AD91" t="n">
        <v>486861.1489364209</v>
      </c>
      <c r="AE91" t="n">
        <v>666144.9027728055</v>
      </c>
      <c r="AF91" t="n">
        <v>3.184725315704322e-06</v>
      </c>
      <c r="AG91" t="n">
        <v>8.084490740740742</v>
      </c>
      <c r="AH91" t="n">
        <v>602568.9681924112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3.5793</v>
      </c>
      <c r="E92" t="n">
        <v>27.94</v>
      </c>
      <c r="F92" t="n">
        <v>24.48</v>
      </c>
      <c r="G92" t="n">
        <v>122.39</v>
      </c>
      <c r="H92" t="n">
        <v>1.36</v>
      </c>
      <c r="I92" t="n">
        <v>12</v>
      </c>
      <c r="J92" t="n">
        <v>308.46</v>
      </c>
      <c r="K92" t="n">
        <v>59.89</v>
      </c>
      <c r="L92" t="n">
        <v>23.5</v>
      </c>
      <c r="M92" t="n">
        <v>2</v>
      </c>
      <c r="N92" t="n">
        <v>90.08</v>
      </c>
      <c r="O92" t="n">
        <v>38278.23</v>
      </c>
      <c r="P92" t="n">
        <v>339.7</v>
      </c>
      <c r="Q92" t="n">
        <v>1397.3</v>
      </c>
      <c r="R92" t="n">
        <v>82.39</v>
      </c>
      <c r="S92" t="n">
        <v>66.97</v>
      </c>
      <c r="T92" t="n">
        <v>5137.33</v>
      </c>
      <c r="U92" t="n">
        <v>0.8100000000000001</v>
      </c>
      <c r="V92" t="n">
        <v>0.86</v>
      </c>
      <c r="W92" t="n">
        <v>5.32</v>
      </c>
      <c r="X92" t="n">
        <v>0.31</v>
      </c>
      <c r="Y92" t="n">
        <v>1</v>
      </c>
      <c r="Z92" t="n">
        <v>10</v>
      </c>
      <c r="AA92" t="n">
        <v>487.2459219198892</v>
      </c>
      <c r="AB92" t="n">
        <v>666.6713661437727</v>
      </c>
      <c r="AC92" t="n">
        <v>603.0451866381494</v>
      </c>
      <c r="AD92" t="n">
        <v>487245.9219198892</v>
      </c>
      <c r="AE92" t="n">
        <v>666671.3661437727</v>
      </c>
      <c r="AF92" t="n">
        <v>3.184458409459291e-06</v>
      </c>
      <c r="AG92" t="n">
        <v>8.084490740740742</v>
      </c>
      <c r="AH92" t="n">
        <v>603045.1866381494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3.5797</v>
      </c>
      <c r="E93" t="n">
        <v>27.94</v>
      </c>
      <c r="F93" t="n">
        <v>24.48</v>
      </c>
      <c r="G93" t="n">
        <v>122.38</v>
      </c>
      <c r="H93" t="n">
        <v>1.37</v>
      </c>
      <c r="I93" t="n">
        <v>12</v>
      </c>
      <c r="J93" t="n">
        <v>309.01</v>
      </c>
      <c r="K93" t="n">
        <v>59.89</v>
      </c>
      <c r="L93" t="n">
        <v>23.75</v>
      </c>
      <c r="M93" t="n">
        <v>2</v>
      </c>
      <c r="N93" t="n">
        <v>90.37</v>
      </c>
      <c r="O93" t="n">
        <v>38345.09</v>
      </c>
      <c r="P93" t="n">
        <v>339.93</v>
      </c>
      <c r="Q93" t="n">
        <v>1397.26</v>
      </c>
      <c r="R93" t="n">
        <v>82.42</v>
      </c>
      <c r="S93" t="n">
        <v>66.97</v>
      </c>
      <c r="T93" t="n">
        <v>5154.06</v>
      </c>
      <c r="U93" t="n">
        <v>0.8100000000000001</v>
      </c>
      <c r="V93" t="n">
        <v>0.86</v>
      </c>
      <c r="W93" t="n">
        <v>5.32</v>
      </c>
      <c r="X93" t="n">
        <v>0.31</v>
      </c>
      <c r="Y93" t="n">
        <v>1</v>
      </c>
      <c r="Z93" t="n">
        <v>10</v>
      </c>
      <c r="AA93" t="n">
        <v>487.3657707062471</v>
      </c>
      <c r="AB93" t="n">
        <v>666.8353485406229</v>
      </c>
      <c r="AC93" t="n">
        <v>603.193518785195</v>
      </c>
      <c r="AD93" t="n">
        <v>487365.7707062471</v>
      </c>
      <c r="AE93" t="n">
        <v>666835.348540623</v>
      </c>
      <c r="AF93" t="n">
        <v>3.184814284452666e-06</v>
      </c>
      <c r="AG93" t="n">
        <v>8.084490740740742</v>
      </c>
      <c r="AH93" t="n">
        <v>603193.518785195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3.5786</v>
      </c>
      <c r="E94" t="n">
        <v>27.94</v>
      </c>
      <c r="F94" t="n">
        <v>24.48</v>
      </c>
      <c r="G94" t="n">
        <v>122.42</v>
      </c>
      <c r="H94" t="n">
        <v>1.38</v>
      </c>
      <c r="I94" t="n">
        <v>12</v>
      </c>
      <c r="J94" t="n">
        <v>309.55</v>
      </c>
      <c r="K94" t="n">
        <v>59.89</v>
      </c>
      <c r="L94" t="n">
        <v>24</v>
      </c>
      <c r="M94" t="n">
        <v>1</v>
      </c>
      <c r="N94" t="n">
        <v>90.66</v>
      </c>
      <c r="O94" t="n">
        <v>38412.07</v>
      </c>
      <c r="P94" t="n">
        <v>340.43</v>
      </c>
      <c r="Q94" t="n">
        <v>1397.27</v>
      </c>
      <c r="R94" t="n">
        <v>82.53</v>
      </c>
      <c r="S94" t="n">
        <v>66.97</v>
      </c>
      <c r="T94" t="n">
        <v>5205.51</v>
      </c>
      <c r="U94" t="n">
        <v>0.8100000000000001</v>
      </c>
      <c r="V94" t="n">
        <v>0.86</v>
      </c>
      <c r="W94" t="n">
        <v>5.32</v>
      </c>
      <c r="X94" t="n">
        <v>0.32</v>
      </c>
      <c r="Y94" t="n">
        <v>1</v>
      </c>
      <c r="Z94" t="n">
        <v>10</v>
      </c>
      <c r="AA94" t="n">
        <v>487.801538479284</v>
      </c>
      <c r="AB94" t="n">
        <v>667.4315852324097</v>
      </c>
      <c r="AC94" t="n">
        <v>603.7328514839409</v>
      </c>
      <c r="AD94" t="n">
        <v>487801.538479284</v>
      </c>
      <c r="AE94" t="n">
        <v>667431.5852324096</v>
      </c>
      <c r="AF94" t="n">
        <v>3.183835628220887e-06</v>
      </c>
      <c r="AG94" t="n">
        <v>8.084490740740742</v>
      </c>
      <c r="AH94" t="n">
        <v>603732.8514839408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3.5784</v>
      </c>
      <c r="E95" t="n">
        <v>27.95</v>
      </c>
      <c r="F95" t="n">
        <v>24.49</v>
      </c>
      <c r="G95" t="n">
        <v>122.43</v>
      </c>
      <c r="H95" t="n">
        <v>1.39</v>
      </c>
      <c r="I95" t="n">
        <v>12</v>
      </c>
      <c r="J95" t="n">
        <v>310.09</v>
      </c>
      <c r="K95" t="n">
        <v>59.89</v>
      </c>
      <c r="L95" t="n">
        <v>24.25</v>
      </c>
      <c r="M95" t="n">
        <v>1</v>
      </c>
      <c r="N95" t="n">
        <v>90.95999999999999</v>
      </c>
      <c r="O95" t="n">
        <v>38479.19</v>
      </c>
      <c r="P95" t="n">
        <v>340.89</v>
      </c>
      <c r="Q95" t="n">
        <v>1397.27</v>
      </c>
      <c r="R95" t="n">
        <v>82.54000000000001</v>
      </c>
      <c r="S95" t="n">
        <v>66.97</v>
      </c>
      <c r="T95" t="n">
        <v>5212.65</v>
      </c>
      <c r="U95" t="n">
        <v>0.8100000000000001</v>
      </c>
      <c r="V95" t="n">
        <v>0.86</v>
      </c>
      <c r="W95" t="n">
        <v>5.33</v>
      </c>
      <c r="X95" t="n">
        <v>0.32</v>
      </c>
      <c r="Y95" t="n">
        <v>1</v>
      </c>
      <c r="Z95" t="n">
        <v>10</v>
      </c>
      <c r="AA95" t="n">
        <v>488.166477095815</v>
      </c>
      <c r="AB95" t="n">
        <v>667.9309103475026</v>
      </c>
      <c r="AC95" t="n">
        <v>604.1845217108565</v>
      </c>
      <c r="AD95" t="n">
        <v>488166.4770958149</v>
      </c>
      <c r="AE95" t="n">
        <v>667930.9103475026</v>
      </c>
      <c r="AF95" t="n">
        <v>3.183657690724199e-06</v>
      </c>
      <c r="AG95" t="n">
        <v>8.08738425925926</v>
      </c>
      <c r="AH95" t="n">
        <v>604184.5217108566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3.5785</v>
      </c>
      <c r="E96" t="n">
        <v>27.94</v>
      </c>
      <c r="F96" t="n">
        <v>24.49</v>
      </c>
      <c r="G96" t="n">
        <v>122.43</v>
      </c>
      <c r="H96" t="n">
        <v>1.41</v>
      </c>
      <c r="I96" t="n">
        <v>12</v>
      </c>
      <c r="J96" t="n">
        <v>310.64</v>
      </c>
      <c r="K96" t="n">
        <v>59.89</v>
      </c>
      <c r="L96" t="n">
        <v>24.5</v>
      </c>
      <c r="M96" t="n">
        <v>1</v>
      </c>
      <c r="N96" t="n">
        <v>91.25</v>
      </c>
      <c r="O96" t="n">
        <v>38546.43</v>
      </c>
      <c r="P96" t="n">
        <v>341.29</v>
      </c>
      <c r="Q96" t="n">
        <v>1397.27</v>
      </c>
      <c r="R96" t="n">
        <v>82.56</v>
      </c>
      <c r="S96" t="n">
        <v>66.97</v>
      </c>
      <c r="T96" t="n">
        <v>5223.89</v>
      </c>
      <c r="U96" t="n">
        <v>0.8100000000000001</v>
      </c>
      <c r="V96" t="n">
        <v>0.86</v>
      </c>
      <c r="W96" t="n">
        <v>5.32</v>
      </c>
      <c r="X96" t="n">
        <v>0.32</v>
      </c>
      <c r="Y96" t="n">
        <v>1</v>
      </c>
      <c r="Z96" t="n">
        <v>10</v>
      </c>
      <c r="AA96" t="n">
        <v>488.4279136323295</v>
      </c>
      <c r="AB96" t="n">
        <v>668.2886193505277</v>
      </c>
      <c r="AC96" t="n">
        <v>604.5080914686807</v>
      </c>
      <c r="AD96" t="n">
        <v>488427.9136323295</v>
      </c>
      <c r="AE96" t="n">
        <v>668288.6193505278</v>
      </c>
      <c r="AF96" t="n">
        <v>3.183746659472543e-06</v>
      </c>
      <c r="AG96" t="n">
        <v>8.084490740740742</v>
      </c>
      <c r="AH96" t="n">
        <v>604508.0914686808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3.5786</v>
      </c>
      <c r="E97" t="n">
        <v>27.94</v>
      </c>
      <c r="F97" t="n">
        <v>24.48</v>
      </c>
      <c r="G97" t="n">
        <v>122.42</v>
      </c>
      <c r="H97" t="n">
        <v>1.42</v>
      </c>
      <c r="I97" t="n">
        <v>12</v>
      </c>
      <c r="J97" t="n">
        <v>311.19</v>
      </c>
      <c r="K97" t="n">
        <v>59.89</v>
      </c>
      <c r="L97" t="n">
        <v>24.75</v>
      </c>
      <c r="M97" t="n">
        <v>1</v>
      </c>
      <c r="N97" t="n">
        <v>91.55</v>
      </c>
      <c r="O97" t="n">
        <v>38613.8</v>
      </c>
      <c r="P97" t="n">
        <v>341.62</v>
      </c>
      <c r="Q97" t="n">
        <v>1397.27</v>
      </c>
      <c r="R97" t="n">
        <v>82.54000000000001</v>
      </c>
      <c r="S97" t="n">
        <v>66.97</v>
      </c>
      <c r="T97" t="n">
        <v>5213.79</v>
      </c>
      <c r="U97" t="n">
        <v>0.8100000000000001</v>
      </c>
      <c r="V97" t="n">
        <v>0.86</v>
      </c>
      <c r="W97" t="n">
        <v>5.32</v>
      </c>
      <c r="X97" t="n">
        <v>0.32</v>
      </c>
      <c r="Y97" t="n">
        <v>1</v>
      </c>
      <c r="Z97" t="n">
        <v>10</v>
      </c>
      <c r="AA97" t="n">
        <v>488.6058170854031</v>
      </c>
      <c r="AB97" t="n">
        <v>668.5320347035696</v>
      </c>
      <c r="AC97" t="n">
        <v>604.7282756020639</v>
      </c>
      <c r="AD97" t="n">
        <v>488605.8170854031</v>
      </c>
      <c r="AE97" t="n">
        <v>668532.0347035696</v>
      </c>
      <c r="AF97" t="n">
        <v>3.183835628220887e-06</v>
      </c>
      <c r="AG97" t="n">
        <v>8.084490740740742</v>
      </c>
      <c r="AH97" t="n">
        <v>604728.275602064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3.5784</v>
      </c>
      <c r="E98" t="n">
        <v>27.95</v>
      </c>
      <c r="F98" t="n">
        <v>24.49</v>
      </c>
      <c r="G98" t="n">
        <v>122.43</v>
      </c>
      <c r="H98" t="n">
        <v>1.43</v>
      </c>
      <c r="I98" t="n">
        <v>12</v>
      </c>
      <c r="J98" t="n">
        <v>311.73</v>
      </c>
      <c r="K98" t="n">
        <v>59.89</v>
      </c>
      <c r="L98" t="n">
        <v>25</v>
      </c>
      <c r="M98" t="n">
        <v>1</v>
      </c>
      <c r="N98" t="n">
        <v>91.84999999999999</v>
      </c>
      <c r="O98" t="n">
        <v>38681.31</v>
      </c>
      <c r="P98" t="n">
        <v>341.98</v>
      </c>
      <c r="Q98" t="n">
        <v>1397.27</v>
      </c>
      <c r="R98" t="n">
        <v>82.59</v>
      </c>
      <c r="S98" t="n">
        <v>66.97</v>
      </c>
      <c r="T98" t="n">
        <v>5237.65</v>
      </c>
      <c r="U98" t="n">
        <v>0.8100000000000001</v>
      </c>
      <c r="V98" t="n">
        <v>0.86</v>
      </c>
      <c r="W98" t="n">
        <v>5.32</v>
      </c>
      <c r="X98" t="n">
        <v>0.32</v>
      </c>
      <c r="Y98" t="n">
        <v>1</v>
      </c>
      <c r="Z98" t="n">
        <v>10</v>
      </c>
      <c r="AA98" t="n">
        <v>488.9032104388342</v>
      </c>
      <c r="AB98" t="n">
        <v>668.9389414098026</v>
      </c>
      <c r="AC98" t="n">
        <v>605.0963477033512</v>
      </c>
      <c r="AD98" t="n">
        <v>488903.2104388342</v>
      </c>
      <c r="AE98" t="n">
        <v>668938.9414098026</v>
      </c>
      <c r="AF98" t="n">
        <v>3.183657690724199e-06</v>
      </c>
      <c r="AG98" t="n">
        <v>8.08738425925926</v>
      </c>
      <c r="AH98" t="n">
        <v>605096.3477033512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3.5781</v>
      </c>
      <c r="E99" t="n">
        <v>27.95</v>
      </c>
      <c r="F99" t="n">
        <v>24.49</v>
      </c>
      <c r="G99" t="n">
        <v>122.44</v>
      </c>
      <c r="H99" t="n">
        <v>1.44</v>
      </c>
      <c r="I99" t="n">
        <v>12</v>
      </c>
      <c r="J99" t="n">
        <v>312.28</v>
      </c>
      <c r="K99" t="n">
        <v>59.89</v>
      </c>
      <c r="L99" t="n">
        <v>25.25</v>
      </c>
      <c r="M99" t="n">
        <v>0</v>
      </c>
      <c r="N99" t="n">
        <v>92.15000000000001</v>
      </c>
      <c r="O99" t="n">
        <v>38749.07</v>
      </c>
      <c r="P99" t="n">
        <v>342.54</v>
      </c>
      <c r="Q99" t="n">
        <v>1397.27</v>
      </c>
      <c r="R99" t="n">
        <v>82.61</v>
      </c>
      <c r="S99" t="n">
        <v>66.97</v>
      </c>
      <c r="T99" t="n">
        <v>5246.09</v>
      </c>
      <c r="U99" t="n">
        <v>0.8100000000000001</v>
      </c>
      <c r="V99" t="n">
        <v>0.86</v>
      </c>
      <c r="W99" t="n">
        <v>5.33</v>
      </c>
      <c r="X99" t="n">
        <v>0.32</v>
      </c>
      <c r="Y99" t="n">
        <v>1</v>
      </c>
      <c r="Z99" t="n">
        <v>10</v>
      </c>
      <c r="AA99" t="n">
        <v>489.3085624428973</v>
      </c>
      <c r="AB99" t="n">
        <v>669.4935619046303</v>
      </c>
      <c r="AC99" t="n">
        <v>605.5980359965672</v>
      </c>
      <c r="AD99" t="n">
        <v>489308.5624428973</v>
      </c>
      <c r="AE99" t="n">
        <v>669493.5619046303</v>
      </c>
      <c r="AF99" t="n">
        <v>3.183390784479169e-06</v>
      </c>
      <c r="AG99" t="n">
        <v>8.08738425925926</v>
      </c>
      <c r="AH99" t="n">
        <v>605598.0359965672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2.2539</v>
      </c>
      <c r="E2" t="n">
        <v>44.37</v>
      </c>
      <c r="F2" t="n">
        <v>32.73</v>
      </c>
      <c r="G2" t="n">
        <v>6.8</v>
      </c>
      <c r="H2" t="n">
        <v>0.11</v>
      </c>
      <c r="I2" t="n">
        <v>289</v>
      </c>
      <c r="J2" t="n">
        <v>159.12</v>
      </c>
      <c r="K2" t="n">
        <v>50.28</v>
      </c>
      <c r="L2" t="n">
        <v>1</v>
      </c>
      <c r="M2" t="n">
        <v>287</v>
      </c>
      <c r="N2" t="n">
        <v>27.84</v>
      </c>
      <c r="O2" t="n">
        <v>19859.16</v>
      </c>
      <c r="P2" t="n">
        <v>399.4</v>
      </c>
      <c r="Q2" t="n">
        <v>1398.02</v>
      </c>
      <c r="R2" t="n">
        <v>351.64</v>
      </c>
      <c r="S2" t="n">
        <v>66.97</v>
      </c>
      <c r="T2" t="n">
        <v>138374.27</v>
      </c>
      <c r="U2" t="n">
        <v>0.19</v>
      </c>
      <c r="V2" t="n">
        <v>0.64</v>
      </c>
      <c r="W2" t="n">
        <v>5.78</v>
      </c>
      <c r="X2" t="n">
        <v>8.550000000000001</v>
      </c>
      <c r="Y2" t="n">
        <v>1</v>
      </c>
      <c r="Z2" t="n">
        <v>10</v>
      </c>
      <c r="AA2" t="n">
        <v>818.7104471772749</v>
      </c>
      <c r="AB2" t="n">
        <v>1120.19575278373</v>
      </c>
      <c r="AC2" t="n">
        <v>1013.285842342663</v>
      </c>
      <c r="AD2" t="n">
        <v>818710.4471772749</v>
      </c>
      <c r="AE2" t="n">
        <v>1120195.75278373</v>
      </c>
      <c r="AF2" t="n">
        <v>2.33414999976373e-06</v>
      </c>
      <c r="AG2" t="n">
        <v>12.83854166666667</v>
      </c>
      <c r="AH2" t="n">
        <v>1013285.842342663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2.5218</v>
      </c>
      <c r="E3" t="n">
        <v>39.65</v>
      </c>
      <c r="F3" t="n">
        <v>30.43</v>
      </c>
      <c r="G3" t="n">
        <v>8.529999999999999</v>
      </c>
      <c r="H3" t="n">
        <v>0.14</v>
      </c>
      <c r="I3" t="n">
        <v>214</v>
      </c>
      <c r="J3" t="n">
        <v>159.48</v>
      </c>
      <c r="K3" t="n">
        <v>50.28</v>
      </c>
      <c r="L3" t="n">
        <v>1.25</v>
      </c>
      <c r="M3" t="n">
        <v>212</v>
      </c>
      <c r="N3" t="n">
        <v>27.95</v>
      </c>
      <c r="O3" t="n">
        <v>19902.91</v>
      </c>
      <c r="P3" t="n">
        <v>369.6</v>
      </c>
      <c r="Q3" t="n">
        <v>1397.79</v>
      </c>
      <c r="R3" t="n">
        <v>276.96</v>
      </c>
      <c r="S3" t="n">
        <v>66.97</v>
      </c>
      <c r="T3" t="n">
        <v>101410.38</v>
      </c>
      <c r="U3" t="n">
        <v>0.24</v>
      </c>
      <c r="V3" t="n">
        <v>0.6899999999999999</v>
      </c>
      <c r="W3" t="n">
        <v>5.64</v>
      </c>
      <c r="X3" t="n">
        <v>6.26</v>
      </c>
      <c r="Y3" t="n">
        <v>1</v>
      </c>
      <c r="Z3" t="n">
        <v>10</v>
      </c>
      <c r="AA3" t="n">
        <v>695.1457671906314</v>
      </c>
      <c r="AB3" t="n">
        <v>951.129106337056</v>
      </c>
      <c r="AC3" t="n">
        <v>860.3546793463315</v>
      </c>
      <c r="AD3" t="n">
        <v>695145.7671906315</v>
      </c>
      <c r="AE3" t="n">
        <v>951129.106337056</v>
      </c>
      <c r="AF3" t="n">
        <v>2.611588566220406e-06</v>
      </c>
      <c r="AG3" t="n">
        <v>11.47280092592593</v>
      </c>
      <c r="AH3" t="n">
        <v>860354.6793463315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2.7086</v>
      </c>
      <c r="E4" t="n">
        <v>36.92</v>
      </c>
      <c r="F4" t="n">
        <v>29.12</v>
      </c>
      <c r="G4" t="n">
        <v>10.28</v>
      </c>
      <c r="H4" t="n">
        <v>0.17</v>
      </c>
      <c r="I4" t="n">
        <v>170</v>
      </c>
      <c r="J4" t="n">
        <v>159.83</v>
      </c>
      <c r="K4" t="n">
        <v>50.28</v>
      </c>
      <c r="L4" t="n">
        <v>1.5</v>
      </c>
      <c r="M4" t="n">
        <v>168</v>
      </c>
      <c r="N4" t="n">
        <v>28.05</v>
      </c>
      <c r="O4" t="n">
        <v>19946.71</v>
      </c>
      <c r="P4" t="n">
        <v>351.81</v>
      </c>
      <c r="Q4" t="n">
        <v>1397.56</v>
      </c>
      <c r="R4" t="n">
        <v>233.32</v>
      </c>
      <c r="S4" t="n">
        <v>66.97</v>
      </c>
      <c r="T4" t="n">
        <v>79813.99000000001</v>
      </c>
      <c r="U4" t="n">
        <v>0.29</v>
      </c>
      <c r="V4" t="n">
        <v>0.72</v>
      </c>
      <c r="W4" t="n">
        <v>5.59</v>
      </c>
      <c r="X4" t="n">
        <v>4.95</v>
      </c>
      <c r="Y4" t="n">
        <v>1</v>
      </c>
      <c r="Z4" t="n">
        <v>10</v>
      </c>
      <c r="AA4" t="n">
        <v>629.2438816119751</v>
      </c>
      <c r="AB4" t="n">
        <v>860.9592391023399</v>
      </c>
      <c r="AC4" t="n">
        <v>778.790497686293</v>
      </c>
      <c r="AD4" t="n">
        <v>629243.8816119751</v>
      </c>
      <c r="AE4" t="n">
        <v>860959.2391023398</v>
      </c>
      <c r="AF4" t="n">
        <v>2.805039571125622e-06</v>
      </c>
      <c r="AG4" t="n">
        <v>10.68287037037037</v>
      </c>
      <c r="AH4" t="n">
        <v>778790.497686293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2.8494</v>
      </c>
      <c r="E5" t="n">
        <v>35.1</v>
      </c>
      <c r="F5" t="n">
        <v>28.23</v>
      </c>
      <c r="G5" t="n">
        <v>12.01</v>
      </c>
      <c r="H5" t="n">
        <v>0.19</v>
      </c>
      <c r="I5" t="n">
        <v>141</v>
      </c>
      <c r="J5" t="n">
        <v>160.19</v>
      </c>
      <c r="K5" t="n">
        <v>50.28</v>
      </c>
      <c r="L5" t="n">
        <v>1.75</v>
      </c>
      <c r="M5" t="n">
        <v>139</v>
      </c>
      <c r="N5" t="n">
        <v>28.16</v>
      </c>
      <c r="O5" t="n">
        <v>19990.53</v>
      </c>
      <c r="P5" t="n">
        <v>339.36</v>
      </c>
      <c r="Q5" t="n">
        <v>1397.64</v>
      </c>
      <c r="R5" t="n">
        <v>205.01</v>
      </c>
      <c r="S5" t="n">
        <v>66.97</v>
      </c>
      <c r="T5" t="n">
        <v>65800.45</v>
      </c>
      <c r="U5" t="n">
        <v>0.33</v>
      </c>
      <c r="V5" t="n">
        <v>0.75</v>
      </c>
      <c r="W5" t="n">
        <v>5.52</v>
      </c>
      <c r="X5" t="n">
        <v>4.06</v>
      </c>
      <c r="Y5" t="n">
        <v>1</v>
      </c>
      <c r="Z5" t="n">
        <v>10</v>
      </c>
      <c r="AA5" t="n">
        <v>582.5381232061141</v>
      </c>
      <c r="AB5" t="n">
        <v>797.0543599388034</v>
      </c>
      <c r="AC5" t="n">
        <v>720.9846104990634</v>
      </c>
      <c r="AD5" t="n">
        <v>582538.123206114</v>
      </c>
      <c r="AE5" t="n">
        <v>797054.3599388034</v>
      </c>
      <c r="AF5" t="n">
        <v>2.950852748270452e-06</v>
      </c>
      <c r="AG5" t="n">
        <v>10.15625</v>
      </c>
      <c r="AH5" t="n">
        <v>720984.6104990634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2.9571</v>
      </c>
      <c r="E6" t="n">
        <v>33.82</v>
      </c>
      <c r="F6" t="n">
        <v>27.63</v>
      </c>
      <c r="G6" t="n">
        <v>13.81</v>
      </c>
      <c r="H6" t="n">
        <v>0.22</v>
      </c>
      <c r="I6" t="n">
        <v>120</v>
      </c>
      <c r="J6" t="n">
        <v>160.54</v>
      </c>
      <c r="K6" t="n">
        <v>50.28</v>
      </c>
      <c r="L6" t="n">
        <v>2</v>
      </c>
      <c r="M6" t="n">
        <v>118</v>
      </c>
      <c r="N6" t="n">
        <v>28.26</v>
      </c>
      <c r="O6" t="n">
        <v>20034.4</v>
      </c>
      <c r="P6" t="n">
        <v>330.39</v>
      </c>
      <c r="Q6" t="n">
        <v>1397.66</v>
      </c>
      <c r="R6" t="n">
        <v>185.1</v>
      </c>
      <c r="S6" t="n">
        <v>66.97</v>
      </c>
      <c r="T6" t="n">
        <v>55950.99</v>
      </c>
      <c r="U6" t="n">
        <v>0.36</v>
      </c>
      <c r="V6" t="n">
        <v>0.76</v>
      </c>
      <c r="W6" t="n">
        <v>5.49</v>
      </c>
      <c r="X6" t="n">
        <v>3.45</v>
      </c>
      <c r="Y6" t="n">
        <v>1</v>
      </c>
      <c r="Z6" t="n">
        <v>10</v>
      </c>
      <c r="AA6" t="n">
        <v>547.0318624340875</v>
      </c>
      <c r="AB6" t="n">
        <v>748.4731275248441</v>
      </c>
      <c r="AC6" t="n">
        <v>677.0399027225046</v>
      </c>
      <c r="AD6" t="n">
        <v>547031.8624340876</v>
      </c>
      <c r="AE6" t="n">
        <v>748473.1275248441</v>
      </c>
      <c r="AF6" t="n">
        <v>3.062387401526832e-06</v>
      </c>
      <c r="AG6" t="n">
        <v>9.78587962962963</v>
      </c>
      <c r="AH6" t="n">
        <v>677039.9027225046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3.0466</v>
      </c>
      <c r="E7" t="n">
        <v>32.82</v>
      </c>
      <c r="F7" t="n">
        <v>27.15</v>
      </c>
      <c r="G7" t="n">
        <v>15.66</v>
      </c>
      <c r="H7" t="n">
        <v>0.25</v>
      </c>
      <c r="I7" t="n">
        <v>104</v>
      </c>
      <c r="J7" t="n">
        <v>160.9</v>
      </c>
      <c r="K7" t="n">
        <v>50.28</v>
      </c>
      <c r="L7" t="n">
        <v>2.25</v>
      </c>
      <c r="M7" t="n">
        <v>102</v>
      </c>
      <c r="N7" t="n">
        <v>28.37</v>
      </c>
      <c r="O7" t="n">
        <v>20078.3</v>
      </c>
      <c r="P7" t="n">
        <v>322.73</v>
      </c>
      <c r="Q7" t="n">
        <v>1397.33</v>
      </c>
      <c r="R7" t="n">
        <v>169.7</v>
      </c>
      <c r="S7" t="n">
        <v>66.97</v>
      </c>
      <c r="T7" t="n">
        <v>48330.04</v>
      </c>
      <c r="U7" t="n">
        <v>0.39</v>
      </c>
      <c r="V7" t="n">
        <v>0.78</v>
      </c>
      <c r="W7" t="n">
        <v>5.46</v>
      </c>
      <c r="X7" t="n">
        <v>2.98</v>
      </c>
      <c r="Y7" t="n">
        <v>1</v>
      </c>
      <c r="Z7" t="n">
        <v>10</v>
      </c>
      <c r="AA7" t="n">
        <v>528.3086409119308</v>
      </c>
      <c r="AB7" t="n">
        <v>722.8551898279924</v>
      </c>
      <c r="AC7" t="n">
        <v>653.8669050444389</v>
      </c>
      <c r="AD7" t="n">
        <v>528308.6409119307</v>
      </c>
      <c r="AE7" t="n">
        <v>722855.1898279923</v>
      </c>
      <c r="AF7" t="n">
        <v>3.15507404466932e-06</v>
      </c>
      <c r="AG7" t="n">
        <v>9.496527777777779</v>
      </c>
      <c r="AH7" t="n">
        <v>653866.9050444389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3.1182</v>
      </c>
      <c r="E8" t="n">
        <v>32.07</v>
      </c>
      <c r="F8" t="n">
        <v>26.78</v>
      </c>
      <c r="G8" t="n">
        <v>17.47</v>
      </c>
      <c r="H8" t="n">
        <v>0.27</v>
      </c>
      <c r="I8" t="n">
        <v>92</v>
      </c>
      <c r="J8" t="n">
        <v>161.26</v>
      </c>
      <c r="K8" t="n">
        <v>50.28</v>
      </c>
      <c r="L8" t="n">
        <v>2.5</v>
      </c>
      <c r="M8" t="n">
        <v>90</v>
      </c>
      <c r="N8" t="n">
        <v>28.48</v>
      </c>
      <c r="O8" t="n">
        <v>20122.23</v>
      </c>
      <c r="P8" t="n">
        <v>316.57</v>
      </c>
      <c r="Q8" t="n">
        <v>1397.25</v>
      </c>
      <c r="R8" t="n">
        <v>157.97</v>
      </c>
      <c r="S8" t="n">
        <v>66.97</v>
      </c>
      <c r="T8" t="n">
        <v>42529.18</v>
      </c>
      <c r="U8" t="n">
        <v>0.42</v>
      </c>
      <c r="V8" t="n">
        <v>0.79</v>
      </c>
      <c r="W8" t="n">
        <v>5.44</v>
      </c>
      <c r="X8" t="n">
        <v>2.62</v>
      </c>
      <c r="Y8" t="n">
        <v>1</v>
      </c>
      <c r="Z8" t="n">
        <v>10</v>
      </c>
      <c r="AA8" t="n">
        <v>514.255631424014</v>
      </c>
      <c r="AB8" t="n">
        <v>703.6272422716021</v>
      </c>
      <c r="AC8" t="n">
        <v>636.4740458162364</v>
      </c>
      <c r="AD8" t="n">
        <v>514255.631424014</v>
      </c>
      <c r="AE8" t="n">
        <v>703627.242271602</v>
      </c>
      <c r="AF8" t="n">
        <v>3.22922335918331e-06</v>
      </c>
      <c r="AG8" t="n">
        <v>9.279513888888889</v>
      </c>
      <c r="AH8" t="n">
        <v>636474.0458162364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3.1693</v>
      </c>
      <c r="E9" t="n">
        <v>31.55</v>
      </c>
      <c r="F9" t="n">
        <v>26.55</v>
      </c>
      <c r="G9" t="n">
        <v>19.2</v>
      </c>
      <c r="H9" t="n">
        <v>0.3</v>
      </c>
      <c r="I9" t="n">
        <v>83</v>
      </c>
      <c r="J9" t="n">
        <v>161.61</v>
      </c>
      <c r="K9" t="n">
        <v>50.28</v>
      </c>
      <c r="L9" t="n">
        <v>2.75</v>
      </c>
      <c r="M9" t="n">
        <v>81</v>
      </c>
      <c r="N9" t="n">
        <v>28.58</v>
      </c>
      <c r="O9" t="n">
        <v>20166.2</v>
      </c>
      <c r="P9" t="n">
        <v>312.24</v>
      </c>
      <c r="Q9" t="n">
        <v>1397.24</v>
      </c>
      <c r="R9" t="n">
        <v>149.8</v>
      </c>
      <c r="S9" t="n">
        <v>66.97</v>
      </c>
      <c r="T9" t="n">
        <v>38485.28</v>
      </c>
      <c r="U9" t="n">
        <v>0.45</v>
      </c>
      <c r="V9" t="n">
        <v>0.79</v>
      </c>
      <c r="W9" t="n">
        <v>5.44</v>
      </c>
      <c r="X9" t="n">
        <v>2.39</v>
      </c>
      <c r="Y9" t="n">
        <v>1</v>
      </c>
      <c r="Z9" t="n">
        <v>10</v>
      </c>
      <c r="AA9" t="n">
        <v>493.1848163029323</v>
      </c>
      <c r="AB9" t="n">
        <v>674.7972234441812</v>
      </c>
      <c r="AC9" t="n">
        <v>610.3955235225192</v>
      </c>
      <c r="AD9" t="n">
        <v>493184.8163029323</v>
      </c>
      <c r="AE9" t="n">
        <v>674797.2234441813</v>
      </c>
      <c r="AF9" t="n">
        <v>3.28214277219539e-06</v>
      </c>
      <c r="AG9" t="n">
        <v>9.129050925925926</v>
      </c>
      <c r="AH9" t="n">
        <v>610395.5235225192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3.2237</v>
      </c>
      <c r="E10" t="n">
        <v>31.02</v>
      </c>
      <c r="F10" t="n">
        <v>26.28</v>
      </c>
      <c r="G10" t="n">
        <v>21.02</v>
      </c>
      <c r="H10" t="n">
        <v>0.33</v>
      </c>
      <c r="I10" t="n">
        <v>75</v>
      </c>
      <c r="J10" t="n">
        <v>161.97</v>
      </c>
      <c r="K10" t="n">
        <v>50.28</v>
      </c>
      <c r="L10" t="n">
        <v>3</v>
      </c>
      <c r="M10" t="n">
        <v>73</v>
      </c>
      <c r="N10" t="n">
        <v>28.69</v>
      </c>
      <c r="O10" t="n">
        <v>20210.21</v>
      </c>
      <c r="P10" t="n">
        <v>307.3</v>
      </c>
      <c r="Q10" t="n">
        <v>1397.3</v>
      </c>
      <c r="R10" t="n">
        <v>141.74</v>
      </c>
      <c r="S10" t="n">
        <v>66.97</v>
      </c>
      <c r="T10" t="n">
        <v>34495.75</v>
      </c>
      <c r="U10" t="n">
        <v>0.47</v>
      </c>
      <c r="V10" t="n">
        <v>0.8</v>
      </c>
      <c r="W10" t="n">
        <v>5.4</v>
      </c>
      <c r="X10" t="n">
        <v>2.11</v>
      </c>
      <c r="Y10" t="n">
        <v>1</v>
      </c>
      <c r="Z10" t="n">
        <v>10</v>
      </c>
      <c r="AA10" t="n">
        <v>482.9248639335446</v>
      </c>
      <c r="AB10" t="n">
        <v>660.7591039752318</v>
      </c>
      <c r="AC10" t="n">
        <v>597.697182473062</v>
      </c>
      <c r="AD10" t="n">
        <v>482924.8639335446</v>
      </c>
      <c r="AE10" t="n">
        <v>660759.1039752319</v>
      </c>
      <c r="AF10" t="n">
        <v>3.338479681546801e-06</v>
      </c>
      <c r="AG10" t="n">
        <v>8.975694444444445</v>
      </c>
      <c r="AH10" t="n">
        <v>597697.182473062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3.2664</v>
      </c>
      <c r="E11" t="n">
        <v>30.61</v>
      </c>
      <c r="F11" t="n">
        <v>26.1</v>
      </c>
      <c r="G11" t="n">
        <v>23.03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303.42</v>
      </c>
      <c r="Q11" t="n">
        <v>1397.35</v>
      </c>
      <c r="R11" t="n">
        <v>135.46</v>
      </c>
      <c r="S11" t="n">
        <v>66.97</v>
      </c>
      <c r="T11" t="n">
        <v>31392.61</v>
      </c>
      <c r="U11" t="n">
        <v>0.49</v>
      </c>
      <c r="V11" t="n">
        <v>0.8100000000000001</v>
      </c>
      <c r="W11" t="n">
        <v>5.41</v>
      </c>
      <c r="X11" t="n">
        <v>1.93</v>
      </c>
      <c r="Y11" t="n">
        <v>1</v>
      </c>
      <c r="Z11" t="n">
        <v>10</v>
      </c>
      <c r="AA11" t="n">
        <v>475.3416155266996</v>
      </c>
      <c r="AB11" t="n">
        <v>650.3833689556782</v>
      </c>
      <c r="AC11" t="n">
        <v>588.3116930413388</v>
      </c>
      <c r="AD11" t="n">
        <v>475341.6155266996</v>
      </c>
      <c r="AE11" t="n">
        <v>650383.3689556782</v>
      </c>
      <c r="AF11" t="n">
        <v>3.382700012967854e-06</v>
      </c>
      <c r="AG11" t="n">
        <v>8.857060185185185</v>
      </c>
      <c r="AH11" t="n">
        <v>588311.6930413388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3.2985</v>
      </c>
      <c r="E12" t="n">
        <v>30.32</v>
      </c>
      <c r="F12" t="n">
        <v>25.96</v>
      </c>
      <c r="G12" t="n">
        <v>24.73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300.15</v>
      </c>
      <c r="Q12" t="n">
        <v>1397.23</v>
      </c>
      <c r="R12" t="n">
        <v>131.11</v>
      </c>
      <c r="S12" t="n">
        <v>66.97</v>
      </c>
      <c r="T12" t="n">
        <v>29242.67</v>
      </c>
      <c r="U12" t="n">
        <v>0.51</v>
      </c>
      <c r="V12" t="n">
        <v>0.8100000000000001</v>
      </c>
      <c r="W12" t="n">
        <v>5.4</v>
      </c>
      <c r="X12" t="n">
        <v>1.8</v>
      </c>
      <c r="Y12" t="n">
        <v>1</v>
      </c>
      <c r="Z12" t="n">
        <v>10</v>
      </c>
      <c r="AA12" t="n">
        <v>469.4962617920125</v>
      </c>
      <c r="AB12" t="n">
        <v>642.3854980970727</v>
      </c>
      <c r="AC12" t="n">
        <v>581.0771277523966</v>
      </c>
      <c r="AD12" t="n">
        <v>469496.2617920125</v>
      </c>
      <c r="AE12" t="n">
        <v>642385.4980970727</v>
      </c>
      <c r="AF12" t="n">
        <v>3.415942931904993e-06</v>
      </c>
      <c r="AG12" t="n">
        <v>8.773148148148149</v>
      </c>
      <c r="AH12" t="n">
        <v>581077.1277523965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3.3344</v>
      </c>
      <c r="E13" t="n">
        <v>29.99</v>
      </c>
      <c r="F13" t="n">
        <v>25.8</v>
      </c>
      <c r="G13" t="n">
        <v>26.69</v>
      </c>
      <c r="H13" t="n">
        <v>0.41</v>
      </c>
      <c r="I13" t="n">
        <v>58</v>
      </c>
      <c r="J13" t="n">
        <v>163.04</v>
      </c>
      <c r="K13" t="n">
        <v>50.28</v>
      </c>
      <c r="L13" t="n">
        <v>3.75</v>
      </c>
      <c r="M13" t="n">
        <v>56</v>
      </c>
      <c r="N13" t="n">
        <v>29.01</v>
      </c>
      <c r="O13" t="n">
        <v>20342.46</v>
      </c>
      <c r="P13" t="n">
        <v>296.55</v>
      </c>
      <c r="Q13" t="n">
        <v>1397.32</v>
      </c>
      <c r="R13" t="n">
        <v>125.66</v>
      </c>
      <c r="S13" t="n">
        <v>66.97</v>
      </c>
      <c r="T13" t="n">
        <v>26544.07</v>
      </c>
      <c r="U13" t="n">
        <v>0.53</v>
      </c>
      <c r="V13" t="n">
        <v>0.82</v>
      </c>
      <c r="W13" t="n">
        <v>5.39</v>
      </c>
      <c r="X13" t="n">
        <v>1.63</v>
      </c>
      <c r="Y13" t="n">
        <v>1</v>
      </c>
      <c r="Z13" t="n">
        <v>10</v>
      </c>
      <c r="AA13" t="n">
        <v>463.1228911310107</v>
      </c>
      <c r="AB13" t="n">
        <v>633.6651711854207</v>
      </c>
      <c r="AC13" t="n">
        <v>573.1890566021369</v>
      </c>
      <c r="AD13" t="n">
        <v>463122.8911310107</v>
      </c>
      <c r="AE13" t="n">
        <v>633665.1711854207</v>
      </c>
      <c r="AF13" t="n">
        <v>3.453121149657119e-06</v>
      </c>
      <c r="AG13" t="n">
        <v>8.677662037037036</v>
      </c>
      <c r="AH13" t="n">
        <v>573189.0566021369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3.3604</v>
      </c>
      <c r="E14" t="n">
        <v>29.76</v>
      </c>
      <c r="F14" t="n">
        <v>25.69</v>
      </c>
      <c r="G14" t="n">
        <v>28.55</v>
      </c>
      <c r="H14" t="n">
        <v>0.43</v>
      </c>
      <c r="I14" t="n">
        <v>54</v>
      </c>
      <c r="J14" t="n">
        <v>163.4</v>
      </c>
      <c r="K14" t="n">
        <v>50.28</v>
      </c>
      <c r="L14" t="n">
        <v>4</v>
      </c>
      <c r="M14" t="n">
        <v>52</v>
      </c>
      <c r="N14" t="n">
        <v>29.12</v>
      </c>
      <c r="O14" t="n">
        <v>20386.62</v>
      </c>
      <c r="P14" t="n">
        <v>293.63</v>
      </c>
      <c r="Q14" t="n">
        <v>1397.22</v>
      </c>
      <c r="R14" t="n">
        <v>122.12</v>
      </c>
      <c r="S14" t="n">
        <v>66.97</v>
      </c>
      <c r="T14" t="n">
        <v>24791.2</v>
      </c>
      <c r="U14" t="n">
        <v>0.55</v>
      </c>
      <c r="V14" t="n">
        <v>0.82</v>
      </c>
      <c r="W14" t="n">
        <v>5.39</v>
      </c>
      <c r="X14" t="n">
        <v>1.53</v>
      </c>
      <c r="Y14" t="n">
        <v>1</v>
      </c>
      <c r="Z14" t="n">
        <v>10</v>
      </c>
      <c r="AA14" t="n">
        <v>458.3853480183504</v>
      </c>
      <c r="AB14" t="n">
        <v>627.1830556930278</v>
      </c>
      <c r="AC14" t="n">
        <v>567.3255851146317</v>
      </c>
      <c r="AD14" t="n">
        <v>458385.3480183504</v>
      </c>
      <c r="AE14" t="n">
        <v>627183.0556930278</v>
      </c>
      <c r="AF14" t="n">
        <v>3.48004687839125e-06</v>
      </c>
      <c r="AG14" t="n">
        <v>8.611111111111112</v>
      </c>
      <c r="AH14" t="n">
        <v>567325.5851146317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3.3862</v>
      </c>
      <c r="E15" t="n">
        <v>29.53</v>
      </c>
      <c r="F15" t="n">
        <v>25.6</v>
      </c>
      <c r="G15" t="n">
        <v>30.72</v>
      </c>
      <c r="H15" t="n">
        <v>0.46</v>
      </c>
      <c r="I15" t="n">
        <v>50</v>
      </c>
      <c r="J15" t="n">
        <v>163.76</v>
      </c>
      <c r="K15" t="n">
        <v>50.28</v>
      </c>
      <c r="L15" t="n">
        <v>4.25</v>
      </c>
      <c r="M15" t="n">
        <v>48</v>
      </c>
      <c r="N15" t="n">
        <v>29.23</v>
      </c>
      <c r="O15" t="n">
        <v>20430.81</v>
      </c>
      <c r="P15" t="n">
        <v>290.31</v>
      </c>
      <c r="Q15" t="n">
        <v>1397.34</v>
      </c>
      <c r="R15" t="n">
        <v>118.82</v>
      </c>
      <c r="S15" t="n">
        <v>66.97</v>
      </c>
      <c r="T15" t="n">
        <v>23159.21</v>
      </c>
      <c r="U15" t="n">
        <v>0.5600000000000001</v>
      </c>
      <c r="V15" t="n">
        <v>0.82</v>
      </c>
      <c r="W15" t="n">
        <v>5.39</v>
      </c>
      <c r="X15" t="n">
        <v>1.43</v>
      </c>
      <c r="Y15" t="n">
        <v>1</v>
      </c>
      <c r="Z15" t="n">
        <v>10</v>
      </c>
      <c r="AA15" t="n">
        <v>441.9207285229282</v>
      </c>
      <c r="AB15" t="n">
        <v>604.6554369316433</v>
      </c>
      <c r="AC15" t="n">
        <v>546.9479706701223</v>
      </c>
      <c r="AD15" t="n">
        <v>441920.7285229282</v>
      </c>
      <c r="AE15" t="n">
        <v>604655.4369316433</v>
      </c>
      <c r="AF15" t="n">
        <v>3.506765486135118e-06</v>
      </c>
      <c r="AG15" t="n">
        <v>8.544560185185185</v>
      </c>
      <c r="AH15" t="n">
        <v>546947.9706701223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3.4108</v>
      </c>
      <c r="E16" t="n">
        <v>29.32</v>
      </c>
      <c r="F16" t="n">
        <v>25.48</v>
      </c>
      <c r="G16" t="n">
        <v>32.53</v>
      </c>
      <c r="H16" t="n">
        <v>0.49</v>
      </c>
      <c r="I16" t="n">
        <v>47</v>
      </c>
      <c r="J16" t="n">
        <v>164.12</v>
      </c>
      <c r="K16" t="n">
        <v>50.28</v>
      </c>
      <c r="L16" t="n">
        <v>4.5</v>
      </c>
      <c r="M16" t="n">
        <v>45</v>
      </c>
      <c r="N16" t="n">
        <v>29.34</v>
      </c>
      <c r="O16" t="n">
        <v>20475.04</v>
      </c>
      <c r="P16" t="n">
        <v>287.31</v>
      </c>
      <c r="Q16" t="n">
        <v>1397.29</v>
      </c>
      <c r="R16" t="n">
        <v>115.29</v>
      </c>
      <c r="S16" t="n">
        <v>66.97</v>
      </c>
      <c r="T16" t="n">
        <v>21411.27</v>
      </c>
      <c r="U16" t="n">
        <v>0.58</v>
      </c>
      <c r="V16" t="n">
        <v>0.83</v>
      </c>
      <c r="W16" t="n">
        <v>5.37</v>
      </c>
      <c r="X16" t="n">
        <v>1.31</v>
      </c>
      <c r="Y16" t="n">
        <v>1</v>
      </c>
      <c r="Z16" t="n">
        <v>10</v>
      </c>
      <c r="AA16" t="n">
        <v>437.1860271606441</v>
      </c>
      <c r="AB16" t="n">
        <v>598.1772096474841</v>
      </c>
      <c r="AC16" t="n">
        <v>541.0880163057142</v>
      </c>
      <c r="AD16" t="n">
        <v>437186.0271606441</v>
      </c>
      <c r="AE16" t="n">
        <v>598177.2096474841</v>
      </c>
      <c r="AF16" t="n">
        <v>3.532241367937411e-06</v>
      </c>
      <c r="AG16" t="n">
        <v>8.483796296296296</v>
      </c>
      <c r="AH16" t="n">
        <v>541088.0163057141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3.4302</v>
      </c>
      <c r="E17" t="n">
        <v>29.15</v>
      </c>
      <c r="F17" t="n">
        <v>25.41</v>
      </c>
      <c r="G17" t="n">
        <v>34.65</v>
      </c>
      <c r="H17" t="n">
        <v>0.51</v>
      </c>
      <c r="I17" t="n">
        <v>44</v>
      </c>
      <c r="J17" t="n">
        <v>164.48</v>
      </c>
      <c r="K17" t="n">
        <v>50.28</v>
      </c>
      <c r="L17" t="n">
        <v>4.75</v>
      </c>
      <c r="M17" t="n">
        <v>42</v>
      </c>
      <c r="N17" t="n">
        <v>29.45</v>
      </c>
      <c r="O17" t="n">
        <v>20519.3</v>
      </c>
      <c r="P17" t="n">
        <v>284.72</v>
      </c>
      <c r="Q17" t="n">
        <v>1397.33</v>
      </c>
      <c r="R17" t="n">
        <v>113.05</v>
      </c>
      <c r="S17" t="n">
        <v>66.97</v>
      </c>
      <c r="T17" t="n">
        <v>20308.78</v>
      </c>
      <c r="U17" t="n">
        <v>0.59</v>
      </c>
      <c r="V17" t="n">
        <v>0.83</v>
      </c>
      <c r="W17" t="n">
        <v>5.37</v>
      </c>
      <c r="X17" t="n">
        <v>1.24</v>
      </c>
      <c r="Y17" t="n">
        <v>1</v>
      </c>
      <c r="Z17" t="n">
        <v>10</v>
      </c>
      <c r="AA17" t="n">
        <v>433.5501602332209</v>
      </c>
      <c r="AB17" t="n">
        <v>593.2024561142556</v>
      </c>
      <c r="AC17" t="n">
        <v>536.5880462675865</v>
      </c>
      <c r="AD17" t="n">
        <v>433550.1602332209</v>
      </c>
      <c r="AE17" t="n">
        <v>593202.4561142556</v>
      </c>
      <c r="AF17" t="n">
        <v>3.552332103992878e-06</v>
      </c>
      <c r="AG17" t="n">
        <v>8.434606481481481</v>
      </c>
      <c r="AH17" t="n">
        <v>536588.0462675865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3.4452</v>
      </c>
      <c r="E18" t="n">
        <v>29.03</v>
      </c>
      <c r="F18" t="n">
        <v>25.35</v>
      </c>
      <c r="G18" t="n">
        <v>36.21</v>
      </c>
      <c r="H18" t="n">
        <v>0.54</v>
      </c>
      <c r="I18" t="n">
        <v>42</v>
      </c>
      <c r="J18" t="n">
        <v>164.83</v>
      </c>
      <c r="K18" t="n">
        <v>50.28</v>
      </c>
      <c r="L18" t="n">
        <v>5</v>
      </c>
      <c r="M18" t="n">
        <v>40</v>
      </c>
      <c r="N18" t="n">
        <v>29.55</v>
      </c>
      <c r="O18" t="n">
        <v>20563.61</v>
      </c>
      <c r="P18" t="n">
        <v>282.49</v>
      </c>
      <c r="Q18" t="n">
        <v>1397.27</v>
      </c>
      <c r="R18" t="n">
        <v>110.86</v>
      </c>
      <c r="S18" t="n">
        <v>66.97</v>
      </c>
      <c r="T18" t="n">
        <v>19220.59</v>
      </c>
      <c r="U18" t="n">
        <v>0.6</v>
      </c>
      <c r="V18" t="n">
        <v>0.83</v>
      </c>
      <c r="W18" t="n">
        <v>5.37</v>
      </c>
      <c r="X18" t="n">
        <v>1.18</v>
      </c>
      <c r="Y18" t="n">
        <v>1</v>
      </c>
      <c r="Z18" t="n">
        <v>10</v>
      </c>
      <c r="AA18" t="n">
        <v>430.5894388892563</v>
      </c>
      <c r="AB18" t="n">
        <v>589.1514665536363</v>
      </c>
      <c r="AC18" t="n">
        <v>532.9236774650331</v>
      </c>
      <c r="AD18" t="n">
        <v>430589.4388892563</v>
      </c>
      <c r="AE18" t="n">
        <v>589151.4665536362</v>
      </c>
      <c r="AF18" t="n">
        <v>3.567866178262568e-06</v>
      </c>
      <c r="AG18" t="n">
        <v>8.39988425925926</v>
      </c>
      <c r="AH18" t="n">
        <v>532923.677465033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3.4593</v>
      </c>
      <c r="E19" t="n">
        <v>28.91</v>
      </c>
      <c r="F19" t="n">
        <v>25.29</v>
      </c>
      <c r="G19" t="n">
        <v>37.94</v>
      </c>
      <c r="H19" t="n">
        <v>0.5600000000000001</v>
      </c>
      <c r="I19" t="n">
        <v>40</v>
      </c>
      <c r="J19" t="n">
        <v>165.19</v>
      </c>
      <c r="K19" t="n">
        <v>50.28</v>
      </c>
      <c r="L19" t="n">
        <v>5.25</v>
      </c>
      <c r="M19" t="n">
        <v>38</v>
      </c>
      <c r="N19" t="n">
        <v>29.66</v>
      </c>
      <c r="O19" t="n">
        <v>20607.95</v>
      </c>
      <c r="P19" t="n">
        <v>279.69</v>
      </c>
      <c r="Q19" t="n">
        <v>1397.18</v>
      </c>
      <c r="R19" t="n">
        <v>109.24</v>
      </c>
      <c r="S19" t="n">
        <v>66.97</v>
      </c>
      <c r="T19" t="n">
        <v>18419.36</v>
      </c>
      <c r="U19" t="n">
        <v>0.61</v>
      </c>
      <c r="V19" t="n">
        <v>0.83</v>
      </c>
      <c r="W19" t="n">
        <v>5.36</v>
      </c>
      <c r="X19" t="n">
        <v>1.13</v>
      </c>
      <c r="Y19" t="n">
        <v>1</v>
      </c>
      <c r="Z19" t="n">
        <v>10</v>
      </c>
      <c r="AA19" t="n">
        <v>427.3267759585196</v>
      </c>
      <c r="AB19" t="n">
        <v>584.6873471932723</v>
      </c>
      <c r="AC19" t="n">
        <v>528.8856073909914</v>
      </c>
      <c r="AD19" t="n">
        <v>427326.7759585196</v>
      </c>
      <c r="AE19" t="n">
        <v>584687.3471932723</v>
      </c>
      <c r="AF19" t="n">
        <v>3.582468208076077e-06</v>
      </c>
      <c r="AG19" t="n">
        <v>8.365162037037036</v>
      </c>
      <c r="AH19" t="n">
        <v>528885.6073909914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3.4817</v>
      </c>
      <c r="E20" t="n">
        <v>28.72</v>
      </c>
      <c r="F20" t="n">
        <v>25.2</v>
      </c>
      <c r="G20" t="n">
        <v>40.87</v>
      </c>
      <c r="H20" t="n">
        <v>0.59</v>
      </c>
      <c r="I20" t="n">
        <v>37</v>
      </c>
      <c r="J20" t="n">
        <v>165.55</v>
      </c>
      <c r="K20" t="n">
        <v>50.28</v>
      </c>
      <c r="L20" t="n">
        <v>5.5</v>
      </c>
      <c r="M20" t="n">
        <v>35</v>
      </c>
      <c r="N20" t="n">
        <v>29.77</v>
      </c>
      <c r="O20" t="n">
        <v>20652.33</v>
      </c>
      <c r="P20" t="n">
        <v>276.42</v>
      </c>
      <c r="Q20" t="n">
        <v>1397.3</v>
      </c>
      <c r="R20" t="n">
        <v>106.18</v>
      </c>
      <c r="S20" t="n">
        <v>66.97</v>
      </c>
      <c r="T20" t="n">
        <v>16905.28</v>
      </c>
      <c r="U20" t="n">
        <v>0.63</v>
      </c>
      <c r="V20" t="n">
        <v>0.84</v>
      </c>
      <c r="W20" t="n">
        <v>5.36</v>
      </c>
      <c r="X20" t="n">
        <v>1.04</v>
      </c>
      <c r="Y20" t="n">
        <v>1</v>
      </c>
      <c r="Z20" t="n">
        <v>10</v>
      </c>
      <c r="AA20" t="n">
        <v>423.0323894557069</v>
      </c>
      <c r="AB20" t="n">
        <v>578.8115781251627</v>
      </c>
      <c r="AC20" t="n">
        <v>523.5706134760484</v>
      </c>
      <c r="AD20" t="n">
        <v>423032.3894557069</v>
      </c>
      <c r="AE20" t="n">
        <v>578811.5781251626</v>
      </c>
      <c r="AF20" t="n">
        <v>3.605665758985482e-06</v>
      </c>
      <c r="AG20" t="n">
        <v>8.310185185185185</v>
      </c>
      <c r="AH20" t="n">
        <v>523570.6134760484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3.4876</v>
      </c>
      <c r="E21" t="n">
        <v>28.67</v>
      </c>
      <c r="F21" t="n">
        <v>25.19</v>
      </c>
      <c r="G21" t="n">
        <v>41.98</v>
      </c>
      <c r="H21" t="n">
        <v>0.61</v>
      </c>
      <c r="I21" t="n">
        <v>36</v>
      </c>
      <c r="J21" t="n">
        <v>165.91</v>
      </c>
      <c r="K21" t="n">
        <v>50.28</v>
      </c>
      <c r="L21" t="n">
        <v>5.75</v>
      </c>
      <c r="M21" t="n">
        <v>34</v>
      </c>
      <c r="N21" t="n">
        <v>29.88</v>
      </c>
      <c r="O21" t="n">
        <v>20696.74</v>
      </c>
      <c r="P21" t="n">
        <v>275.03</v>
      </c>
      <c r="Q21" t="n">
        <v>1397.23</v>
      </c>
      <c r="R21" t="n">
        <v>105.91</v>
      </c>
      <c r="S21" t="n">
        <v>66.97</v>
      </c>
      <c r="T21" t="n">
        <v>16777.82</v>
      </c>
      <c r="U21" t="n">
        <v>0.63</v>
      </c>
      <c r="V21" t="n">
        <v>0.84</v>
      </c>
      <c r="W21" t="n">
        <v>5.35</v>
      </c>
      <c r="X21" t="n">
        <v>1.02</v>
      </c>
      <c r="Y21" t="n">
        <v>1</v>
      </c>
      <c r="Z21" t="n">
        <v>10</v>
      </c>
      <c r="AA21" t="n">
        <v>421.5850307243549</v>
      </c>
      <c r="AB21" t="n">
        <v>576.831238055966</v>
      </c>
      <c r="AC21" t="n">
        <v>521.7792742836313</v>
      </c>
      <c r="AD21" t="n">
        <v>421585.0307243549</v>
      </c>
      <c r="AE21" t="n">
        <v>576831.238055966</v>
      </c>
      <c r="AF21" t="n">
        <v>3.611775828198228e-06</v>
      </c>
      <c r="AG21" t="n">
        <v>8.295717592592593</v>
      </c>
      <c r="AH21" t="n">
        <v>521779.2742836312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3.5062</v>
      </c>
      <c r="E22" t="n">
        <v>28.52</v>
      </c>
      <c r="F22" t="n">
        <v>25.1</v>
      </c>
      <c r="G22" t="n">
        <v>44.3</v>
      </c>
      <c r="H22" t="n">
        <v>0.64</v>
      </c>
      <c r="I22" t="n">
        <v>34</v>
      </c>
      <c r="J22" t="n">
        <v>166.27</v>
      </c>
      <c r="K22" t="n">
        <v>50.28</v>
      </c>
      <c r="L22" t="n">
        <v>6</v>
      </c>
      <c r="M22" t="n">
        <v>32</v>
      </c>
      <c r="N22" t="n">
        <v>29.99</v>
      </c>
      <c r="O22" t="n">
        <v>20741.2</v>
      </c>
      <c r="P22" t="n">
        <v>271.87</v>
      </c>
      <c r="Q22" t="n">
        <v>1397.36</v>
      </c>
      <c r="R22" t="n">
        <v>102.73</v>
      </c>
      <c r="S22" t="n">
        <v>66.97</v>
      </c>
      <c r="T22" t="n">
        <v>15194.45</v>
      </c>
      <c r="U22" t="n">
        <v>0.65</v>
      </c>
      <c r="V22" t="n">
        <v>0.84</v>
      </c>
      <c r="W22" t="n">
        <v>5.36</v>
      </c>
      <c r="X22" t="n">
        <v>0.93</v>
      </c>
      <c r="Y22" t="n">
        <v>1</v>
      </c>
      <c r="Z22" t="n">
        <v>10</v>
      </c>
      <c r="AA22" t="n">
        <v>417.7220598841615</v>
      </c>
      <c r="AB22" t="n">
        <v>571.5457509301675</v>
      </c>
      <c r="AC22" t="n">
        <v>516.9982266308912</v>
      </c>
      <c r="AD22" t="n">
        <v>417722.0598841615</v>
      </c>
      <c r="AE22" t="n">
        <v>571545.7509301675</v>
      </c>
      <c r="AF22" t="n">
        <v>3.631038080292644e-06</v>
      </c>
      <c r="AG22" t="n">
        <v>8.252314814814815</v>
      </c>
      <c r="AH22" t="n">
        <v>516998.2266308912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3.5194</v>
      </c>
      <c r="E23" t="n">
        <v>28.41</v>
      </c>
      <c r="F23" t="n">
        <v>25.06</v>
      </c>
      <c r="G23" t="n">
        <v>46.98</v>
      </c>
      <c r="H23" t="n">
        <v>0.66</v>
      </c>
      <c r="I23" t="n">
        <v>32</v>
      </c>
      <c r="J23" t="n">
        <v>166.64</v>
      </c>
      <c r="K23" t="n">
        <v>50.28</v>
      </c>
      <c r="L23" t="n">
        <v>6.25</v>
      </c>
      <c r="M23" t="n">
        <v>30</v>
      </c>
      <c r="N23" t="n">
        <v>30.11</v>
      </c>
      <c r="O23" t="n">
        <v>20785.69</v>
      </c>
      <c r="P23" t="n">
        <v>269.78</v>
      </c>
      <c r="Q23" t="n">
        <v>1397.19</v>
      </c>
      <c r="R23" t="n">
        <v>101.57</v>
      </c>
      <c r="S23" t="n">
        <v>66.97</v>
      </c>
      <c r="T23" t="n">
        <v>14627.31</v>
      </c>
      <c r="U23" t="n">
        <v>0.66</v>
      </c>
      <c r="V23" t="n">
        <v>0.84</v>
      </c>
      <c r="W23" t="n">
        <v>5.35</v>
      </c>
      <c r="X23" t="n">
        <v>0.89</v>
      </c>
      <c r="Y23" t="n">
        <v>1</v>
      </c>
      <c r="Z23" t="n">
        <v>10</v>
      </c>
      <c r="AA23" t="n">
        <v>415.181389286533</v>
      </c>
      <c r="AB23" t="n">
        <v>568.0694933320162</v>
      </c>
      <c r="AC23" t="n">
        <v>513.8537381789494</v>
      </c>
      <c r="AD23" t="n">
        <v>415181.389286533</v>
      </c>
      <c r="AE23" t="n">
        <v>568069.4933320163</v>
      </c>
      <c r="AF23" t="n">
        <v>3.644708065649972e-06</v>
      </c>
      <c r="AG23" t="n">
        <v>8.220486111111112</v>
      </c>
      <c r="AH23" t="n">
        <v>513853.7381789493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3.5272</v>
      </c>
      <c r="E24" t="n">
        <v>28.35</v>
      </c>
      <c r="F24" t="n">
        <v>25.03</v>
      </c>
      <c r="G24" t="n">
        <v>48.44</v>
      </c>
      <c r="H24" t="n">
        <v>0.6899999999999999</v>
      </c>
      <c r="I24" t="n">
        <v>31</v>
      </c>
      <c r="J24" t="n">
        <v>167</v>
      </c>
      <c r="K24" t="n">
        <v>50.28</v>
      </c>
      <c r="L24" t="n">
        <v>6.5</v>
      </c>
      <c r="M24" t="n">
        <v>29</v>
      </c>
      <c r="N24" t="n">
        <v>30.22</v>
      </c>
      <c r="O24" t="n">
        <v>20830.22</v>
      </c>
      <c r="P24" t="n">
        <v>268.09</v>
      </c>
      <c r="Q24" t="n">
        <v>1397.2</v>
      </c>
      <c r="R24" t="n">
        <v>100.74</v>
      </c>
      <c r="S24" t="n">
        <v>66.97</v>
      </c>
      <c r="T24" t="n">
        <v>14218.72</v>
      </c>
      <c r="U24" t="n">
        <v>0.66</v>
      </c>
      <c r="V24" t="n">
        <v>0.84</v>
      </c>
      <c r="W24" t="n">
        <v>5.34</v>
      </c>
      <c r="X24" t="n">
        <v>0.86</v>
      </c>
      <c r="Y24" t="n">
        <v>1</v>
      </c>
      <c r="Z24" t="n">
        <v>10</v>
      </c>
      <c r="AA24" t="n">
        <v>413.3580936236402</v>
      </c>
      <c r="AB24" t="n">
        <v>565.5747797679189</v>
      </c>
      <c r="AC24" t="n">
        <v>511.5971165760569</v>
      </c>
      <c r="AD24" t="n">
        <v>413358.0936236402</v>
      </c>
      <c r="AE24" t="n">
        <v>565574.779767919</v>
      </c>
      <c r="AF24" t="n">
        <v>3.652785784270211e-06</v>
      </c>
      <c r="AG24" t="n">
        <v>8.203125000000002</v>
      </c>
      <c r="AH24" t="n">
        <v>511597.1165760569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3.5354</v>
      </c>
      <c r="E25" t="n">
        <v>28.28</v>
      </c>
      <c r="F25" t="n">
        <v>24.99</v>
      </c>
      <c r="G25" t="n">
        <v>49.99</v>
      </c>
      <c r="H25" t="n">
        <v>0.71</v>
      </c>
      <c r="I25" t="n">
        <v>30</v>
      </c>
      <c r="J25" t="n">
        <v>167.36</v>
      </c>
      <c r="K25" t="n">
        <v>50.28</v>
      </c>
      <c r="L25" t="n">
        <v>6.75</v>
      </c>
      <c r="M25" t="n">
        <v>28</v>
      </c>
      <c r="N25" t="n">
        <v>30.33</v>
      </c>
      <c r="O25" t="n">
        <v>20874.78</v>
      </c>
      <c r="P25" t="n">
        <v>264.8</v>
      </c>
      <c r="Q25" t="n">
        <v>1397.41</v>
      </c>
      <c r="R25" t="n">
        <v>99.45</v>
      </c>
      <c r="S25" t="n">
        <v>66.97</v>
      </c>
      <c r="T25" t="n">
        <v>13575.99</v>
      </c>
      <c r="U25" t="n">
        <v>0.67</v>
      </c>
      <c r="V25" t="n">
        <v>0.84</v>
      </c>
      <c r="W25" t="n">
        <v>5.34</v>
      </c>
      <c r="X25" t="n">
        <v>0.83</v>
      </c>
      <c r="Y25" t="n">
        <v>1</v>
      </c>
      <c r="Z25" t="n">
        <v>10</v>
      </c>
      <c r="AA25" t="n">
        <v>410.3895532633395</v>
      </c>
      <c r="AB25" t="n">
        <v>561.5130918841976</v>
      </c>
      <c r="AC25" t="n">
        <v>507.9230704833431</v>
      </c>
      <c r="AD25" t="n">
        <v>410389.5532633395</v>
      </c>
      <c r="AE25" t="n">
        <v>561513.0918841976</v>
      </c>
      <c r="AF25" t="n">
        <v>3.661277744870976e-06</v>
      </c>
      <c r="AG25" t="n">
        <v>8.182870370370372</v>
      </c>
      <c r="AH25" t="n">
        <v>507923.0704833431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3.5476</v>
      </c>
      <c r="E26" t="n">
        <v>28.19</v>
      </c>
      <c r="F26" t="n">
        <v>24.96</v>
      </c>
      <c r="G26" t="n">
        <v>53.49</v>
      </c>
      <c r="H26" t="n">
        <v>0.74</v>
      </c>
      <c r="I26" t="n">
        <v>28</v>
      </c>
      <c r="J26" t="n">
        <v>167.72</v>
      </c>
      <c r="K26" t="n">
        <v>50.28</v>
      </c>
      <c r="L26" t="n">
        <v>7</v>
      </c>
      <c r="M26" t="n">
        <v>26</v>
      </c>
      <c r="N26" t="n">
        <v>30.44</v>
      </c>
      <c r="O26" t="n">
        <v>20919.39</v>
      </c>
      <c r="P26" t="n">
        <v>262.77</v>
      </c>
      <c r="Q26" t="n">
        <v>1397.25</v>
      </c>
      <c r="R26" t="n">
        <v>98.38</v>
      </c>
      <c r="S26" t="n">
        <v>66.97</v>
      </c>
      <c r="T26" t="n">
        <v>13053.6</v>
      </c>
      <c r="U26" t="n">
        <v>0.68</v>
      </c>
      <c r="V26" t="n">
        <v>0.84</v>
      </c>
      <c r="W26" t="n">
        <v>5.34</v>
      </c>
      <c r="X26" t="n">
        <v>0.8</v>
      </c>
      <c r="Y26" t="n">
        <v>1</v>
      </c>
      <c r="Z26" t="n">
        <v>10</v>
      </c>
      <c r="AA26" t="n">
        <v>408.0388115840689</v>
      </c>
      <c r="AB26" t="n">
        <v>558.296703411216</v>
      </c>
      <c r="AC26" t="n">
        <v>505.0136496119933</v>
      </c>
      <c r="AD26" t="n">
        <v>408038.8115840689</v>
      </c>
      <c r="AE26" t="n">
        <v>558296.7034112159</v>
      </c>
      <c r="AF26" t="n">
        <v>3.673912125276991e-06</v>
      </c>
      <c r="AG26" t="n">
        <v>8.156828703703704</v>
      </c>
      <c r="AH26" t="n">
        <v>505013.6496119933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3.5595</v>
      </c>
      <c r="E27" t="n">
        <v>28.09</v>
      </c>
      <c r="F27" t="n">
        <v>24.9</v>
      </c>
      <c r="G27" t="n">
        <v>55.33</v>
      </c>
      <c r="H27" t="n">
        <v>0.76</v>
      </c>
      <c r="I27" t="n">
        <v>27</v>
      </c>
      <c r="J27" t="n">
        <v>168.08</v>
      </c>
      <c r="K27" t="n">
        <v>50.28</v>
      </c>
      <c r="L27" t="n">
        <v>7.25</v>
      </c>
      <c r="M27" t="n">
        <v>25</v>
      </c>
      <c r="N27" t="n">
        <v>30.55</v>
      </c>
      <c r="O27" t="n">
        <v>20964.03</v>
      </c>
      <c r="P27" t="n">
        <v>259.55</v>
      </c>
      <c r="Q27" t="n">
        <v>1397.19</v>
      </c>
      <c r="R27" t="n">
        <v>96.56</v>
      </c>
      <c r="S27" t="n">
        <v>66.97</v>
      </c>
      <c r="T27" t="n">
        <v>12146.49</v>
      </c>
      <c r="U27" t="n">
        <v>0.6899999999999999</v>
      </c>
      <c r="V27" t="n">
        <v>0.85</v>
      </c>
      <c r="W27" t="n">
        <v>5.33</v>
      </c>
      <c r="X27" t="n">
        <v>0.73</v>
      </c>
      <c r="Y27" t="n">
        <v>1</v>
      </c>
      <c r="Z27" t="n">
        <v>10</v>
      </c>
      <c r="AA27" t="n">
        <v>404.8282846528834</v>
      </c>
      <c r="AB27" t="n">
        <v>553.903918825516</v>
      </c>
      <c r="AC27" t="n">
        <v>501.0401062218408</v>
      </c>
      <c r="AD27" t="n">
        <v>404828.2846528834</v>
      </c>
      <c r="AE27" t="n">
        <v>553903.918825516</v>
      </c>
      <c r="AF27" t="n">
        <v>3.686235824197612e-06</v>
      </c>
      <c r="AG27" t="n">
        <v>8.127893518518519</v>
      </c>
      <c r="AH27" t="n">
        <v>501040.1062218408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3.5647</v>
      </c>
      <c r="E28" t="n">
        <v>28.05</v>
      </c>
      <c r="F28" t="n">
        <v>24.89</v>
      </c>
      <c r="G28" t="n">
        <v>57.44</v>
      </c>
      <c r="H28" t="n">
        <v>0.79</v>
      </c>
      <c r="I28" t="n">
        <v>26</v>
      </c>
      <c r="J28" t="n">
        <v>168.44</v>
      </c>
      <c r="K28" t="n">
        <v>50.28</v>
      </c>
      <c r="L28" t="n">
        <v>7.5</v>
      </c>
      <c r="M28" t="n">
        <v>24</v>
      </c>
      <c r="N28" t="n">
        <v>30.66</v>
      </c>
      <c r="O28" t="n">
        <v>21008.71</v>
      </c>
      <c r="P28" t="n">
        <v>257.06</v>
      </c>
      <c r="Q28" t="n">
        <v>1397.19</v>
      </c>
      <c r="R28" t="n">
        <v>96.01000000000001</v>
      </c>
      <c r="S28" t="n">
        <v>66.97</v>
      </c>
      <c r="T28" t="n">
        <v>11877.99</v>
      </c>
      <c r="U28" t="n">
        <v>0.7</v>
      </c>
      <c r="V28" t="n">
        <v>0.85</v>
      </c>
      <c r="W28" t="n">
        <v>5.34</v>
      </c>
      <c r="X28" t="n">
        <v>0.73</v>
      </c>
      <c r="Y28" t="n">
        <v>1</v>
      </c>
      <c r="Z28" t="n">
        <v>10</v>
      </c>
      <c r="AA28" t="n">
        <v>402.7450553353266</v>
      </c>
      <c r="AB28" t="n">
        <v>551.0535525676437</v>
      </c>
      <c r="AC28" t="n">
        <v>498.4617749191056</v>
      </c>
      <c r="AD28" t="n">
        <v>402745.0553353266</v>
      </c>
      <c r="AE28" t="n">
        <v>551053.5525676437</v>
      </c>
      <c r="AF28" t="n">
        <v>3.691620969944438e-06</v>
      </c>
      <c r="AG28" t="n">
        <v>8.116319444444445</v>
      </c>
      <c r="AH28" t="n">
        <v>498461.7749191056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3.5734</v>
      </c>
      <c r="E29" t="n">
        <v>27.98</v>
      </c>
      <c r="F29" t="n">
        <v>24.85</v>
      </c>
      <c r="G29" t="n">
        <v>59.65</v>
      </c>
      <c r="H29" t="n">
        <v>0.8100000000000001</v>
      </c>
      <c r="I29" t="n">
        <v>25</v>
      </c>
      <c r="J29" t="n">
        <v>168.81</v>
      </c>
      <c r="K29" t="n">
        <v>50.28</v>
      </c>
      <c r="L29" t="n">
        <v>7.75</v>
      </c>
      <c r="M29" t="n">
        <v>23</v>
      </c>
      <c r="N29" t="n">
        <v>30.78</v>
      </c>
      <c r="O29" t="n">
        <v>21053.43</v>
      </c>
      <c r="P29" t="n">
        <v>255.54</v>
      </c>
      <c r="Q29" t="n">
        <v>1397.18</v>
      </c>
      <c r="R29" t="n">
        <v>94.92</v>
      </c>
      <c r="S29" t="n">
        <v>66.97</v>
      </c>
      <c r="T29" t="n">
        <v>11338.55</v>
      </c>
      <c r="U29" t="n">
        <v>0.71</v>
      </c>
      <c r="V29" t="n">
        <v>0.85</v>
      </c>
      <c r="W29" t="n">
        <v>5.34</v>
      </c>
      <c r="X29" t="n">
        <v>0.6899999999999999</v>
      </c>
      <c r="Y29" t="n">
        <v>1</v>
      </c>
      <c r="Z29" t="n">
        <v>10</v>
      </c>
      <c r="AA29" t="n">
        <v>400.9958025350203</v>
      </c>
      <c r="AB29" t="n">
        <v>548.6601477146775</v>
      </c>
      <c r="AC29" t="n">
        <v>496.2967932661417</v>
      </c>
      <c r="AD29" t="n">
        <v>400995.8025350203</v>
      </c>
      <c r="AE29" t="n">
        <v>548660.1477146775</v>
      </c>
      <c r="AF29" t="n">
        <v>3.700630733020858e-06</v>
      </c>
      <c r="AG29" t="n">
        <v>8.096064814814815</v>
      </c>
      <c r="AH29" t="n">
        <v>496296.7932661417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3.5819</v>
      </c>
      <c r="E30" t="n">
        <v>27.92</v>
      </c>
      <c r="F30" t="n">
        <v>24.82</v>
      </c>
      <c r="G30" t="n">
        <v>62.05</v>
      </c>
      <c r="H30" t="n">
        <v>0.84</v>
      </c>
      <c r="I30" t="n">
        <v>24</v>
      </c>
      <c r="J30" t="n">
        <v>169.17</v>
      </c>
      <c r="K30" t="n">
        <v>50.28</v>
      </c>
      <c r="L30" t="n">
        <v>8</v>
      </c>
      <c r="M30" t="n">
        <v>22</v>
      </c>
      <c r="N30" t="n">
        <v>30.89</v>
      </c>
      <c r="O30" t="n">
        <v>21098.19</v>
      </c>
      <c r="P30" t="n">
        <v>252.41</v>
      </c>
      <c r="Q30" t="n">
        <v>1397.18</v>
      </c>
      <c r="R30" t="n">
        <v>93.83</v>
      </c>
      <c r="S30" t="n">
        <v>66.97</v>
      </c>
      <c r="T30" t="n">
        <v>10798.38</v>
      </c>
      <c r="U30" t="n">
        <v>0.71</v>
      </c>
      <c r="V30" t="n">
        <v>0.85</v>
      </c>
      <c r="W30" t="n">
        <v>5.33</v>
      </c>
      <c r="X30" t="n">
        <v>0.65</v>
      </c>
      <c r="Y30" t="n">
        <v>1</v>
      </c>
      <c r="Z30" t="n">
        <v>10</v>
      </c>
      <c r="AA30" t="n">
        <v>398.2108333139711</v>
      </c>
      <c r="AB30" t="n">
        <v>544.8496299622673</v>
      </c>
      <c r="AC30" t="n">
        <v>492.8499459799262</v>
      </c>
      <c r="AD30" t="n">
        <v>398210.8333139711</v>
      </c>
      <c r="AE30" t="n">
        <v>544849.6299622672</v>
      </c>
      <c r="AF30" t="n">
        <v>3.709433375107017e-06</v>
      </c>
      <c r="AG30" t="n">
        <v>8.078703703703704</v>
      </c>
      <c r="AH30" t="n">
        <v>492849.9459799262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3.5901</v>
      </c>
      <c r="E31" t="n">
        <v>27.85</v>
      </c>
      <c r="F31" t="n">
        <v>24.79</v>
      </c>
      <c r="G31" t="n">
        <v>64.67</v>
      </c>
      <c r="H31" t="n">
        <v>0.86</v>
      </c>
      <c r="I31" t="n">
        <v>23</v>
      </c>
      <c r="J31" t="n">
        <v>169.53</v>
      </c>
      <c r="K31" t="n">
        <v>50.28</v>
      </c>
      <c r="L31" t="n">
        <v>8.25</v>
      </c>
      <c r="M31" t="n">
        <v>21</v>
      </c>
      <c r="N31" t="n">
        <v>31</v>
      </c>
      <c r="O31" t="n">
        <v>21142.98</v>
      </c>
      <c r="P31" t="n">
        <v>249.89</v>
      </c>
      <c r="Q31" t="n">
        <v>1397.25</v>
      </c>
      <c r="R31" t="n">
        <v>93.04000000000001</v>
      </c>
      <c r="S31" t="n">
        <v>66.97</v>
      </c>
      <c r="T31" t="n">
        <v>10407.4</v>
      </c>
      <c r="U31" t="n">
        <v>0.72</v>
      </c>
      <c r="V31" t="n">
        <v>0.85</v>
      </c>
      <c r="W31" t="n">
        <v>5.33</v>
      </c>
      <c r="X31" t="n">
        <v>0.62</v>
      </c>
      <c r="Y31" t="n">
        <v>1</v>
      </c>
      <c r="Z31" t="n">
        <v>10</v>
      </c>
      <c r="AA31" t="n">
        <v>395.8700929904904</v>
      </c>
      <c r="AB31" t="n">
        <v>541.6469257855061</v>
      </c>
      <c r="AC31" t="n">
        <v>489.9529033947716</v>
      </c>
      <c r="AD31" t="n">
        <v>395870.0929904904</v>
      </c>
      <c r="AE31" t="n">
        <v>541646.9257855061</v>
      </c>
      <c r="AF31" t="n">
        <v>3.71792533570778e-06</v>
      </c>
      <c r="AG31" t="n">
        <v>8.058449074074074</v>
      </c>
      <c r="AH31" t="n">
        <v>489952.9033947716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3.5963</v>
      </c>
      <c r="E32" t="n">
        <v>27.81</v>
      </c>
      <c r="F32" t="n">
        <v>24.77</v>
      </c>
      <c r="G32" t="n">
        <v>67.56</v>
      </c>
      <c r="H32" t="n">
        <v>0.89</v>
      </c>
      <c r="I32" t="n">
        <v>22</v>
      </c>
      <c r="J32" t="n">
        <v>169.9</v>
      </c>
      <c r="K32" t="n">
        <v>50.28</v>
      </c>
      <c r="L32" t="n">
        <v>8.5</v>
      </c>
      <c r="M32" t="n">
        <v>20</v>
      </c>
      <c r="N32" t="n">
        <v>31.12</v>
      </c>
      <c r="O32" t="n">
        <v>21187.82</v>
      </c>
      <c r="P32" t="n">
        <v>248</v>
      </c>
      <c r="Q32" t="n">
        <v>1397.26</v>
      </c>
      <c r="R32" t="n">
        <v>92.26000000000001</v>
      </c>
      <c r="S32" t="n">
        <v>66.97</v>
      </c>
      <c r="T32" t="n">
        <v>10023.12</v>
      </c>
      <c r="U32" t="n">
        <v>0.73</v>
      </c>
      <c r="V32" t="n">
        <v>0.85</v>
      </c>
      <c r="W32" t="n">
        <v>5.33</v>
      </c>
      <c r="X32" t="n">
        <v>0.61</v>
      </c>
      <c r="Y32" t="n">
        <v>1</v>
      </c>
      <c r="Z32" t="n">
        <v>10</v>
      </c>
      <c r="AA32" t="n">
        <v>394.1255128727059</v>
      </c>
      <c r="AB32" t="n">
        <v>539.2599143029106</v>
      </c>
      <c r="AC32" t="n">
        <v>487.7937049378834</v>
      </c>
      <c r="AD32" t="n">
        <v>394125.5128727059</v>
      </c>
      <c r="AE32" t="n">
        <v>539259.9143029106</v>
      </c>
      <c r="AF32" t="n">
        <v>3.72434608640592e-06</v>
      </c>
      <c r="AG32" t="n">
        <v>8.046875</v>
      </c>
      <c r="AH32" t="n">
        <v>487793.7049378834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3.6058</v>
      </c>
      <c r="E33" t="n">
        <v>27.73</v>
      </c>
      <c r="F33" t="n">
        <v>24.73</v>
      </c>
      <c r="G33" t="n">
        <v>70.66</v>
      </c>
      <c r="H33" t="n">
        <v>0.91</v>
      </c>
      <c r="I33" t="n">
        <v>21</v>
      </c>
      <c r="J33" t="n">
        <v>170.26</v>
      </c>
      <c r="K33" t="n">
        <v>50.28</v>
      </c>
      <c r="L33" t="n">
        <v>8.75</v>
      </c>
      <c r="M33" t="n">
        <v>19</v>
      </c>
      <c r="N33" t="n">
        <v>31.23</v>
      </c>
      <c r="O33" t="n">
        <v>21232.69</v>
      </c>
      <c r="P33" t="n">
        <v>243.74</v>
      </c>
      <c r="Q33" t="n">
        <v>1397.26</v>
      </c>
      <c r="R33" t="n">
        <v>90.73999999999999</v>
      </c>
      <c r="S33" t="n">
        <v>66.97</v>
      </c>
      <c r="T33" t="n">
        <v>9267.07</v>
      </c>
      <c r="U33" t="n">
        <v>0.74</v>
      </c>
      <c r="V33" t="n">
        <v>0.85</v>
      </c>
      <c r="W33" t="n">
        <v>5.33</v>
      </c>
      <c r="X33" t="n">
        <v>0.57</v>
      </c>
      <c r="Y33" t="n">
        <v>1</v>
      </c>
      <c r="Z33" t="n">
        <v>10</v>
      </c>
      <c r="AA33" t="n">
        <v>390.5218384557958</v>
      </c>
      <c r="AB33" t="n">
        <v>534.3292079827994</v>
      </c>
      <c r="AC33" t="n">
        <v>483.3335783086737</v>
      </c>
      <c r="AD33" t="n">
        <v>390521.8384557958</v>
      </c>
      <c r="AE33" t="n">
        <v>534329.2079827994</v>
      </c>
      <c r="AF33" t="n">
        <v>3.73418433344339e-06</v>
      </c>
      <c r="AG33" t="n">
        <v>8.023726851851853</v>
      </c>
      <c r="AH33" t="n">
        <v>483333.5783086737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3.6069</v>
      </c>
      <c r="E34" t="n">
        <v>27.72</v>
      </c>
      <c r="F34" t="n">
        <v>24.72</v>
      </c>
      <c r="G34" t="n">
        <v>70.64</v>
      </c>
      <c r="H34" t="n">
        <v>0.9399999999999999</v>
      </c>
      <c r="I34" t="n">
        <v>21</v>
      </c>
      <c r="J34" t="n">
        <v>170.62</v>
      </c>
      <c r="K34" t="n">
        <v>50.28</v>
      </c>
      <c r="L34" t="n">
        <v>9</v>
      </c>
      <c r="M34" t="n">
        <v>18</v>
      </c>
      <c r="N34" t="n">
        <v>31.34</v>
      </c>
      <c r="O34" t="n">
        <v>21277.6</v>
      </c>
      <c r="P34" t="n">
        <v>241.85</v>
      </c>
      <c r="Q34" t="n">
        <v>1397.32</v>
      </c>
      <c r="R34" t="n">
        <v>90.77</v>
      </c>
      <c r="S34" t="n">
        <v>66.97</v>
      </c>
      <c r="T34" t="n">
        <v>9281.209999999999</v>
      </c>
      <c r="U34" t="n">
        <v>0.74</v>
      </c>
      <c r="V34" t="n">
        <v>0.85</v>
      </c>
      <c r="W34" t="n">
        <v>5.33</v>
      </c>
      <c r="X34" t="n">
        <v>0.5600000000000001</v>
      </c>
      <c r="Y34" t="n">
        <v>1</v>
      </c>
      <c r="Z34" t="n">
        <v>10</v>
      </c>
      <c r="AA34" t="n">
        <v>389.1535833241023</v>
      </c>
      <c r="AB34" t="n">
        <v>532.4571009484602</v>
      </c>
      <c r="AC34" t="n">
        <v>481.6401425421732</v>
      </c>
      <c r="AD34" t="n">
        <v>389153.5833241023</v>
      </c>
      <c r="AE34" t="n">
        <v>532457.1009484602</v>
      </c>
      <c r="AF34" t="n">
        <v>3.735323498889834e-06</v>
      </c>
      <c r="AG34" t="n">
        <v>8.020833333333334</v>
      </c>
      <c r="AH34" t="n">
        <v>481640.1425421732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3.6134</v>
      </c>
      <c r="E35" t="n">
        <v>27.67</v>
      </c>
      <c r="F35" t="n">
        <v>24.71</v>
      </c>
      <c r="G35" t="n">
        <v>74.12</v>
      </c>
      <c r="H35" t="n">
        <v>0.96</v>
      </c>
      <c r="I35" t="n">
        <v>20</v>
      </c>
      <c r="J35" t="n">
        <v>170.99</v>
      </c>
      <c r="K35" t="n">
        <v>50.28</v>
      </c>
      <c r="L35" t="n">
        <v>9.25</v>
      </c>
      <c r="M35" t="n">
        <v>14</v>
      </c>
      <c r="N35" t="n">
        <v>31.46</v>
      </c>
      <c r="O35" t="n">
        <v>21322.55</v>
      </c>
      <c r="P35" t="n">
        <v>241.3</v>
      </c>
      <c r="Q35" t="n">
        <v>1397.22</v>
      </c>
      <c r="R35" t="n">
        <v>90.18000000000001</v>
      </c>
      <c r="S35" t="n">
        <v>66.97</v>
      </c>
      <c r="T35" t="n">
        <v>8991.48</v>
      </c>
      <c r="U35" t="n">
        <v>0.74</v>
      </c>
      <c r="V35" t="n">
        <v>0.85</v>
      </c>
      <c r="W35" t="n">
        <v>5.33</v>
      </c>
      <c r="X35" t="n">
        <v>0.54</v>
      </c>
      <c r="Y35" t="n">
        <v>1</v>
      </c>
      <c r="Z35" t="n">
        <v>10</v>
      </c>
      <c r="AA35" t="n">
        <v>388.3353213092273</v>
      </c>
      <c r="AB35" t="n">
        <v>531.3375187605358</v>
      </c>
      <c r="AC35" t="n">
        <v>480.6274117069208</v>
      </c>
      <c r="AD35" t="n">
        <v>388335.3213092273</v>
      </c>
      <c r="AE35" t="n">
        <v>531337.5187605357</v>
      </c>
      <c r="AF35" t="n">
        <v>3.742054931073367e-06</v>
      </c>
      <c r="AG35" t="n">
        <v>8.006365740740742</v>
      </c>
      <c r="AH35" t="n">
        <v>480627.4117069208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3.6123</v>
      </c>
      <c r="E36" t="n">
        <v>27.68</v>
      </c>
      <c r="F36" t="n">
        <v>24.71</v>
      </c>
      <c r="G36" t="n">
        <v>74.14</v>
      </c>
      <c r="H36" t="n">
        <v>0.98</v>
      </c>
      <c r="I36" t="n">
        <v>20</v>
      </c>
      <c r="J36" t="n">
        <v>171.35</v>
      </c>
      <c r="K36" t="n">
        <v>50.28</v>
      </c>
      <c r="L36" t="n">
        <v>9.5</v>
      </c>
      <c r="M36" t="n">
        <v>12</v>
      </c>
      <c r="N36" t="n">
        <v>31.57</v>
      </c>
      <c r="O36" t="n">
        <v>21367.54</v>
      </c>
      <c r="P36" t="n">
        <v>240.81</v>
      </c>
      <c r="Q36" t="n">
        <v>1397.24</v>
      </c>
      <c r="R36" t="n">
        <v>90.09</v>
      </c>
      <c r="S36" t="n">
        <v>66.97</v>
      </c>
      <c r="T36" t="n">
        <v>8945.76</v>
      </c>
      <c r="U36" t="n">
        <v>0.74</v>
      </c>
      <c r="V36" t="n">
        <v>0.85</v>
      </c>
      <c r="W36" t="n">
        <v>5.34</v>
      </c>
      <c r="X36" t="n">
        <v>0.55</v>
      </c>
      <c r="Y36" t="n">
        <v>1</v>
      </c>
      <c r="Z36" t="n">
        <v>10</v>
      </c>
      <c r="AA36" t="n">
        <v>388.0782696690016</v>
      </c>
      <c r="AB36" t="n">
        <v>530.9858093660608</v>
      </c>
      <c r="AC36" t="n">
        <v>480.3092689634274</v>
      </c>
      <c r="AD36" t="n">
        <v>388078.2696690016</v>
      </c>
      <c r="AE36" t="n">
        <v>530985.8093660609</v>
      </c>
      <c r="AF36" t="n">
        <v>3.740915765626923e-06</v>
      </c>
      <c r="AG36" t="n">
        <v>8.00925925925926</v>
      </c>
      <c r="AH36" t="n">
        <v>480309.2689634274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3.6192</v>
      </c>
      <c r="E37" t="n">
        <v>27.63</v>
      </c>
      <c r="F37" t="n">
        <v>24.69</v>
      </c>
      <c r="G37" t="n">
        <v>77.98</v>
      </c>
      <c r="H37" t="n">
        <v>1.01</v>
      </c>
      <c r="I37" t="n">
        <v>19</v>
      </c>
      <c r="J37" t="n">
        <v>171.72</v>
      </c>
      <c r="K37" t="n">
        <v>50.28</v>
      </c>
      <c r="L37" t="n">
        <v>9.75</v>
      </c>
      <c r="M37" t="n">
        <v>7</v>
      </c>
      <c r="N37" t="n">
        <v>31.69</v>
      </c>
      <c r="O37" t="n">
        <v>21412.57</v>
      </c>
      <c r="P37" t="n">
        <v>237.73</v>
      </c>
      <c r="Q37" t="n">
        <v>1397.29</v>
      </c>
      <c r="R37" t="n">
        <v>89.12</v>
      </c>
      <c r="S37" t="n">
        <v>66.97</v>
      </c>
      <c r="T37" t="n">
        <v>8465.35</v>
      </c>
      <c r="U37" t="n">
        <v>0.75</v>
      </c>
      <c r="V37" t="n">
        <v>0.85</v>
      </c>
      <c r="W37" t="n">
        <v>5.34</v>
      </c>
      <c r="X37" t="n">
        <v>0.53</v>
      </c>
      <c r="Y37" t="n">
        <v>1</v>
      </c>
      <c r="Z37" t="n">
        <v>10</v>
      </c>
      <c r="AA37" t="n">
        <v>385.3471612757766</v>
      </c>
      <c r="AB37" t="n">
        <v>527.2489863744518</v>
      </c>
      <c r="AC37" t="n">
        <v>476.9290831134734</v>
      </c>
      <c r="AD37" t="n">
        <v>385347.1612757766</v>
      </c>
      <c r="AE37" t="n">
        <v>527248.9863744518</v>
      </c>
      <c r="AF37" t="n">
        <v>3.748061439790981e-06</v>
      </c>
      <c r="AG37" t="n">
        <v>7.994791666666667</v>
      </c>
      <c r="AH37" t="n">
        <v>476929.0831134734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3.6183</v>
      </c>
      <c r="E38" t="n">
        <v>27.64</v>
      </c>
      <c r="F38" t="n">
        <v>24.7</v>
      </c>
      <c r="G38" t="n">
        <v>78</v>
      </c>
      <c r="H38" t="n">
        <v>1.03</v>
      </c>
      <c r="I38" t="n">
        <v>19</v>
      </c>
      <c r="J38" t="n">
        <v>172.08</v>
      </c>
      <c r="K38" t="n">
        <v>50.28</v>
      </c>
      <c r="L38" t="n">
        <v>10</v>
      </c>
      <c r="M38" t="n">
        <v>4</v>
      </c>
      <c r="N38" t="n">
        <v>31.8</v>
      </c>
      <c r="O38" t="n">
        <v>21457.64</v>
      </c>
      <c r="P38" t="n">
        <v>238.08</v>
      </c>
      <c r="Q38" t="n">
        <v>1397.32</v>
      </c>
      <c r="R38" t="n">
        <v>89.43000000000001</v>
      </c>
      <c r="S38" t="n">
        <v>66.97</v>
      </c>
      <c r="T38" t="n">
        <v>8620.02</v>
      </c>
      <c r="U38" t="n">
        <v>0.75</v>
      </c>
      <c r="V38" t="n">
        <v>0.85</v>
      </c>
      <c r="W38" t="n">
        <v>5.34</v>
      </c>
      <c r="X38" t="n">
        <v>0.53</v>
      </c>
      <c r="Y38" t="n">
        <v>1</v>
      </c>
      <c r="Z38" t="n">
        <v>10</v>
      </c>
      <c r="AA38" t="n">
        <v>385.6674352770028</v>
      </c>
      <c r="AB38" t="n">
        <v>527.6871993924211</v>
      </c>
      <c r="AC38" t="n">
        <v>477.3254736960437</v>
      </c>
      <c r="AD38" t="n">
        <v>385667.4352770027</v>
      </c>
      <c r="AE38" t="n">
        <v>527687.1993924212</v>
      </c>
      <c r="AF38" t="n">
        <v>3.7471293953348e-06</v>
      </c>
      <c r="AG38" t="n">
        <v>7.997685185185186</v>
      </c>
      <c r="AH38" t="n">
        <v>477325.4736960437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3.6182</v>
      </c>
      <c r="E39" t="n">
        <v>27.64</v>
      </c>
      <c r="F39" t="n">
        <v>24.7</v>
      </c>
      <c r="G39" t="n">
        <v>78</v>
      </c>
      <c r="H39" t="n">
        <v>1.05</v>
      </c>
      <c r="I39" t="n">
        <v>19</v>
      </c>
      <c r="J39" t="n">
        <v>172.45</v>
      </c>
      <c r="K39" t="n">
        <v>50.28</v>
      </c>
      <c r="L39" t="n">
        <v>10.25</v>
      </c>
      <c r="M39" t="n">
        <v>1</v>
      </c>
      <c r="N39" t="n">
        <v>31.92</v>
      </c>
      <c r="O39" t="n">
        <v>21502.75</v>
      </c>
      <c r="P39" t="n">
        <v>237.73</v>
      </c>
      <c r="Q39" t="n">
        <v>1397.27</v>
      </c>
      <c r="R39" t="n">
        <v>89.34999999999999</v>
      </c>
      <c r="S39" t="n">
        <v>66.97</v>
      </c>
      <c r="T39" t="n">
        <v>8582.93</v>
      </c>
      <c r="U39" t="n">
        <v>0.75</v>
      </c>
      <c r="V39" t="n">
        <v>0.85</v>
      </c>
      <c r="W39" t="n">
        <v>5.35</v>
      </c>
      <c r="X39" t="n">
        <v>0.54</v>
      </c>
      <c r="Y39" t="n">
        <v>1</v>
      </c>
      <c r="Z39" t="n">
        <v>10</v>
      </c>
      <c r="AA39" t="n">
        <v>385.4398496671349</v>
      </c>
      <c r="AB39" t="n">
        <v>527.3758067206315</v>
      </c>
      <c r="AC39" t="n">
        <v>477.0437999038072</v>
      </c>
      <c r="AD39" t="n">
        <v>385439.8496671349</v>
      </c>
      <c r="AE39" t="n">
        <v>527375.8067206315</v>
      </c>
      <c r="AF39" t="n">
        <v>3.747025834839668e-06</v>
      </c>
      <c r="AG39" t="n">
        <v>7.997685185185186</v>
      </c>
      <c r="AH39" t="n">
        <v>477043.7999038072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3.618</v>
      </c>
      <c r="E40" t="n">
        <v>27.64</v>
      </c>
      <c r="F40" t="n">
        <v>24.7</v>
      </c>
      <c r="G40" t="n">
        <v>78.01000000000001</v>
      </c>
      <c r="H40" t="n">
        <v>1.08</v>
      </c>
      <c r="I40" t="n">
        <v>19</v>
      </c>
      <c r="J40" t="n">
        <v>172.82</v>
      </c>
      <c r="K40" t="n">
        <v>50.28</v>
      </c>
      <c r="L40" t="n">
        <v>10.5</v>
      </c>
      <c r="M40" t="n">
        <v>0</v>
      </c>
      <c r="N40" t="n">
        <v>32.04</v>
      </c>
      <c r="O40" t="n">
        <v>21547.89</v>
      </c>
      <c r="P40" t="n">
        <v>238.2</v>
      </c>
      <c r="Q40" t="n">
        <v>1397.31</v>
      </c>
      <c r="R40" t="n">
        <v>89.36</v>
      </c>
      <c r="S40" t="n">
        <v>66.97</v>
      </c>
      <c r="T40" t="n">
        <v>8584.27</v>
      </c>
      <c r="U40" t="n">
        <v>0.75</v>
      </c>
      <c r="V40" t="n">
        <v>0.85</v>
      </c>
      <c r="W40" t="n">
        <v>5.35</v>
      </c>
      <c r="X40" t="n">
        <v>0.54</v>
      </c>
      <c r="Y40" t="n">
        <v>1</v>
      </c>
      <c r="Z40" t="n">
        <v>10</v>
      </c>
      <c r="AA40" t="n">
        <v>385.7667906374084</v>
      </c>
      <c r="AB40" t="n">
        <v>527.8231417797772</v>
      </c>
      <c r="AC40" t="n">
        <v>477.4484419327468</v>
      </c>
      <c r="AD40" t="n">
        <v>385766.7906374084</v>
      </c>
      <c r="AE40" t="n">
        <v>527823.1417797772</v>
      </c>
      <c r="AF40" t="n">
        <v>3.746818713849405e-06</v>
      </c>
      <c r="AG40" t="n">
        <v>7.997685185185186</v>
      </c>
      <c r="AH40" t="n">
        <v>477448.4419327468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1.7752</v>
      </c>
      <c r="E2" t="n">
        <v>56.33</v>
      </c>
      <c r="F2" t="n">
        <v>36.16</v>
      </c>
      <c r="G2" t="n">
        <v>5.44</v>
      </c>
      <c r="H2" t="n">
        <v>0.08</v>
      </c>
      <c r="I2" t="n">
        <v>399</v>
      </c>
      <c r="J2" t="n">
        <v>222.93</v>
      </c>
      <c r="K2" t="n">
        <v>56.94</v>
      </c>
      <c r="L2" t="n">
        <v>1</v>
      </c>
      <c r="M2" t="n">
        <v>397</v>
      </c>
      <c r="N2" t="n">
        <v>49.99</v>
      </c>
      <c r="O2" t="n">
        <v>27728.69</v>
      </c>
      <c r="P2" t="n">
        <v>550.01</v>
      </c>
      <c r="Q2" t="n">
        <v>1398</v>
      </c>
      <c r="R2" t="n">
        <v>464.49</v>
      </c>
      <c r="S2" t="n">
        <v>66.97</v>
      </c>
      <c r="T2" t="n">
        <v>194251.29</v>
      </c>
      <c r="U2" t="n">
        <v>0.14</v>
      </c>
      <c r="V2" t="n">
        <v>0.58</v>
      </c>
      <c r="W2" t="n">
        <v>5.95</v>
      </c>
      <c r="X2" t="n">
        <v>11.98</v>
      </c>
      <c r="Y2" t="n">
        <v>1</v>
      </c>
      <c r="Z2" t="n">
        <v>10</v>
      </c>
      <c r="AA2" t="n">
        <v>1311.764504973432</v>
      </c>
      <c r="AB2" t="n">
        <v>1794.814066670282</v>
      </c>
      <c r="AC2" t="n">
        <v>1623.519531184633</v>
      </c>
      <c r="AD2" t="n">
        <v>1311764.504973432</v>
      </c>
      <c r="AE2" t="n">
        <v>1794814.066670282</v>
      </c>
      <c r="AF2" t="n">
        <v>1.656183594068003e-06</v>
      </c>
      <c r="AG2" t="n">
        <v>16.29918981481481</v>
      </c>
      <c r="AH2" t="n">
        <v>1623519.531184633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2.0877</v>
      </c>
      <c r="E3" t="n">
        <v>47.9</v>
      </c>
      <c r="F3" t="n">
        <v>32.64</v>
      </c>
      <c r="G3" t="n">
        <v>6.82</v>
      </c>
      <c r="H3" t="n">
        <v>0.1</v>
      </c>
      <c r="I3" t="n">
        <v>287</v>
      </c>
      <c r="J3" t="n">
        <v>223.35</v>
      </c>
      <c r="K3" t="n">
        <v>56.94</v>
      </c>
      <c r="L3" t="n">
        <v>1.25</v>
      </c>
      <c r="M3" t="n">
        <v>285</v>
      </c>
      <c r="N3" t="n">
        <v>50.15</v>
      </c>
      <c r="O3" t="n">
        <v>27780.03</v>
      </c>
      <c r="P3" t="n">
        <v>495.34</v>
      </c>
      <c r="Q3" t="n">
        <v>1397.88</v>
      </c>
      <c r="R3" t="n">
        <v>349.26</v>
      </c>
      <c r="S3" t="n">
        <v>66.97</v>
      </c>
      <c r="T3" t="n">
        <v>137197.67</v>
      </c>
      <c r="U3" t="n">
        <v>0.19</v>
      </c>
      <c r="V3" t="n">
        <v>0.64</v>
      </c>
      <c r="W3" t="n">
        <v>5.76</v>
      </c>
      <c r="X3" t="n">
        <v>8.470000000000001</v>
      </c>
      <c r="Y3" t="n">
        <v>1</v>
      </c>
      <c r="Z3" t="n">
        <v>10</v>
      </c>
      <c r="AA3" t="n">
        <v>1028.629212830294</v>
      </c>
      <c r="AB3" t="n">
        <v>1407.415868912524</v>
      </c>
      <c r="AC3" t="n">
        <v>1273.094073704091</v>
      </c>
      <c r="AD3" t="n">
        <v>1028629.212830294</v>
      </c>
      <c r="AE3" t="n">
        <v>1407415.868912524</v>
      </c>
      <c r="AF3" t="n">
        <v>1.947732362176527e-06</v>
      </c>
      <c r="AG3" t="n">
        <v>13.8599537037037</v>
      </c>
      <c r="AH3" t="n">
        <v>1273094.073704091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2.3085</v>
      </c>
      <c r="E4" t="n">
        <v>43.32</v>
      </c>
      <c r="F4" t="n">
        <v>30.78</v>
      </c>
      <c r="G4" t="n">
        <v>8.210000000000001</v>
      </c>
      <c r="H4" t="n">
        <v>0.12</v>
      </c>
      <c r="I4" t="n">
        <v>225</v>
      </c>
      <c r="J4" t="n">
        <v>223.76</v>
      </c>
      <c r="K4" t="n">
        <v>56.94</v>
      </c>
      <c r="L4" t="n">
        <v>1.5</v>
      </c>
      <c r="M4" t="n">
        <v>223</v>
      </c>
      <c r="N4" t="n">
        <v>50.32</v>
      </c>
      <c r="O4" t="n">
        <v>27831.42</v>
      </c>
      <c r="P4" t="n">
        <v>465.95</v>
      </c>
      <c r="Q4" t="n">
        <v>1397.88</v>
      </c>
      <c r="R4" t="n">
        <v>287.45</v>
      </c>
      <c r="S4" t="n">
        <v>66.97</v>
      </c>
      <c r="T4" t="n">
        <v>106603.14</v>
      </c>
      <c r="U4" t="n">
        <v>0.23</v>
      </c>
      <c r="V4" t="n">
        <v>0.68</v>
      </c>
      <c r="W4" t="n">
        <v>5.69</v>
      </c>
      <c r="X4" t="n">
        <v>6.61</v>
      </c>
      <c r="Y4" t="n">
        <v>1</v>
      </c>
      <c r="Z4" t="n">
        <v>10</v>
      </c>
      <c r="AA4" t="n">
        <v>890.0271119928216</v>
      </c>
      <c r="AB4" t="n">
        <v>1217.77435985356</v>
      </c>
      <c r="AC4" t="n">
        <v>1101.551684106184</v>
      </c>
      <c r="AD4" t="n">
        <v>890027.1119928216</v>
      </c>
      <c r="AE4" t="n">
        <v>1217774.35985356</v>
      </c>
      <c r="AF4" t="n">
        <v>2.153729059771285e-06</v>
      </c>
      <c r="AG4" t="n">
        <v>12.53472222222222</v>
      </c>
      <c r="AH4" t="n">
        <v>1101551.684106184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2.4799</v>
      </c>
      <c r="E5" t="n">
        <v>40.32</v>
      </c>
      <c r="F5" t="n">
        <v>29.54</v>
      </c>
      <c r="G5" t="n">
        <v>9.58</v>
      </c>
      <c r="H5" t="n">
        <v>0.14</v>
      </c>
      <c r="I5" t="n">
        <v>185</v>
      </c>
      <c r="J5" t="n">
        <v>224.18</v>
      </c>
      <c r="K5" t="n">
        <v>56.94</v>
      </c>
      <c r="L5" t="n">
        <v>1.75</v>
      </c>
      <c r="M5" t="n">
        <v>183</v>
      </c>
      <c r="N5" t="n">
        <v>50.49</v>
      </c>
      <c r="O5" t="n">
        <v>27882.87</v>
      </c>
      <c r="P5" t="n">
        <v>446.02</v>
      </c>
      <c r="Q5" t="n">
        <v>1397.45</v>
      </c>
      <c r="R5" t="n">
        <v>248.2</v>
      </c>
      <c r="S5" t="n">
        <v>66.97</v>
      </c>
      <c r="T5" t="n">
        <v>87174.86</v>
      </c>
      <c r="U5" t="n">
        <v>0.27</v>
      </c>
      <c r="V5" t="n">
        <v>0.71</v>
      </c>
      <c r="W5" t="n">
        <v>5.59</v>
      </c>
      <c r="X5" t="n">
        <v>5.37</v>
      </c>
      <c r="Y5" t="n">
        <v>1</v>
      </c>
      <c r="Z5" t="n">
        <v>10</v>
      </c>
      <c r="AA5" t="n">
        <v>806.925106140086</v>
      </c>
      <c r="AB5" t="n">
        <v>1104.070529244096</v>
      </c>
      <c r="AC5" t="n">
        <v>998.6995875057589</v>
      </c>
      <c r="AD5" t="n">
        <v>806925.106140086</v>
      </c>
      <c r="AE5" t="n">
        <v>1104070.529244096</v>
      </c>
      <c r="AF5" t="n">
        <v>2.313637728103448e-06</v>
      </c>
      <c r="AG5" t="n">
        <v>11.66666666666667</v>
      </c>
      <c r="AH5" t="n">
        <v>998699.587505759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2.6114</v>
      </c>
      <c r="E6" t="n">
        <v>38.29</v>
      </c>
      <c r="F6" t="n">
        <v>28.74</v>
      </c>
      <c r="G6" t="n">
        <v>10.98</v>
      </c>
      <c r="H6" t="n">
        <v>0.16</v>
      </c>
      <c r="I6" t="n">
        <v>157</v>
      </c>
      <c r="J6" t="n">
        <v>224.6</v>
      </c>
      <c r="K6" t="n">
        <v>56.94</v>
      </c>
      <c r="L6" t="n">
        <v>2</v>
      </c>
      <c r="M6" t="n">
        <v>155</v>
      </c>
      <c r="N6" t="n">
        <v>50.65</v>
      </c>
      <c r="O6" t="n">
        <v>27934.37</v>
      </c>
      <c r="P6" t="n">
        <v>432.85</v>
      </c>
      <c r="Q6" t="n">
        <v>1397.54</v>
      </c>
      <c r="R6" t="n">
        <v>221.07</v>
      </c>
      <c r="S6" t="n">
        <v>66.97</v>
      </c>
      <c r="T6" t="n">
        <v>73752.42999999999</v>
      </c>
      <c r="U6" t="n">
        <v>0.3</v>
      </c>
      <c r="V6" t="n">
        <v>0.73</v>
      </c>
      <c r="W6" t="n">
        <v>5.57</v>
      </c>
      <c r="X6" t="n">
        <v>4.57</v>
      </c>
      <c r="Y6" t="n">
        <v>1</v>
      </c>
      <c r="Z6" t="n">
        <v>10</v>
      </c>
      <c r="AA6" t="n">
        <v>749.3292722538075</v>
      </c>
      <c r="AB6" t="n">
        <v>1025.26536837203</v>
      </c>
      <c r="AC6" t="n">
        <v>927.415480583585</v>
      </c>
      <c r="AD6" t="n">
        <v>749329.2722538075</v>
      </c>
      <c r="AE6" t="n">
        <v>1025265.36837203</v>
      </c>
      <c r="AF6" t="n">
        <v>2.436321449723515e-06</v>
      </c>
      <c r="AG6" t="n">
        <v>11.07928240740741</v>
      </c>
      <c r="AH6" t="n">
        <v>927415.480583585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2.7235</v>
      </c>
      <c r="E7" t="n">
        <v>36.72</v>
      </c>
      <c r="F7" t="n">
        <v>28.09</v>
      </c>
      <c r="G7" t="n">
        <v>12.39</v>
      </c>
      <c r="H7" t="n">
        <v>0.18</v>
      </c>
      <c r="I7" t="n">
        <v>136</v>
      </c>
      <c r="J7" t="n">
        <v>225.01</v>
      </c>
      <c r="K7" t="n">
        <v>56.94</v>
      </c>
      <c r="L7" t="n">
        <v>2.25</v>
      </c>
      <c r="M7" t="n">
        <v>134</v>
      </c>
      <c r="N7" t="n">
        <v>50.82</v>
      </c>
      <c r="O7" t="n">
        <v>27985.94</v>
      </c>
      <c r="P7" t="n">
        <v>421.85</v>
      </c>
      <c r="Q7" t="n">
        <v>1397.45</v>
      </c>
      <c r="R7" t="n">
        <v>200.61</v>
      </c>
      <c r="S7" t="n">
        <v>66.97</v>
      </c>
      <c r="T7" t="n">
        <v>63626.02</v>
      </c>
      <c r="U7" t="n">
        <v>0.33</v>
      </c>
      <c r="V7" t="n">
        <v>0.75</v>
      </c>
      <c r="W7" t="n">
        <v>5.51</v>
      </c>
      <c r="X7" t="n">
        <v>3.92</v>
      </c>
      <c r="Y7" t="n">
        <v>1</v>
      </c>
      <c r="Z7" t="n">
        <v>10</v>
      </c>
      <c r="AA7" t="n">
        <v>714.4880070024237</v>
      </c>
      <c r="AB7" t="n">
        <v>977.5940121669462</v>
      </c>
      <c r="AC7" t="n">
        <v>884.2938117075455</v>
      </c>
      <c r="AD7" t="n">
        <v>714488.0070024238</v>
      </c>
      <c r="AE7" t="n">
        <v>977594.0121669462</v>
      </c>
      <c r="AF7" t="n">
        <v>2.540905823819405e-06</v>
      </c>
      <c r="AG7" t="n">
        <v>10.625</v>
      </c>
      <c r="AH7" t="n">
        <v>884293.8117075455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2.8132</v>
      </c>
      <c r="E8" t="n">
        <v>35.55</v>
      </c>
      <c r="F8" t="n">
        <v>27.62</v>
      </c>
      <c r="G8" t="n">
        <v>13.81</v>
      </c>
      <c r="H8" t="n">
        <v>0.2</v>
      </c>
      <c r="I8" t="n">
        <v>120</v>
      </c>
      <c r="J8" t="n">
        <v>225.43</v>
      </c>
      <c r="K8" t="n">
        <v>56.94</v>
      </c>
      <c r="L8" t="n">
        <v>2.5</v>
      </c>
      <c r="M8" t="n">
        <v>118</v>
      </c>
      <c r="N8" t="n">
        <v>50.99</v>
      </c>
      <c r="O8" t="n">
        <v>28037.57</v>
      </c>
      <c r="P8" t="n">
        <v>413.78</v>
      </c>
      <c r="Q8" t="n">
        <v>1397.42</v>
      </c>
      <c r="R8" t="n">
        <v>184.69</v>
      </c>
      <c r="S8" t="n">
        <v>66.97</v>
      </c>
      <c r="T8" t="n">
        <v>55744.96</v>
      </c>
      <c r="U8" t="n">
        <v>0.36</v>
      </c>
      <c r="V8" t="n">
        <v>0.76</v>
      </c>
      <c r="W8" t="n">
        <v>5.5</v>
      </c>
      <c r="X8" t="n">
        <v>3.45</v>
      </c>
      <c r="Y8" t="n">
        <v>1</v>
      </c>
      <c r="Z8" t="n">
        <v>10</v>
      </c>
      <c r="AA8" t="n">
        <v>677.094538496024</v>
      </c>
      <c r="AB8" t="n">
        <v>926.4306188730884</v>
      </c>
      <c r="AC8" t="n">
        <v>838.0133808613801</v>
      </c>
      <c r="AD8" t="n">
        <v>677094.538496024</v>
      </c>
      <c r="AE8" t="n">
        <v>926430.6188730884</v>
      </c>
      <c r="AF8" t="n">
        <v>2.624591982217275e-06</v>
      </c>
      <c r="AG8" t="n">
        <v>10.28645833333333</v>
      </c>
      <c r="AH8" t="n">
        <v>838013.3808613801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2.8844</v>
      </c>
      <c r="E9" t="n">
        <v>34.67</v>
      </c>
      <c r="F9" t="n">
        <v>27.27</v>
      </c>
      <c r="G9" t="n">
        <v>15.15</v>
      </c>
      <c r="H9" t="n">
        <v>0.22</v>
      </c>
      <c r="I9" t="n">
        <v>108</v>
      </c>
      <c r="J9" t="n">
        <v>225.85</v>
      </c>
      <c r="K9" t="n">
        <v>56.94</v>
      </c>
      <c r="L9" t="n">
        <v>2.75</v>
      </c>
      <c r="M9" t="n">
        <v>106</v>
      </c>
      <c r="N9" t="n">
        <v>51.16</v>
      </c>
      <c r="O9" t="n">
        <v>28089.25</v>
      </c>
      <c r="P9" t="n">
        <v>407.32</v>
      </c>
      <c r="Q9" t="n">
        <v>1397.32</v>
      </c>
      <c r="R9" t="n">
        <v>173.57</v>
      </c>
      <c r="S9" t="n">
        <v>66.97</v>
      </c>
      <c r="T9" t="n">
        <v>50247.77</v>
      </c>
      <c r="U9" t="n">
        <v>0.39</v>
      </c>
      <c r="V9" t="n">
        <v>0.77</v>
      </c>
      <c r="W9" t="n">
        <v>5.47</v>
      </c>
      <c r="X9" t="n">
        <v>3.1</v>
      </c>
      <c r="Y9" t="n">
        <v>1</v>
      </c>
      <c r="Z9" t="n">
        <v>10</v>
      </c>
      <c r="AA9" t="n">
        <v>658.4788156114007</v>
      </c>
      <c r="AB9" t="n">
        <v>900.9597655546154</v>
      </c>
      <c r="AC9" t="n">
        <v>814.973430035055</v>
      </c>
      <c r="AD9" t="n">
        <v>658478.8156114008</v>
      </c>
      <c r="AE9" t="n">
        <v>900959.7655546154</v>
      </c>
      <c r="AF9" t="n">
        <v>2.691018453543121e-06</v>
      </c>
      <c r="AG9" t="n">
        <v>10.0318287037037</v>
      </c>
      <c r="AH9" t="n">
        <v>814973.430035055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2.9528</v>
      </c>
      <c r="E10" t="n">
        <v>33.87</v>
      </c>
      <c r="F10" t="n">
        <v>26.95</v>
      </c>
      <c r="G10" t="n">
        <v>16.67</v>
      </c>
      <c r="H10" t="n">
        <v>0.24</v>
      </c>
      <c r="I10" t="n">
        <v>97</v>
      </c>
      <c r="J10" t="n">
        <v>226.27</v>
      </c>
      <c r="K10" t="n">
        <v>56.94</v>
      </c>
      <c r="L10" t="n">
        <v>3</v>
      </c>
      <c r="M10" t="n">
        <v>95</v>
      </c>
      <c r="N10" t="n">
        <v>51.33</v>
      </c>
      <c r="O10" t="n">
        <v>28140.99</v>
      </c>
      <c r="P10" t="n">
        <v>401.41</v>
      </c>
      <c r="Q10" t="n">
        <v>1397.37</v>
      </c>
      <c r="R10" t="n">
        <v>162.92</v>
      </c>
      <c r="S10" t="n">
        <v>66.97</v>
      </c>
      <c r="T10" t="n">
        <v>44977.16</v>
      </c>
      <c r="U10" t="n">
        <v>0.41</v>
      </c>
      <c r="V10" t="n">
        <v>0.78</v>
      </c>
      <c r="W10" t="n">
        <v>5.46</v>
      </c>
      <c r="X10" t="n">
        <v>2.78</v>
      </c>
      <c r="Y10" t="n">
        <v>1</v>
      </c>
      <c r="Z10" t="n">
        <v>10</v>
      </c>
      <c r="AA10" t="n">
        <v>629.2633628979056</v>
      </c>
      <c r="AB10" t="n">
        <v>860.9858942572032</v>
      </c>
      <c r="AC10" t="n">
        <v>778.814608910587</v>
      </c>
      <c r="AD10" t="n">
        <v>629263.3628979056</v>
      </c>
      <c r="AE10" t="n">
        <v>860985.8942572032</v>
      </c>
      <c r="AF10" t="n">
        <v>2.754832647906715e-06</v>
      </c>
      <c r="AG10" t="n">
        <v>9.800347222222221</v>
      </c>
      <c r="AH10" t="n">
        <v>778814.608910587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3.0054</v>
      </c>
      <c r="E11" t="n">
        <v>33.27</v>
      </c>
      <c r="F11" t="n">
        <v>26.71</v>
      </c>
      <c r="G11" t="n">
        <v>18</v>
      </c>
      <c r="H11" t="n">
        <v>0.25</v>
      </c>
      <c r="I11" t="n">
        <v>89</v>
      </c>
      <c r="J11" t="n">
        <v>226.69</v>
      </c>
      <c r="K11" t="n">
        <v>56.94</v>
      </c>
      <c r="L11" t="n">
        <v>3.25</v>
      </c>
      <c r="M11" t="n">
        <v>87</v>
      </c>
      <c r="N11" t="n">
        <v>51.5</v>
      </c>
      <c r="O11" t="n">
        <v>28192.8</v>
      </c>
      <c r="P11" t="n">
        <v>396.72</v>
      </c>
      <c r="Q11" t="n">
        <v>1397.38</v>
      </c>
      <c r="R11" t="n">
        <v>155.37</v>
      </c>
      <c r="S11" t="n">
        <v>66.97</v>
      </c>
      <c r="T11" t="n">
        <v>41240.71</v>
      </c>
      <c r="U11" t="n">
        <v>0.43</v>
      </c>
      <c r="V11" t="n">
        <v>0.79</v>
      </c>
      <c r="W11" t="n">
        <v>5.43</v>
      </c>
      <c r="X11" t="n">
        <v>2.54</v>
      </c>
      <c r="Y11" t="n">
        <v>1</v>
      </c>
      <c r="Z11" t="n">
        <v>10</v>
      </c>
      <c r="AA11" t="n">
        <v>616.8243881880389</v>
      </c>
      <c r="AB11" t="n">
        <v>843.9663402903299</v>
      </c>
      <c r="AC11" t="n">
        <v>763.4193772872181</v>
      </c>
      <c r="AD11" t="n">
        <v>616824.388188039</v>
      </c>
      <c r="AE11" t="n">
        <v>843966.3402903299</v>
      </c>
      <c r="AF11" t="n">
        <v>2.803906136554741e-06</v>
      </c>
      <c r="AG11" t="n">
        <v>9.626736111111112</v>
      </c>
      <c r="AH11" t="n">
        <v>763419.3772872181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3.053</v>
      </c>
      <c r="E12" t="n">
        <v>32.75</v>
      </c>
      <c r="F12" t="n">
        <v>26.49</v>
      </c>
      <c r="G12" t="n">
        <v>19.39</v>
      </c>
      <c r="H12" t="n">
        <v>0.27</v>
      </c>
      <c r="I12" t="n">
        <v>82</v>
      </c>
      <c r="J12" t="n">
        <v>227.11</v>
      </c>
      <c r="K12" t="n">
        <v>56.94</v>
      </c>
      <c r="L12" t="n">
        <v>3.5</v>
      </c>
      <c r="M12" t="n">
        <v>80</v>
      </c>
      <c r="N12" t="n">
        <v>51.67</v>
      </c>
      <c r="O12" t="n">
        <v>28244.66</v>
      </c>
      <c r="P12" t="n">
        <v>392.56</v>
      </c>
      <c r="Q12" t="n">
        <v>1397.44</v>
      </c>
      <c r="R12" t="n">
        <v>148.62</v>
      </c>
      <c r="S12" t="n">
        <v>66.97</v>
      </c>
      <c r="T12" t="n">
        <v>37903.13</v>
      </c>
      <c r="U12" t="n">
        <v>0.45</v>
      </c>
      <c r="V12" t="n">
        <v>0.79</v>
      </c>
      <c r="W12" t="n">
        <v>5.42</v>
      </c>
      <c r="X12" t="n">
        <v>2.33</v>
      </c>
      <c r="Y12" t="n">
        <v>1</v>
      </c>
      <c r="Z12" t="n">
        <v>10</v>
      </c>
      <c r="AA12" t="n">
        <v>605.8221729837834</v>
      </c>
      <c r="AB12" t="n">
        <v>828.9126240643892</v>
      </c>
      <c r="AC12" t="n">
        <v>749.8023666098579</v>
      </c>
      <c r="AD12" t="n">
        <v>605822.1729837834</v>
      </c>
      <c r="AE12" t="n">
        <v>828912.6240643892</v>
      </c>
      <c r="AF12" t="n">
        <v>2.848314844913031e-06</v>
      </c>
      <c r="AG12" t="n">
        <v>9.476273148148149</v>
      </c>
      <c r="AH12" t="n">
        <v>749802.3666098579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3.0933</v>
      </c>
      <c r="E13" t="n">
        <v>32.33</v>
      </c>
      <c r="F13" t="n">
        <v>26.33</v>
      </c>
      <c r="G13" t="n">
        <v>20.79</v>
      </c>
      <c r="H13" t="n">
        <v>0.29</v>
      </c>
      <c r="I13" t="n">
        <v>76</v>
      </c>
      <c r="J13" t="n">
        <v>227.53</v>
      </c>
      <c r="K13" t="n">
        <v>56.94</v>
      </c>
      <c r="L13" t="n">
        <v>3.75</v>
      </c>
      <c r="M13" t="n">
        <v>74</v>
      </c>
      <c r="N13" t="n">
        <v>51.84</v>
      </c>
      <c r="O13" t="n">
        <v>28296.58</v>
      </c>
      <c r="P13" t="n">
        <v>388.68</v>
      </c>
      <c r="Q13" t="n">
        <v>1397.24</v>
      </c>
      <c r="R13" t="n">
        <v>142.62</v>
      </c>
      <c r="S13" t="n">
        <v>66.97</v>
      </c>
      <c r="T13" t="n">
        <v>34933.12</v>
      </c>
      <c r="U13" t="n">
        <v>0.47</v>
      </c>
      <c r="V13" t="n">
        <v>0.8</v>
      </c>
      <c r="W13" t="n">
        <v>5.43</v>
      </c>
      <c r="X13" t="n">
        <v>2.16</v>
      </c>
      <c r="Y13" t="n">
        <v>1</v>
      </c>
      <c r="Z13" t="n">
        <v>10</v>
      </c>
      <c r="AA13" t="n">
        <v>596.7354980131771</v>
      </c>
      <c r="AB13" t="n">
        <v>816.4798344937983</v>
      </c>
      <c r="AC13" t="n">
        <v>738.5561450263541</v>
      </c>
      <c r="AD13" t="n">
        <v>596735.4980131771</v>
      </c>
      <c r="AE13" t="n">
        <v>816479.8344937983</v>
      </c>
      <c r="AF13" t="n">
        <v>2.885912974048307e-06</v>
      </c>
      <c r="AG13" t="n">
        <v>9.35474537037037</v>
      </c>
      <c r="AH13" t="n">
        <v>738556.1450263541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3.1367</v>
      </c>
      <c r="E14" t="n">
        <v>31.88</v>
      </c>
      <c r="F14" t="n">
        <v>26.15</v>
      </c>
      <c r="G14" t="n">
        <v>22.41</v>
      </c>
      <c r="H14" t="n">
        <v>0.31</v>
      </c>
      <c r="I14" t="n">
        <v>70</v>
      </c>
      <c r="J14" t="n">
        <v>227.95</v>
      </c>
      <c r="K14" t="n">
        <v>56.94</v>
      </c>
      <c r="L14" t="n">
        <v>4</v>
      </c>
      <c r="M14" t="n">
        <v>68</v>
      </c>
      <c r="N14" t="n">
        <v>52.01</v>
      </c>
      <c r="O14" t="n">
        <v>28348.56</v>
      </c>
      <c r="P14" t="n">
        <v>384.96</v>
      </c>
      <c r="Q14" t="n">
        <v>1397.27</v>
      </c>
      <c r="R14" t="n">
        <v>136.73</v>
      </c>
      <c r="S14" t="n">
        <v>66.97</v>
      </c>
      <c r="T14" t="n">
        <v>32015.21</v>
      </c>
      <c r="U14" t="n">
        <v>0.49</v>
      </c>
      <c r="V14" t="n">
        <v>0.8</v>
      </c>
      <c r="W14" t="n">
        <v>5.42</v>
      </c>
      <c r="X14" t="n">
        <v>1.98</v>
      </c>
      <c r="Y14" t="n">
        <v>1</v>
      </c>
      <c r="Z14" t="n">
        <v>10</v>
      </c>
      <c r="AA14" t="n">
        <v>575.2187877714391</v>
      </c>
      <c r="AB14" t="n">
        <v>787.0397222907911</v>
      </c>
      <c r="AC14" t="n">
        <v>711.9257558125452</v>
      </c>
      <c r="AD14" t="n">
        <v>575218.7877714391</v>
      </c>
      <c r="AE14" t="n">
        <v>787039.7222907911</v>
      </c>
      <c r="AF14" t="n">
        <v>2.926403266963218e-06</v>
      </c>
      <c r="AG14" t="n">
        <v>9.224537037037036</v>
      </c>
      <c r="AH14" t="n">
        <v>711925.7558125452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3.1631</v>
      </c>
      <c r="E15" t="n">
        <v>31.61</v>
      </c>
      <c r="F15" t="n">
        <v>26.06</v>
      </c>
      <c r="G15" t="n">
        <v>23.69</v>
      </c>
      <c r="H15" t="n">
        <v>0.33</v>
      </c>
      <c r="I15" t="n">
        <v>66</v>
      </c>
      <c r="J15" t="n">
        <v>228.38</v>
      </c>
      <c r="K15" t="n">
        <v>56.94</v>
      </c>
      <c r="L15" t="n">
        <v>4.25</v>
      </c>
      <c r="M15" t="n">
        <v>64</v>
      </c>
      <c r="N15" t="n">
        <v>52.18</v>
      </c>
      <c r="O15" t="n">
        <v>28400.61</v>
      </c>
      <c r="P15" t="n">
        <v>382.72</v>
      </c>
      <c r="Q15" t="n">
        <v>1397.4</v>
      </c>
      <c r="R15" t="n">
        <v>133.71</v>
      </c>
      <c r="S15" t="n">
        <v>66.97</v>
      </c>
      <c r="T15" t="n">
        <v>30529.13</v>
      </c>
      <c r="U15" t="n">
        <v>0.5</v>
      </c>
      <c r="V15" t="n">
        <v>0.8100000000000001</v>
      </c>
      <c r="W15" t="n">
        <v>5.41</v>
      </c>
      <c r="X15" t="n">
        <v>1.89</v>
      </c>
      <c r="Y15" t="n">
        <v>1</v>
      </c>
      <c r="Z15" t="n">
        <v>10</v>
      </c>
      <c r="AA15" t="n">
        <v>569.8378180949968</v>
      </c>
      <c r="AB15" t="n">
        <v>779.6772421878552</v>
      </c>
      <c r="AC15" t="n">
        <v>705.2659404773277</v>
      </c>
      <c r="AD15" t="n">
        <v>569837.8180949969</v>
      </c>
      <c r="AE15" t="n">
        <v>779677.2421878552</v>
      </c>
      <c r="AF15" t="n">
        <v>2.951033306893027e-06</v>
      </c>
      <c r="AG15" t="n">
        <v>9.146412037037036</v>
      </c>
      <c r="AH15" t="n">
        <v>705265.9404773277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3.1935</v>
      </c>
      <c r="E16" t="n">
        <v>31.31</v>
      </c>
      <c r="F16" t="n">
        <v>25.93</v>
      </c>
      <c r="G16" t="n">
        <v>25.1</v>
      </c>
      <c r="H16" t="n">
        <v>0.35</v>
      </c>
      <c r="I16" t="n">
        <v>62</v>
      </c>
      <c r="J16" t="n">
        <v>228.8</v>
      </c>
      <c r="K16" t="n">
        <v>56.94</v>
      </c>
      <c r="L16" t="n">
        <v>4.5</v>
      </c>
      <c r="M16" t="n">
        <v>60</v>
      </c>
      <c r="N16" t="n">
        <v>52.36</v>
      </c>
      <c r="O16" t="n">
        <v>28452.71</v>
      </c>
      <c r="P16" t="n">
        <v>379.85</v>
      </c>
      <c r="Q16" t="n">
        <v>1397.48</v>
      </c>
      <c r="R16" t="n">
        <v>130.11</v>
      </c>
      <c r="S16" t="n">
        <v>66.97</v>
      </c>
      <c r="T16" t="n">
        <v>28745.31</v>
      </c>
      <c r="U16" t="n">
        <v>0.51</v>
      </c>
      <c r="V16" t="n">
        <v>0.8100000000000001</v>
      </c>
      <c r="W16" t="n">
        <v>5.39</v>
      </c>
      <c r="X16" t="n">
        <v>1.76</v>
      </c>
      <c r="Y16" t="n">
        <v>1</v>
      </c>
      <c r="Z16" t="n">
        <v>10</v>
      </c>
      <c r="AA16" t="n">
        <v>563.431393436688</v>
      </c>
      <c r="AB16" t="n">
        <v>770.9116893388481</v>
      </c>
      <c r="AC16" t="n">
        <v>697.3369596896994</v>
      </c>
      <c r="AD16" t="n">
        <v>563431.393436688</v>
      </c>
      <c r="AE16" t="n">
        <v>770911.6893388481</v>
      </c>
      <c r="AF16" t="n">
        <v>2.979395171054624e-06</v>
      </c>
      <c r="AG16" t="n">
        <v>9.059606481481481</v>
      </c>
      <c r="AH16" t="n">
        <v>697336.9596896993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3.2243</v>
      </c>
      <c r="E17" t="n">
        <v>31.01</v>
      </c>
      <c r="F17" t="n">
        <v>25.81</v>
      </c>
      <c r="G17" t="n">
        <v>26.7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376.77</v>
      </c>
      <c r="Q17" t="n">
        <v>1397.26</v>
      </c>
      <c r="R17" t="n">
        <v>126.26</v>
      </c>
      <c r="S17" t="n">
        <v>66.97</v>
      </c>
      <c r="T17" t="n">
        <v>26843.76</v>
      </c>
      <c r="U17" t="n">
        <v>0.53</v>
      </c>
      <c r="V17" t="n">
        <v>0.82</v>
      </c>
      <c r="W17" t="n">
        <v>5.38</v>
      </c>
      <c r="X17" t="n">
        <v>1.64</v>
      </c>
      <c r="Y17" t="n">
        <v>1</v>
      </c>
      <c r="Z17" t="n">
        <v>10</v>
      </c>
      <c r="AA17" t="n">
        <v>556.8081940243873</v>
      </c>
      <c r="AB17" t="n">
        <v>761.8495357080023</v>
      </c>
      <c r="AC17" t="n">
        <v>689.139685282569</v>
      </c>
      <c r="AD17" t="n">
        <v>556808.1940243873</v>
      </c>
      <c r="AE17" t="n">
        <v>761849.5357080024</v>
      </c>
      <c r="AF17" t="n">
        <v>3.0081302176394e-06</v>
      </c>
      <c r="AG17" t="n">
        <v>8.972800925925926</v>
      </c>
      <c r="AH17" t="n">
        <v>689139.6852825689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3.2475</v>
      </c>
      <c r="E18" t="n">
        <v>30.79</v>
      </c>
      <c r="F18" t="n">
        <v>25.72</v>
      </c>
      <c r="G18" t="n">
        <v>28.06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374.4</v>
      </c>
      <c r="Q18" t="n">
        <v>1397.49</v>
      </c>
      <c r="R18" t="n">
        <v>123.17</v>
      </c>
      <c r="S18" t="n">
        <v>66.97</v>
      </c>
      <c r="T18" t="n">
        <v>25313.3</v>
      </c>
      <c r="U18" t="n">
        <v>0.54</v>
      </c>
      <c r="V18" t="n">
        <v>0.82</v>
      </c>
      <c r="W18" t="n">
        <v>5.38</v>
      </c>
      <c r="X18" t="n">
        <v>1.55</v>
      </c>
      <c r="Y18" t="n">
        <v>1</v>
      </c>
      <c r="Z18" t="n">
        <v>10</v>
      </c>
      <c r="AA18" t="n">
        <v>551.9928268170394</v>
      </c>
      <c r="AB18" t="n">
        <v>755.2609378559008</v>
      </c>
      <c r="AC18" t="n">
        <v>683.1798939623168</v>
      </c>
      <c r="AD18" t="n">
        <v>551992.8268170394</v>
      </c>
      <c r="AE18" t="n">
        <v>755260.9378559008</v>
      </c>
      <c r="AF18" t="n">
        <v>3.029774798183777e-06</v>
      </c>
      <c r="AG18" t="n">
        <v>8.909143518518519</v>
      </c>
      <c r="AH18" t="n">
        <v>683179.8939623168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3.2698</v>
      </c>
      <c r="E19" t="n">
        <v>30.58</v>
      </c>
      <c r="F19" t="n">
        <v>25.64</v>
      </c>
      <c r="G19" t="n">
        <v>29.58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372.3</v>
      </c>
      <c r="Q19" t="n">
        <v>1397.25</v>
      </c>
      <c r="R19" t="n">
        <v>120.27</v>
      </c>
      <c r="S19" t="n">
        <v>66.97</v>
      </c>
      <c r="T19" t="n">
        <v>23876.63</v>
      </c>
      <c r="U19" t="n">
        <v>0.5600000000000001</v>
      </c>
      <c r="V19" t="n">
        <v>0.82</v>
      </c>
      <c r="W19" t="n">
        <v>5.39</v>
      </c>
      <c r="X19" t="n">
        <v>1.47</v>
      </c>
      <c r="Y19" t="n">
        <v>1</v>
      </c>
      <c r="Z19" t="n">
        <v>10</v>
      </c>
      <c r="AA19" t="n">
        <v>547.5845568026936</v>
      </c>
      <c r="AB19" t="n">
        <v>749.2293483431256</v>
      </c>
      <c r="AC19" t="n">
        <v>677.7239508872516</v>
      </c>
      <c r="AD19" t="n">
        <v>547584.5568026935</v>
      </c>
      <c r="AE19" t="n">
        <v>749229.3483431255</v>
      </c>
      <c r="AF19" t="n">
        <v>3.050579718276001e-06</v>
      </c>
      <c r="AG19" t="n">
        <v>8.84837962962963</v>
      </c>
      <c r="AH19" t="n">
        <v>677723.9508872516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3.2886</v>
      </c>
      <c r="E20" t="n">
        <v>30.41</v>
      </c>
      <c r="F20" t="n">
        <v>25.55</v>
      </c>
      <c r="G20" t="n">
        <v>30.66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369.83</v>
      </c>
      <c r="Q20" t="n">
        <v>1397.32</v>
      </c>
      <c r="R20" t="n">
        <v>117.7</v>
      </c>
      <c r="S20" t="n">
        <v>66.97</v>
      </c>
      <c r="T20" t="n">
        <v>22602.87</v>
      </c>
      <c r="U20" t="n">
        <v>0.57</v>
      </c>
      <c r="V20" t="n">
        <v>0.82</v>
      </c>
      <c r="W20" t="n">
        <v>5.38</v>
      </c>
      <c r="X20" t="n">
        <v>1.39</v>
      </c>
      <c r="Y20" t="n">
        <v>1</v>
      </c>
      <c r="Z20" t="n">
        <v>10</v>
      </c>
      <c r="AA20" t="n">
        <v>543.3167790589538</v>
      </c>
      <c r="AB20" t="n">
        <v>743.3899865530749</v>
      </c>
      <c r="AC20" t="n">
        <v>672.4418895908477</v>
      </c>
      <c r="AD20" t="n">
        <v>543316.7790589537</v>
      </c>
      <c r="AE20" t="n">
        <v>743389.9865530749</v>
      </c>
      <c r="AF20" t="n">
        <v>3.06811929216541e-06</v>
      </c>
      <c r="AG20" t="n">
        <v>8.799189814814815</v>
      </c>
      <c r="AH20" t="n">
        <v>672441.8895908478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3.3094</v>
      </c>
      <c r="E21" t="n">
        <v>30.22</v>
      </c>
      <c r="F21" t="n">
        <v>25.49</v>
      </c>
      <c r="G21" t="n">
        <v>32.54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367.67</v>
      </c>
      <c r="Q21" t="n">
        <v>1397.28</v>
      </c>
      <c r="R21" t="n">
        <v>115.4</v>
      </c>
      <c r="S21" t="n">
        <v>66.97</v>
      </c>
      <c r="T21" t="n">
        <v>21465.68</v>
      </c>
      <c r="U21" t="n">
        <v>0.58</v>
      </c>
      <c r="V21" t="n">
        <v>0.83</v>
      </c>
      <c r="W21" t="n">
        <v>5.38</v>
      </c>
      <c r="X21" t="n">
        <v>1.33</v>
      </c>
      <c r="Y21" t="n">
        <v>1</v>
      </c>
      <c r="Z21" t="n">
        <v>10</v>
      </c>
      <c r="AA21" t="n">
        <v>539.2153270611656</v>
      </c>
      <c r="AB21" t="n">
        <v>737.7781989864094</v>
      </c>
      <c r="AC21" t="n">
        <v>667.3656831533515</v>
      </c>
      <c r="AD21" t="n">
        <v>539215.3270611656</v>
      </c>
      <c r="AE21" t="n">
        <v>737778.1989864093</v>
      </c>
      <c r="AF21" t="n">
        <v>3.087524778170713e-06</v>
      </c>
      <c r="AG21" t="n">
        <v>8.744212962962964</v>
      </c>
      <c r="AH21" t="n">
        <v>667365.6831533515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3.3258</v>
      </c>
      <c r="E22" t="n">
        <v>30.07</v>
      </c>
      <c r="F22" t="n">
        <v>25.43</v>
      </c>
      <c r="G22" t="n">
        <v>33.91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365.99</v>
      </c>
      <c r="Q22" t="n">
        <v>1397.29</v>
      </c>
      <c r="R22" t="n">
        <v>113.66</v>
      </c>
      <c r="S22" t="n">
        <v>66.97</v>
      </c>
      <c r="T22" t="n">
        <v>20608.63</v>
      </c>
      <c r="U22" t="n">
        <v>0.59</v>
      </c>
      <c r="V22" t="n">
        <v>0.83</v>
      </c>
      <c r="W22" t="n">
        <v>5.37</v>
      </c>
      <c r="X22" t="n">
        <v>1.27</v>
      </c>
      <c r="Y22" t="n">
        <v>1</v>
      </c>
      <c r="Z22" t="n">
        <v>10</v>
      </c>
      <c r="AA22" t="n">
        <v>535.9880912290702</v>
      </c>
      <c r="AB22" t="n">
        <v>733.3625525453398</v>
      </c>
      <c r="AC22" t="n">
        <v>663.3714598112189</v>
      </c>
      <c r="AD22" t="n">
        <v>535988.0912290702</v>
      </c>
      <c r="AE22" t="n">
        <v>733362.5525453398</v>
      </c>
      <c r="AF22" t="n">
        <v>3.102825257521048e-06</v>
      </c>
      <c r="AG22" t="n">
        <v>8.700810185185185</v>
      </c>
      <c r="AH22" t="n">
        <v>663371.4598112189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3.3394</v>
      </c>
      <c r="E23" t="n">
        <v>29.95</v>
      </c>
      <c r="F23" t="n">
        <v>25.4</v>
      </c>
      <c r="G23" t="n">
        <v>35.44</v>
      </c>
      <c r="H23" t="n">
        <v>0.48</v>
      </c>
      <c r="I23" t="n">
        <v>43</v>
      </c>
      <c r="J23" t="n">
        <v>231.77</v>
      </c>
      <c r="K23" t="n">
        <v>56.94</v>
      </c>
      <c r="L23" t="n">
        <v>6.25</v>
      </c>
      <c r="M23" t="n">
        <v>41</v>
      </c>
      <c r="N23" t="n">
        <v>53.58</v>
      </c>
      <c r="O23" t="n">
        <v>28819.14</v>
      </c>
      <c r="P23" t="n">
        <v>364.46</v>
      </c>
      <c r="Q23" t="n">
        <v>1397.22</v>
      </c>
      <c r="R23" t="n">
        <v>112.46</v>
      </c>
      <c r="S23" t="n">
        <v>66.97</v>
      </c>
      <c r="T23" t="n">
        <v>20016.07</v>
      </c>
      <c r="U23" t="n">
        <v>0.6</v>
      </c>
      <c r="V23" t="n">
        <v>0.83</v>
      </c>
      <c r="W23" t="n">
        <v>5.37</v>
      </c>
      <c r="X23" t="n">
        <v>1.23</v>
      </c>
      <c r="Y23" t="n">
        <v>1</v>
      </c>
      <c r="Z23" t="n">
        <v>10</v>
      </c>
      <c r="AA23" t="n">
        <v>533.3086428067852</v>
      </c>
      <c r="AB23" t="n">
        <v>729.6964130050479</v>
      </c>
      <c r="AC23" t="n">
        <v>660.0552114831934</v>
      </c>
      <c r="AD23" t="n">
        <v>533308.6428067852</v>
      </c>
      <c r="AE23" t="n">
        <v>729696.4130050479</v>
      </c>
      <c r="AF23" t="n">
        <v>3.115513459909131e-06</v>
      </c>
      <c r="AG23" t="n">
        <v>8.666087962962964</v>
      </c>
      <c r="AH23" t="n">
        <v>660055.2114831933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3.3617</v>
      </c>
      <c r="E24" t="n">
        <v>29.75</v>
      </c>
      <c r="F24" t="n">
        <v>25.29</v>
      </c>
      <c r="G24" t="n">
        <v>37</v>
      </c>
      <c r="H24" t="n">
        <v>0.5</v>
      </c>
      <c r="I24" t="n">
        <v>41</v>
      </c>
      <c r="J24" t="n">
        <v>232.2</v>
      </c>
      <c r="K24" t="n">
        <v>56.94</v>
      </c>
      <c r="L24" t="n">
        <v>6.5</v>
      </c>
      <c r="M24" t="n">
        <v>39</v>
      </c>
      <c r="N24" t="n">
        <v>53.75</v>
      </c>
      <c r="O24" t="n">
        <v>28871.74</v>
      </c>
      <c r="P24" t="n">
        <v>361.26</v>
      </c>
      <c r="Q24" t="n">
        <v>1397.21</v>
      </c>
      <c r="R24" t="n">
        <v>108.86</v>
      </c>
      <c r="S24" t="n">
        <v>66.97</v>
      </c>
      <c r="T24" t="n">
        <v>18228.11</v>
      </c>
      <c r="U24" t="n">
        <v>0.62</v>
      </c>
      <c r="V24" t="n">
        <v>0.83</v>
      </c>
      <c r="W24" t="n">
        <v>5.36</v>
      </c>
      <c r="X24" t="n">
        <v>1.12</v>
      </c>
      <c r="Y24" t="n">
        <v>1</v>
      </c>
      <c r="Z24" t="n">
        <v>10</v>
      </c>
      <c r="AA24" t="n">
        <v>528.2450163797907</v>
      </c>
      <c r="AB24" t="n">
        <v>722.7681359362025</v>
      </c>
      <c r="AC24" t="n">
        <v>653.7881594539003</v>
      </c>
      <c r="AD24" t="n">
        <v>528245.0163797907</v>
      </c>
      <c r="AE24" t="n">
        <v>722768.1359362025</v>
      </c>
      <c r="AF24" t="n">
        <v>3.136318380001355e-06</v>
      </c>
      <c r="AG24" t="n">
        <v>8.608217592592593</v>
      </c>
      <c r="AH24" t="n">
        <v>653788.1594539003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3.367</v>
      </c>
      <c r="E25" t="n">
        <v>29.7</v>
      </c>
      <c r="F25" t="n">
        <v>25.28</v>
      </c>
      <c r="G25" t="n">
        <v>37.92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360.3</v>
      </c>
      <c r="Q25" t="n">
        <v>1397.21</v>
      </c>
      <c r="R25" t="n">
        <v>108.97</v>
      </c>
      <c r="S25" t="n">
        <v>66.97</v>
      </c>
      <c r="T25" t="n">
        <v>18288.54</v>
      </c>
      <c r="U25" t="n">
        <v>0.61</v>
      </c>
      <c r="V25" t="n">
        <v>0.83</v>
      </c>
      <c r="W25" t="n">
        <v>5.36</v>
      </c>
      <c r="X25" t="n">
        <v>1.12</v>
      </c>
      <c r="Y25" t="n">
        <v>1</v>
      </c>
      <c r="Z25" t="n">
        <v>10</v>
      </c>
      <c r="AA25" t="n">
        <v>526.9663721743223</v>
      </c>
      <c r="AB25" t="n">
        <v>721.0186385244791</v>
      </c>
      <c r="AC25" t="n">
        <v>652.205631619717</v>
      </c>
      <c r="AD25" t="n">
        <v>526966.3721743223</v>
      </c>
      <c r="AE25" t="n">
        <v>721018.6385244791</v>
      </c>
      <c r="AF25" t="n">
        <v>3.141263047108476e-06</v>
      </c>
      <c r="AG25" t="n">
        <v>8.59375</v>
      </c>
      <c r="AH25" t="n">
        <v>652205.631619717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3.3842</v>
      </c>
      <c r="E26" t="n">
        <v>29.55</v>
      </c>
      <c r="F26" t="n">
        <v>25.22</v>
      </c>
      <c r="G26" t="n">
        <v>39.82</v>
      </c>
      <c r="H26" t="n">
        <v>0.53</v>
      </c>
      <c r="I26" t="n">
        <v>38</v>
      </c>
      <c r="J26" t="n">
        <v>233.05</v>
      </c>
      <c r="K26" t="n">
        <v>56.94</v>
      </c>
      <c r="L26" t="n">
        <v>7</v>
      </c>
      <c r="M26" t="n">
        <v>36</v>
      </c>
      <c r="N26" t="n">
        <v>54.11</v>
      </c>
      <c r="O26" t="n">
        <v>28977.11</v>
      </c>
      <c r="P26" t="n">
        <v>357.71</v>
      </c>
      <c r="Q26" t="n">
        <v>1397.24</v>
      </c>
      <c r="R26" t="n">
        <v>106.68</v>
      </c>
      <c r="S26" t="n">
        <v>66.97</v>
      </c>
      <c r="T26" t="n">
        <v>17153.91</v>
      </c>
      <c r="U26" t="n">
        <v>0.63</v>
      </c>
      <c r="V26" t="n">
        <v>0.83</v>
      </c>
      <c r="W26" t="n">
        <v>5.36</v>
      </c>
      <c r="X26" t="n">
        <v>1.05</v>
      </c>
      <c r="Y26" t="n">
        <v>1</v>
      </c>
      <c r="Z26" t="n">
        <v>10</v>
      </c>
      <c r="AA26" t="n">
        <v>510.8051740871859</v>
      </c>
      <c r="AB26" t="n">
        <v>698.9061743199194</v>
      </c>
      <c r="AC26" t="n">
        <v>632.2035499638019</v>
      </c>
      <c r="AD26" t="n">
        <v>510805.1740871859</v>
      </c>
      <c r="AE26" t="n">
        <v>698906.1743199194</v>
      </c>
      <c r="AF26" t="n">
        <v>3.157309891305169e-06</v>
      </c>
      <c r="AG26" t="n">
        <v>8.550347222222223</v>
      </c>
      <c r="AH26" t="n">
        <v>632203.549963802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3.3909</v>
      </c>
      <c r="E27" t="n">
        <v>29.49</v>
      </c>
      <c r="F27" t="n">
        <v>25.21</v>
      </c>
      <c r="G27" t="n">
        <v>40.87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357.2</v>
      </c>
      <c r="Q27" t="n">
        <v>1397.27</v>
      </c>
      <c r="R27" t="n">
        <v>106.38</v>
      </c>
      <c r="S27" t="n">
        <v>66.97</v>
      </c>
      <c r="T27" t="n">
        <v>17005.92</v>
      </c>
      <c r="U27" t="n">
        <v>0.63</v>
      </c>
      <c r="V27" t="n">
        <v>0.84</v>
      </c>
      <c r="W27" t="n">
        <v>5.36</v>
      </c>
      <c r="X27" t="n">
        <v>1.04</v>
      </c>
      <c r="Y27" t="n">
        <v>1</v>
      </c>
      <c r="Z27" t="n">
        <v>10</v>
      </c>
      <c r="AA27" t="n">
        <v>509.7216038888715</v>
      </c>
      <c r="AB27" t="n">
        <v>697.4235857708424</v>
      </c>
      <c r="AC27" t="n">
        <v>630.8624575850228</v>
      </c>
      <c r="AD27" t="n">
        <v>509721.6038888715</v>
      </c>
      <c r="AE27" t="n">
        <v>697423.5857708424</v>
      </c>
      <c r="AF27" t="n">
        <v>3.163560696893416e-06</v>
      </c>
      <c r="AG27" t="n">
        <v>8.532986111111111</v>
      </c>
      <c r="AH27" t="n">
        <v>630862.4575850228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3.4081</v>
      </c>
      <c r="E28" t="n">
        <v>29.34</v>
      </c>
      <c r="F28" t="n">
        <v>25.15</v>
      </c>
      <c r="G28" t="n">
        <v>43.11</v>
      </c>
      <c r="H28" t="n">
        <v>0.57</v>
      </c>
      <c r="I28" t="n">
        <v>35</v>
      </c>
      <c r="J28" t="n">
        <v>233.91</v>
      </c>
      <c r="K28" t="n">
        <v>56.94</v>
      </c>
      <c r="L28" t="n">
        <v>7.5</v>
      </c>
      <c r="M28" t="n">
        <v>33</v>
      </c>
      <c r="N28" t="n">
        <v>54.46</v>
      </c>
      <c r="O28" t="n">
        <v>29082.74</v>
      </c>
      <c r="P28" t="n">
        <v>354.47</v>
      </c>
      <c r="Q28" t="n">
        <v>1397.25</v>
      </c>
      <c r="R28" t="n">
        <v>104.31</v>
      </c>
      <c r="S28" t="n">
        <v>66.97</v>
      </c>
      <c r="T28" t="n">
        <v>15979.77</v>
      </c>
      <c r="U28" t="n">
        <v>0.64</v>
      </c>
      <c r="V28" t="n">
        <v>0.84</v>
      </c>
      <c r="W28" t="n">
        <v>5.35</v>
      </c>
      <c r="X28" t="n">
        <v>0.98</v>
      </c>
      <c r="Y28" t="n">
        <v>1</v>
      </c>
      <c r="Z28" t="n">
        <v>10</v>
      </c>
      <c r="AA28" t="n">
        <v>505.658206033284</v>
      </c>
      <c r="AB28" t="n">
        <v>691.863865560366</v>
      </c>
      <c r="AC28" t="n">
        <v>625.8333492683179</v>
      </c>
      <c r="AD28" t="n">
        <v>505658.206033284</v>
      </c>
      <c r="AE28" t="n">
        <v>691863.865560366</v>
      </c>
      <c r="AF28" t="n">
        <v>3.179607541090109e-06</v>
      </c>
      <c r="AG28" t="n">
        <v>8.489583333333334</v>
      </c>
      <c r="AH28" t="n">
        <v>625833.3492683179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3.4195</v>
      </c>
      <c r="E29" t="n">
        <v>29.24</v>
      </c>
      <c r="F29" t="n">
        <v>25.09</v>
      </c>
      <c r="G29" t="n">
        <v>44.28</v>
      </c>
      <c r="H29" t="n">
        <v>0.59</v>
      </c>
      <c r="I29" t="n">
        <v>34</v>
      </c>
      <c r="J29" t="n">
        <v>234.34</v>
      </c>
      <c r="K29" t="n">
        <v>56.94</v>
      </c>
      <c r="L29" t="n">
        <v>7.75</v>
      </c>
      <c r="M29" t="n">
        <v>32</v>
      </c>
      <c r="N29" t="n">
        <v>54.64</v>
      </c>
      <c r="O29" t="n">
        <v>29135.65</v>
      </c>
      <c r="P29" t="n">
        <v>352.89</v>
      </c>
      <c r="Q29" t="n">
        <v>1397.23</v>
      </c>
      <c r="R29" t="n">
        <v>102.82</v>
      </c>
      <c r="S29" t="n">
        <v>66.97</v>
      </c>
      <c r="T29" t="n">
        <v>15241.84</v>
      </c>
      <c r="U29" t="n">
        <v>0.65</v>
      </c>
      <c r="V29" t="n">
        <v>0.84</v>
      </c>
      <c r="W29" t="n">
        <v>5.34</v>
      </c>
      <c r="X29" t="n">
        <v>0.92</v>
      </c>
      <c r="Y29" t="n">
        <v>1</v>
      </c>
      <c r="Z29" t="n">
        <v>10</v>
      </c>
      <c r="AA29" t="n">
        <v>503.1900755456041</v>
      </c>
      <c r="AB29" t="n">
        <v>688.48686054089</v>
      </c>
      <c r="AC29" t="n">
        <v>622.7786408682445</v>
      </c>
      <c r="AD29" t="n">
        <v>503190.0755456041</v>
      </c>
      <c r="AE29" t="n">
        <v>688486.86054089</v>
      </c>
      <c r="AF29" t="n">
        <v>3.190243240150708e-06</v>
      </c>
      <c r="AG29" t="n">
        <v>8.460648148148147</v>
      </c>
      <c r="AH29" t="n">
        <v>622778.6408682445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3.428</v>
      </c>
      <c r="E30" t="n">
        <v>29.17</v>
      </c>
      <c r="F30" t="n">
        <v>25.06</v>
      </c>
      <c r="G30" t="n">
        <v>45.57</v>
      </c>
      <c r="H30" t="n">
        <v>0.61</v>
      </c>
      <c r="I30" t="n">
        <v>33</v>
      </c>
      <c r="J30" t="n">
        <v>234.77</v>
      </c>
      <c r="K30" t="n">
        <v>56.94</v>
      </c>
      <c r="L30" t="n">
        <v>8</v>
      </c>
      <c r="M30" t="n">
        <v>31</v>
      </c>
      <c r="N30" t="n">
        <v>54.82</v>
      </c>
      <c r="O30" t="n">
        <v>29188.62</v>
      </c>
      <c r="P30" t="n">
        <v>351.52</v>
      </c>
      <c r="Q30" t="n">
        <v>1397.29</v>
      </c>
      <c r="R30" t="n">
        <v>101.83</v>
      </c>
      <c r="S30" t="n">
        <v>66.97</v>
      </c>
      <c r="T30" t="n">
        <v>14752.1</v>
      </c>
      <c r="U30" t="n">
        <v>0.66</v>
      </c>
      <c r="V30" t="n">
        <v>0.84</v>
      </c>
      <c r="W30" t="n">
        <v>5.34</v>
      </c>
      <c r="X30" t="n">
        <v>0.9</v>
      </c>
      <c r="Y30" t="n">
        <v>1</v>
      </c>
      <c r="Z30" t="n">
        <v>10</v>
      </c>
      <c r="AA30" t="n">
        <v>501.2772830817681</v>
      </c>
      <c r="AB30" t="n">
        <v>685.8696935054219</v>
      </c>
      <c r="AC30" t="n">
        <v>620.4112525814243</v>
      </c>
      <c r="AD30" t="n">
        <v>501277.2830817681</v>
      </c>
      <c r="AE30" t="n">
        <v>685869.6935054219</v>
      </c>
      <c r="AF30" t="n">
        <v>3.19817336664326e-06</v>
      </c>
      <c r="AG30" t="n">
        <v>8.440393518518519</v>
      </c>
      <c r="AH30" t="n">
        <v>620411.2525814243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3.4332</v>
      </c>
      <c r="E31" t="n">
        <v>29.13</v>
      </c>
      <c r="F31" t="n">
        <v>25.06</v>
      </c>
      <c r="G31" t="n">
        <v>46.99</v>
      </c>
      <c r="H31" t="n">
        <v>0.62</v>
      </c>
      <c r="I31" t="n">
        <v>32</v>
      </c>
      <c r="J31" t="n">
        <v>235.2</v>
      </c>
      <c r="K31" t="n">
        <v>56.94</v>
      </c>
      <c r="L31" t="n">
        <v>8.25</v>
      </c>
      <c r="M31" t="n">
        <v>30</v>
      </c>
      <c r="N31" t="n">
        <v>55</v>
      </c>
      <c r="O31" t="n">
        <v>29241.66</v>
      </c>
      <c r="P31" t="n">
        <v>350.04</v>
      </c>
      <c r="Q31" t="n">
        <v>1397.25</v>
      </c>
      <c r="R31" t="n">
        <v>101.51</v>
      </c>
      <c r="S31" t="n">
        <v>66.97</v>
      </c>
      <c r="T31" t="n">
        <v>14597.48</v>
      </c>
      <c r="U31" t="n">
        <v>0.66</v>
      </c>
      <c r="V31" t="n">
        <v>0.84</v>
      </c>
      <c r="W31" t="n">
        <v>5.35</v>
      </c>
      <c r="X31" t="n">
        <v>0.9</v>
      </c>
      <c r="Y31" t="n">
        <v>1</v>
      </c>
      <c r="Z31" t="n">
        <v>10</v>
      </c>
      <c r="AA31" t="n">
        <v>499.7245037116101</v>
      </c>
      <c r="AB31" t="n">
        <v>683.7451122673806</v>
      </c>
      <c r="AC31" t="n">
        <v>618.4894383948732</v>
      </c>
      <c r="AD31" t="n">
        <v>499724.50371161</v>
      </c>
      <c r="AE31" t="n">
        <v>683745.1122673806</v>
      </c>
      <c r="AF31" t="n">
        <v>3.203024738144585e-06</v>
      </c>
      <c r="AG31" t="n">
        <v>8.428819444444445</v>
      </c>
      <c r="AH31" t="n">
        <v>618489.4383948732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3.4428</v>
      </c>
      <c r="E32" t="n">
        <v>29.05</v>
      </c>
      <c r="F32" t="n">
        <v>25.02</v>
      </c>
      <c r="G32" t="n">
        <v>48.43</v>
      </c>
      <c r="H32" t="n">
        <v>0.64</v>
      </c>
      <c r="I32" t="n">
        <v>31</v>
      </c>
      <c r="J32" t="n">
        <v>235.63</v>
      </c>
      <c r="K32" t="n">
        <v>56.94</v>
      </c>
      <c r="L32" t="n">
        <v>8.5</v>
      </c>
      <c r="M32" t="n">
        <v>29</v>
      </c>
      <c r="N32" t="n">
        <v>55.18</v>
      </c>
      <c r="O32" t="n">
        <v>29294.76</v>
      </c>
      <c r="P32" t="n">
        <v>349.07</v>
      </c>
      <c r="Q32" t="n">
        <v>1397.23</v>
      </c>
      <c r="R32" t="n">
        <v>100.32</v>
      </c>
      <c r="S32" t="n">
        <v>66.97</v>
      </c>
      <c r="T32" t="n">
        <v>14007.59</v>
      </c>
      <c r="U32" t="n">
        <v>0.67</v>
      </c>
      <c r="V32" t="n">
        <v>0.84</v>
      </c>
      <c r="W32" t="n">
        <v>5.35</v>
      </c>
      <c r="X32" t="n">
        <v>0.86</v>
      </c>
      <c r="Y32" t="n">
        <v>1</v>
      </c>
      <c r="Z32" t="n">
        <v>10</v>
      </c>
      <c r="AA32" t="n">
        <v>497.9671040614995</v>
      </c>
      <c r="AB32" t="n">
        <v>681.3405605350986</v>
      </c>
      <c r="AC32" t="n">
        <v>616.3143737051107</v>
      </c>
      <c r="AD32" t="n">
        <v>497967.1040614995</v>
      </c>
      <c r="AE32" t="n">
        <v>681340.5605350985</v>
      </c>
      <c r="AF32" t="n">
        <v>3.21198111630088e-06</v>
      </c>
      <c r="AG32" t="n">
        <v>8.405671296296296</v>
      </c>
      <c r="AH32" t="n">
        <v>616314.3737051107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3.4507</v>
      </c>
      <c r="E33" t="n">
        <v>28.98</v>
      </c>
      <c r="F33" t="n">
        <v>25</v>
      </c>
      <c r="G33" t="n">
        <v>50.01</v>
      </c>
      <c r="H33" t="n">
        <v>0.66</v>
      </c>
      <c r="I33" t="n">
        <v>30</v>
      </c>
      <c r="J33" t="n">
        <v>236.06</v>
      </c>
      <c r="K33" t="n">
        <v>56.94</v>
      </c>
      <c r="L33" t="n">
        <v>8.75</v>
      </c>
      <c r="M33" t="n">
        <v>28</v>
      </c>
      <c r="N33" t="n">
        <v>55.36</v>
      </c>
      <c r="O33" t="n">
        <v>29347.92</v>
      </c>
      <c r="P33" t="n">
        <v>347.31</v>
      </c>
      <c r="Q33" t="n">
        <v>1397.27</v>
      </c>
      <c r="R33" t="n">
        <v>99.89</v>
      </c>
      <c r="S33" t="n">
        <v>66.97</v>
      </c>
      <c r="T33" t="n">
        <v>13796.3</v>
      </c>
      <c r="U33" t="n">
        <v>0.67</v>
      </c>
      <c r="V33" t="n">
        <v>0.84</v>
      </c>
      <c r="W33" t="n">
        <v>5.34</v>
      </c>
      <c r="X33" t="n">
        <v>0.84</v>
      </c>
      <c r="Y33" t="n">
        <v>1</v>
      </c>
      <c r="Z33" t="n">
        <v>10</v>
      </c>
      <c r="AA33" t="n">
        <v>495.8995894488705</v>
      </c>
      <c r="AB33" t="n">
        <v>678.5116958297922</v>
      </c>
      <c r="AC33" t="n">
        <v>613.7554918769422</v>
      </c>
      <c r="AD33" t="n">
        <v>495899.5894488705</v>
      </c>
      <c r="AE33" t="n">
        <v>678511.6958297922</v>
      </c>
      <c r="AF33" t="n">
        <v>3.219351469158663e-06</v>
      </c>
      <c r="AG33" t="n">
        <v>8.385416666666666</v>
      </c>
      <c r="AH33" t="n">
        <v>613755.4918769422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3.4598</v>
      </c>
      <c r="E34" t="n">
        <v>28.9</v>
      </c>
      <c r="F34" t="n">
        <v>24.97</v>
      </c>
      <c r="G34" t="n">
        <v>51.66</v>
      </c>
      <c r="H34" t="n">
        <v>0.68</v>
      </c>
      <c r="I34" t="n">
        <v>29</v>
      </c>
      <c r="J34" t="n">
        <v>236.49</v>
      </c>
      <c r="K34" t="n">
        <v>56.94</v>
      </c>
      <c r="L34" t="n">
        <v>9</v>
      </c>
      <c r="M34" t="n">
        <v>27</v>
      </c>
      <c r="N34" t="n">
        <v>55.55</v>
      </c>
      <c r="O34" t="n">
        <v>29401.15</v>
      </c>
      <c r="P34" t="n">
        <v>345.53</v>
      </c>
      <c r="Q34" t="n">
        <v>1397.22</v>
      </c>
      <c r="R34" t="n">
        <v>98.73999999999999</v>
      </c>
      <c r="S34" t="n">
        <v>66.97</v>
      </c>
      <c r="T34" t="n">
        <v>13226.56</v>
      </c>
      <c r="U34" t="n">
        <v>0.68</v>
      </c>
      <c r="V34" t="n">
        <v>0.84</v>
      </c>
      <c r="W34" t="n">
        <v>5.34</v>
      </c>
      <c r="X34" t="n">
        <v>0.8</v>
      </c>
      <c r="Y34" t="n">
        <v>1</v>
      </c>
      <c r="Z34" t="n">
        <v>10</v>
      </c>
      <c r="AA34" t="n">
        <v>493.6781929720073</v>
      </c>
      <c r="AB34" t="n">
        <v>675.472283169052</v>
      </c>
      <c r="AC34" t="n">
        <v>611.0061564947007</v>
      </c>
      <c r="AD34" t="n">
        <v>493678.1929720073</v>
      </c>
      <c r="AE34" t="n">
        <v>675472.2831690521</v>
      </c>
      <c r="AF34" t="n">
        <v>3.227841369285983e-06</v>
      </c>
      <c r="AG34" t="n">
        <v>8.362268518518517</v>
      </c>
      <c r="AH34" t="n">
        <v>611006.1564947007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3.4701</v>
      </c>
      <c r="E35" t="n">
        <v>28.82</v>
      </c>
      <c r="F35" t="n">
        <v>24.93</v>
      </c>
      <c r="G35" t="n">
        <v>53.42</v>
      </c>
      <c r="H35" t="n">
        <v>0.6899999999999999</v>
      </c>
      <c r="I35" t="n">
        <v>28</v>
      </c>
      <c r="J35" t="n">
        <v>236.92</v>
      </c>
      <c r="K35" t="n">
        <v>56.94</v>
      </c>
      <c r="L35" t="n">
        <v>9.25</v>
      </c>
      <c r="M35" t="n">
        <v>26</v>
      </c>
      <c r="N35" t="n">
        <v>55.73</v>
      </c>
      <c r="O35" t="n">
        <v>29454.44</v>
      </c>
      <c r="P35" t="n">
        <v>344.31</v>
      </c>
      <c r="Q35" t="n">
        <v>1397.21</v>
      </c>
      <c r="R35" t="n">
        <v>97.51000000000001</v>
      </c>
      <c r="S35" t="n">
        <v>66.97</v>
      </c>
      <c r="T35" t="n">
        <v>12617.11</v>
      </c>
      <c r="U35" t="n">
        <v>0.6899999999999999</v>
      </c>
      <c r="V35" t="n">
        <v>0.84</v>
      </c>
      <c r="W35" t="n">
        <v>5.33</v>
      </c>
      <c r="X35" t="n">
        <v>0.76</v>
      </c>
      <c r="Y35" t="n">
        <v>1</v>
      </c>
      <c r="Z35" t="n">
        <v>10</v>
      </c>
      <c r="AA35" t="n">
        <v>491.7106878905741</v>
      </c>
      <c r="AB35" t="n">
        <v>672.780255916437</v>
      </c>
      <c r="AC35" t="n">
        <v>608.5710525447912</v>
      </c>
      <c r="AD35" t="n">
        <v>491710.6878905741</v>
      </c>
      <c r="AE35" t="n">
        <v>672780.255916437</v>
      </c>
      <c r="AF35" t="n">
        <v>3.23745081668284e-06</v>
      </c>
      <c r="AG35" t="n">
        <v>8.33912037037037</v>
      </c>
      <c r="AH35" t="n">
        <v>608571.0525447913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3.4776</v>
      </c>
      <c r="E36" t="n">
        <v>28.76</v>
      </c>
      <c r="F36" t="n">
        <v>24.91</v>
      </c>
      <c r="G36" t="n">
        <v>55.36</v>
      </c>
      <c r="H36" t="n">
        <v>0.71</v>
      </c>
      <c r="I36" t="n">
        <v>27</v>
      </c>
      <c r="J36" t="n">
        <v>237.35</v>
      </c>
      <c r="K36" t="n">
        <v>56.94</v>
      </c>
      <c r="L36" t="n">
        <v>9.5</v>
      </c>
      <c r="M36" t="n">
        <v>25</v>
      </c>
      <c r="N36" t="n">
        <v>55.91</v>
      </c>
      <c r="O36" t="n">
        <v>29507.8</v>
      </c>
      <c r="P36" t="n">
        <v>342.32</v>
      </c>
      <c r="Q36" t="n">
        <v>1397.23</v>
      </c>
      <c r="R36" t="n">
        <v>96.83</v>
      </c>
      <c r="S36" t="n">
        <v>66.97</v>
      </c>
      <c r="T36" t="n">
        <v>12279.47</v>
      </c>
      <c r="U36" t="n">
        <v>0.6899999999999999</v>
      </c>
      <c r="V36" t="n">
        <v>0.84</v>
      </c>
      <c r="W36" t="n">
        <v>5.34</v>
      </c>
      <c r="X36" t="n">
        <v>0.74</v>
      </c>
      <c r="Y36" t="n">
        <v>1</v>
      </c>
      <c r="Z36" t="n">
        <v>10</v>
      </c>
      <c r="AA36" t="n">
        <v>489.5510549725059</v>
      </c>
      <c r="AB36" t="n">
        <v>669.825350881656</v>
      </c>
      <c r="AC36" t="n">
        <v>605.8981594992945</v>
      </c>
      <c r="AD36" t="n">
        <v>489551.0549725059</v>
      </c>
      <c r="AE36" t="n">
        <v>669825.350881656</v>
      </c>
      <c r="AF36" t="n">
        <v>3.244447987117444e-06</v>
      </c>
      <c r="AG36" t="n">
        <v>8.32175925925926</v>
      </c>
      <c r="AH36" t="n">
        <v>605898.1594992945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3.4855</v>
      </c>
      <c r="E37" t="n">
        <v>28.69</v>
      </c>
      <c r="F37" t="n">
        <v>24.89</v>
      </c>
      <c r="G37" t="n">
        <v>57.43</v>
      </c>
      <c r="H37" t="n">
        <v>0.73</v>
      </c>
      <c r="I37" t="n">
        <v>26</v>
      </c>
      <c r="J37" t="n">
        <v>237.79</v>
      </c>
      <c r="K37" t="n">
        <v>56.94</v>
      </c>
      <c r="L37" t="n">
        <v>9.75</v>
      </c>
      <c r="M37" t="n">
        <v>24</v>
      </c>
      <c r="N37" t="n">
        <v>56.09</v>
      </c>
      <c r="O37" t="n">
        <v>29561.22</v>
      </c>
      <c r="P37" t="n">
        <v>339.69</v>
      </c>
      <c r="Q37" t="n">
        <v>1397.22</v>
      </c>
      <c r="R37" t="n">
        <v>96.19</v>
      </c>
      <c r="S37" t="n">
        <v>66.97</v>
      </c>
      <c r="T37" t="n">
        <v>11969.2</v>
      </c>
      <c r="U37" t="n">
        <v>0.7</v>
      </c>
      <c r="V37" t="n">
        <v>0.85</v>
      </c>
      <c r="W37" t="n">
        <v>5.33</v>
      </c>
      <c r="X37" t="n">
        <v>0.72</v>
      </c>
      <c r="Y37" t="n">
        <v>1</v>
      </c>
      <c r="Z37" t="n">
        <v>10</v>
      </c>
      <c r="AA37" t="n">
        <v>486.9195502055513</v>
      </c>
      <c r="AB37" t="n">
        <v>666.2248099657119</v>
      </c>
      <c r="AC37" t="n">
        <v>602.6412491549771</v>
      </c>
      <c r="AD37" t="n">
        <v>486919.5502055513</v>
      </c>
      <c r="AE37" t="n">
        <v>666224.8099657119</v>
      </c>
      <c r="AF37" t="n">
        <v>3.251818339975228e-06</v>
      </c>
      <c r="AG37" t="n">
        <v>8.30150462962963</v>
      </c>
      <c r="AH37" t="n">
        <v>602641.2491549772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3.4884</v>
      </c>
      <c r="E38" t="n">
        <v>28.67</v>
      </c>
      <c r="F38" t="n">
        <v>24.86</v>
      </c>
      <c r="G38" t="n">
        <v>57.38</v>
      </c>
      <c r="H38" t="n">
        <v>0.75</v>
      </c>
      <c r="I38" t="n">
        <v>26</v>
      </c>
      <c r="J38" t="n">
        <v>238.22</v>
      </c>
      <c r="K38" t="n">
        <v>56.94</v>
      </c>
      <c r="L38" t="n">
        <v>10</v>
      </c>
      <c r="M38" t="n">
        <v>24</v>
      </c>
      <c r="N38" t="n">
        <v>56.28</v>
      </c>
      <c r="O38" t="n">
        <v>29614.71</v>
      </c>
      <c r="P38" t="n">
        <v>339.15</v>
      </c>
      <c r="Q38" t="n">
        <v>1397.22</v>
      </c>
      <c r="R38" t="n">
        <v>95.51000000000001</v>
      </c>
      <c r="S38" t="n">
        <v>66.97</v>
      </c>
      <c r="T38" t="n">
        <v>11626.39</v>
      </c>
      <c r="U38" t="n">
        <v>0.7</v>
      </c>
      <c r="V38" t="n">
        <v>0.85</v>
      </c>
      <c r="W38" t="n">
        <v>5.33</v>
      </c>
      <c r="X38" t="n">
        <v>0.7</v>
      </c>
      <c r="Y38" t="n">
        <v>1</v>
      </c>
      <c r="Z38" t="n">
        <v>10</v>
      </c>
      <c r="AA38" t="n">
        <v>486.1726311742763</v>
      </c>
      <c r="AB38" t="n">
        <v>665.2028423953793</v>
      </c>
      <c r="AC38" t="n">
        <v>601.7168167352165</v>
      </c>
      <c r="AD38" t="n">
        <v>486172.6311742762</v>
      </c>
      <c r="AE38" t="n">
        <v>665202.8423953793</v>
      </c>
      <c r="AF38" t="n">
        <v>3.254523912543275e-06</v>
      </c>
      <c r="AG38" t="n">
        <v>8.295717592592593</v>
      </c>
      <c r="AH38" t="n">
        <v>601716.8167352165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3.4947</v>
      </c>
      <c r="E39" t="n">
        <v>28.61</v>
      </c>
      <c r="F39" t="n">
        <v>24.86</v>
      </c>
      <c r="G39" t="n">
        <v>59.66</v>
      </c>
      <c r="H39" t="n">
        <v>0.76</v>
      </c>
      <c r="I39" t="n">
        <v>25</v>
      </c>
      <c r="J39" t="n">
        <v>238.66</v>
      </c>
      <c r="K39" t="n">
        <v>56.94</v>
      </c>
      <c r="L39" t="n">
        <v>10.25</v>
      </c>
      <c r="M39" t="n">
        <v>23</v>
      </c>
      <c r="N39" t="n">
        <v>56.46</v>
      </c>
      <c r="O39" t="n">
        <v>29668.27</v>
      </c>
      <c r="P39" t="n">
        <v>338.48</v>
      </c>
      <c r="Q39" t="n">
        <v>1397.2</v>
      </c>
      <c r="R39" t="n">
        <v>95.02</v>
      </c>
      <c r="S39" t="n">
        <v>66.97</v>
      </c>
      <c r="T39" t="n">
        <v>11388.68</v>
      </c>
      <c r="U39" t="n">
        <v>0.7</v>
      </c>
      <c r="V39" t="n">
        <v>0.85</v>
      </c>
      <c r="W39" t="n">
        <v>5.34</v>
      </c>
      <c r="X39" t="n">
        <v>0.6899999999999999</v>
      </c>
      <c r="Y39" t="n">
        <v>1</v>
      </c>
      <c r="Z39" t="n">
        <v>10</v>
      </c>
      <c r="AA39" t="n">
        <v>485.1289860031387</v>
      </c>
      <c r="AB39" t="n">
        <v>663.7748810298535</v>
      </c>
      <c r="AC39" t="n">
        <v>600.4251379982602</v>
      </c>
      <c r="AD39" t="n">
        <v>485128.9860031387</v>
      </c>
      <c r="AE39" t="n">
        <v>663774.8810298535</v>
      </c>
      <c r="AF39" t="n">
        <v>3.260401535708343e-06</v>
      </c>
      <c r="AG39" t="n">
        <v>8.278356481481483</v>
      </c>
      <c r="AH39" t="n">
        <v>600425.1379982602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3.5041</v>
      </c>
      <c r="E40" t="n">
        <v>28.54</v>
      </c>
      <c r="F40" t="n">
        <v>24.82</v>
      </c>
      <c r="G40" t="n">
        <v>62.06</v>
      </c>
      <c r="H40" t="n">
        <v>0.78</v>
      </c>
      <c r="I40" t="n">
        <v>24</v>
      </c>
      <c r="J40" t="n">
        <v>239.09</v>
      </c>
      <c r="K40" t="n">
        <v>56.94</v>
      </c>
      <c r="L40" t="n">
        <v>10.5</v>
      </c>
      <c r="M40" t="n">
        <v>22</v>
      </c>
      <c r="N40" t="n">
        <v>56.65</v>
      </c>
      <c r="O40" t="n">
        <v>29721.89</v>
      </c>
      <c r="P40" t="n">
        <v>336.04</v>
      </c>
      <c r="Q40" t="n">
        <v>1397.17</v>
      </c>
      <c r="R40" t="n">
        <v>94.06999999999999</v>
      </c>
      <c r="S40" t="n">
        <v>66.97</v>
      </c>
      <c r="T40" t="n">
        <v>10917.19</v>
      </c>
      <c r="U40" t="n">
        <v>0.71</v>
      </c>
      <c r="V40" t="n">
        <v>0.85</v>
      </c>
      <c r="W40" t="n">
        <v>5.33</v>
      </c>
      <c r="X40" t="n">
        <v>0.66</v>
      </c>
      <c r="Y40" t="n">
        <v>1</v>
      </c>
      <c r="Z40" t="n">
        <v>10</v>
      </c>
      <c r="AA40" t="n">
        <v>482.445974818491</v>
      </c>
      <c r="AB40" t="n">
        <v>660.1038667609188</v>
      </c>
      <c r="AC40" t="n">
        <v>597.1044801788518</v>
      </c>
      <c r="AD40" t="n">
        <v>482445.974818491</v>
      </c>
      <c r="AE40" t="n">
        <v>660103.8667609188</v>
      </c>
      <c r="AF40" t="n">
        <v>3.269171322653047e-06</v>
      </c>
      <c r="AG40" t="n">
        <v>8.258101851851853</v>
      </c>
      <c r="AH40" t="n">
        <v>597104.4801788518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3.5038</v>
      </c>
      <c r="E41" t="n">
        <v>28.54</v>
      </c>
      <c r="F41" t="n">
        <v>24.83</v>
      </c>
      <c r="G41" t="n">
        <v>62.07</v>
      </c>
      <c r="H41" t="n">
        <v>0.8</v>
      </c>
      <c r="I41" t="n">
        <v>24</v>
      </c>
      <c r="J41" t="n">
        <v>239.53</v>
      </c>
      <c r="K41" t="n">
        <v>56.94</v>
      </c>
      <c r="L41" t="n">
        <v>10.75</v>
      </c>
      <c r="M41" t="n">
        <v>22</v>
      </c>
      <c r="N41" t="n">
        <v>56.83</v>
      </c>
      <c r="O41" t="n">
        <v>29775.57</v>
      </c>
      <c r="P41" t="n">
        <v>335.28</v>
      </c>
      <c r="Q41" t="n">
        <v>1397.23</v>
      </c>
      <c r="R41" t="n">
        <v>93.95999999999999</v>
      </c>
      <c r="S41" t="n">
        <v>66.97</v>
      </c>
      <c r="T41" t="n">
        <v>10859.57</v>
      </c>
      <c r="U41" t="n">
        <v>0.71</v>
      </c>
      <c r="V41" t="n">
        <v>0.85</v>
      </c>
      <c r="W41" t="n">
        <v>5.34</v>
      </c>
      <c r="X41" t="n">
        <v>0.66</v>
      </c>
      <c r="Y41" t="n">
        <v>1</v>
      </c>
      <c r="Z41" t="n">
        <v>10</v>
      </c>
      <c r="AA41" t="n">
        <v>481.9832426510328</v>
      </c>
      <c r="AB41" t="n">
        <v>659.4707361951001</v>
      </c>
      <c r="AC41" t="n">
        <v>596.5317747056304</v>
      </c>
      <c r="AD41" t="n">
        <v>481983.2426510327</v>
      </c>
      <c r="AE41" t="n">
        <v>659470.7361951001</v>
      </c>
      <c r="AF41" t="n">
        <v>3.268891435835663e-06</v>
      </c>
      <c r="AG41" t="n">
        <v>8.258101851851853</v>
      </c>
      <c r="AH41" t="n">
        <v>596531.7747056304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3.513</v>
      </c>
      <c r="E42" t="n">
        <v>28.47</v>
      </c>
      <c r="F42" t="n">
        <v>24.8</v>
      </c>
      <c r="G42" t="n">
        <v>64.68000000000001</v>
      </c>
      <c r="H42" t="n">
        <v>0.82</v>
      </c>
      <c r="I42" t="n">
        <v>23</v>
      </c>
      <c r="J42" t="n">
        <v>239.96</v>
      </c>
      <c r="K42" t="n">
        <v>56.94</v>
      </c>
      <c r="L42" t="n">
        <v>11</v>
      </c>
      <c r="M42" t="n">
        <v>21</v>
      </c>
      <c r="N42" t="n">
        <v>57.02</v>
      </c>
      <c r="O42" t="n">
        <v>29829.32</v>
      </c>
      <c r="P42" t="n">
        <v>333.62</v>
      </c>
      <c r="Q42" t="n">
        <v>1397.19</v>
      </c>
      <c r="R42" t="n">
        <v>93.17</v>
      </c>
      <c r="S42" t="n">
        <v>66.97</v>
      </c>
      <c r="T42" t="n">
        <v>10471.03</v>
      </c>
      <c r="U42" t="n">
        <v>0.72</v>
      </c>
      <c r="V42" t="n">
        <v>0.85</v>
      </c>
      <c r="W42" t="n">
        <v>5.33</v>
      </c>
      <c r="X42" t="n">
        <v>0.63</v>
      </c>
      <c r="Y42" t="n">
        <v>1</v>
      </c>
      <c r="Z42" t="n">
        <v>10</v>
      </c>
      <c r="AA42" t="n">
        <v>479.9051150102524</v>
      </c>
      <c r="AB42" t="n">
        <v>656.6273502764633</v>
      </c>
      <c r="AC42" t="n">
        <v>593.9597575483511</v>
      </c>
      <c r="AD42" t="n">
        <v>479905.1150102524</v>
      </c>
      <c r="AE42" t="n">
        <v>656627.3502764633</v>
      </c>
      <c r="AF42" t="n">
        <v>3.277474631568778e-06</v>
      </c>
      <c r="AG42" t="n">
        <v>8.237847222222223</v>
      </c>
      <c r="AH42" t="n">
        <v>593959.7575483512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3.5146</v>
      </c>
      <c r="E43" t="n">
        <v>28.45</v>
      </c>
      <c r="F43" t="n">
        <v>24.78</v>
      </c>
      <c r="G43" t="n">
        <v>64.65000000000001</v>
      </c>
      <c r="H43" t="n">
        <v>0.83</v>
      </c>
      <c r="I43" t="n">
        <v>23</v>
      </c>
      <c r="J43" t="n">
        <v>240.4</v>
      </c>
      <c r="K43" t="n">
        <v>56.94</v>
      </c>
      <c r="L43" t="n">
        <v>11.25</v>
      </c>
      <c r="M43" t="n">
        <v>21</v>
      </c>
      <c r="N43" t="n">
        <v>57.21</v>
      </c>
      <c r="O43" t="n">
        <v>29883.27</v>
      </c>
      <c r="P43" t="n">
        <v>332.11</v>
      </c>
      <c r="Q43" t="n">
        <v>1397.23</v>
      </c>
      <c r="R43" t="n">
        <v>92.81</v>
      </c>
      <c r="S43" t="n">
        <v>66.97</v>
      </c>
      <c r="T43" t="n">
        <v>10291.7</v>
      </c>
      <c r="U43" t="n">
        <v>0.72</v>
      </c>
      <c r="V43" t="n">
        <v>0.85</v>
      </c>
      <c r="W43" t="n">
        <v>5.33</v>
      </c>
      <c r="X43" t="n">
        <v>0.62</v>
      </c>
      <c r="Y43" t="n">
        <v>1</v>
      </c>
      <c r="Z43" t="n">
        <v>10</v>
      </c>
      <c r="AA43" t="n">
        <v>478.6532588108597</v>
      </c>
      <c r="AB43" t="n">
        <v>654.9145053964564</v>
      </c>
      <c r="AC43" t="n">
        <v>592.4103841796992</v>
      </c>
      <c r="AD43" t="n">
        <v>478653.2588108597</v>
      </c>
      <c r="AE43" t="n">
        <v>654914.5053964565</v>
      </c>
      <c r="AF43" t="n">
        <v>3.278967361261494e-06</v>
      </c>
      <c r="AG43" t="n">
        <v>8.232060185185185</v>
      </c>
      <c r="AH43" t="n">
        <v>592410.3841796992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3.5207</v>
      </c>
      <c r="E44" t="n">
        <v>28.4</v>
      </c>
      <c r="F44" t="n">
        <v>24.78</v>
      </c>
      <c r="G44" t="n">
        <v>67.56999999999999</v>
      </c>
      <c r="H44" t="n">
        <v>0.85</v>
      </c>
      <c r="I44" t="n">
        <v>22</v>
      </c>
      <c r="J44" t="n">
        <v>240.84</v>
      </c>
      <c r="K44" t="n">
        <v>56.94</v>
      </c>
      <c r="L44" t="n">
        <v>11.5</v>
      </c>
      <c r="M44" t="n">
        <v>20</v>
      </c>
      <c r="N44" t="n">
        <v>57.39</v>
      </c>
      <c r="O44" t="n">
        <v>29937.16</v>
      </c>
      <c r="P44" t="n">
        <v>331.94</v>
      </c>
      <c r="Q44" t="n">
        <v>1397.23</v>
      </c>
      <c r="R44" t="n">
        <v>92.52</v>
      </c>
      <c r="S44" t="n">
        <v>66.97</v>
      </c>
      <c r="T44" t="n">
        <v>10152.56</v>
      </c>
      <c r="U44" t="n">
        <v>0.72</v>
      </c>
      <c r="V44" t="n">
        <v>0.85</v>
      </c>
      <c r="W44" t="n">
        <v>5.33</v>
      </c>
      <c r="X44" t="n">
        <v>0.61</v>
      </c>
      <c r="Y44" t="n">
        <v>1</v>
      </c>
      <c r="Z44" t="n">
        <v>10</v>
      </c>
      <c r="AA44" t="n">
        <v>477.9921136495437</v>
      </c>
      <c r="AB44" t="n">
        <v>654.009897419078</v>
      </c>
      <c r="AC44" t="n">
        <v>591.5921107180566</v>
      </c>
      <c r="AD44" t="n">
        <v>477992.1136495437</v>
      </c>
      <c r="AE44" t="n">
        <v>654009.897419078</v>
      </c>
      <c r="AF44" t="n">
        <v>3.284658393214973e-06</v>
      </c>
      <c r="AG44" t="n">
        <v>8.217592592592593</v>
      </c>
      <c r="AH44" t="n">
        <v>591592.1107180566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3.5321</v>
      </c>
      <c r="E45" t="n">
        <v>28.31</v>
      </c>
      <c r="F45" t="n">
        <v>24.73</v>
      </c>
      <c r="G45" t="n">
        <v>70.65000000000001</v>
      </c>
      <c r="H45" t="n">
        <v>0.87</v>
      </c>
      <c r="I45" t="n">
        <v>21</v>
      </c>
      <c r="J45" t="n">
        <v>241.27</v>
      </c>
      <c r="K45" t="n">
        <v>56.94</v>
      </c>
      <c r="L45" t="n">
        <v>11.75</v>
      </c>
      <c r="M45" t="n">
        <v>19</v>
      </c>
      <c r="N45" t="n">
        <v>57.58</v>
      </c>
      <c r="O45" t="n">
        <v>29991.11</v>
      </c>
      <c r="P45" t="n">
        <v>328</v>
      </c>
      <c r="Q45" t="n">
        <v>1397.28</v>
      </c>
      <c r="R45" t="n">
        <v>90.92</v>
      </c>
      <c r="S45" t="n">
        <v>66.97</v>
      </c>
      <c r="T45" t="n">
        <v>9357.93</v>
      </c>
      <c r="U45" t="n">
        <v>0.74</v>
      </c>
      <c r="V45" t="n">
        <v>0.85</v>
      </c>
      <c r="W45" t="n">
        <v>5.33</v>
      </c>
      <c r="X45" t="n">
        <v>0.5600000000000001</v>
      </c>
      <c r="Y45" t="n">
        <v>1</v>
      </c>
      <c r="Z45" t="n">
        <v>10</v>
      </c>
      <c r="AA45" t="n">
        <v>474.1103067943772</v>
      </c>
      <c r="AB45" t="n">
        <v>648.6986380266072</v>
      </c>
      <c r="AC45" t="n">
        <v>586.7877504676038</v>
      </c>
      <c r="AD45" t="n">
        <v>474110.3067943772</v>
      </c>
      <c r="AE45" t="n">
        <v>648698.6380266072</v>
      </c>
      <c r="AF45" t="n">
        <v>3.295294092275571e-06</v>
      </c>
      <c r="AG45" t="n">
        <v>8.191550925925926</v>
      </c>
      <c r="AH45" t="n">
        <v>586787.7504676038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3.5287</v>
      </c>
      <c r="E46" t="n">
        <v>28.34</v>
      </c>
      <c r="F46" t="n">
        <v>24.76</v>
      </c>
      <c r="G46" t="n">
        <v>70.73</v>
      </c>
      <c r="H46" t="n">
        <v>0.88</v>
      </c>
      <c r="I46" t="n">
        <v>21</v>
      </c>
      <c r="J46" t="n">
        <v>241.71</v>
      </c>
      <c r="K46" t="n">
        <v>56.94</v>
      </c>
      <c r="L46" t="n">
        <v>12</v>
      </c>
      <c r="M46" t="n">
        <v>19</v>
      </c>
      <c r="N46" t="n">
        <v>57.77</v>
      </c>
      <c r="O46" t="n">
        <v>30045.13</v>
      </c>
      <c r="P46" t="n">
        <v>328.07</v>
      </c>
      <c r="Q46" t="n">
        <v>1397.18</v>
      </c>
      <c r="R46" t="n">
        <v>91.65000000000001</v>
      </c>
      <c r="S46" t="n">
        <v>66.97</v>
      </c>
      <c r="T46" t="n">
        <v>9720.459999999999</v>
      </c>
      <c r="U46" t="n">
        <v>0.73</v>
      </c>
      <c r="V46" t="n">
        <v>0.85</v>
      </c>
      <c r="W46" t="n">
        <v>5.33</v>
      </c>
      <c r="X46" t="n">
        <v>0.59</v>
      </c>
      <c r="Y46" t="n">
        <v>1</v>
      </c>
      <c r="Z46" t="n">
        <v>10</v>
      </c>
      <c r="AA46" t="n">
        <v>474.5598948817724</v>
      </c>
      <c r="AB46" t="n">
        <v>649.3137842822078</v>
      </c>
      <c r="AC46" t="n">
        <v>587.3441880279331</v>
      </c>
      <c r="AD46" t="n">
        <v>474559.8948817724</v>
      </c>
      <c r="AE46" t="n">
        <v>649313.7842822078</v>
      </c>
      <c r="AF46" t="n">
        <v>3.29212204167855e-06</v>
      </c>
      <c r="AG46" t="n">
        <v>8.200231481481483</v>
      </c>
      <c r="AH46" t="n">
        <v>587344.1880279331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3.5408</v>
      </c>
      <c r="E47" t="n">
        <v>28.24</v>
      </c>
      <c r="F47" t="n">
        <v>24.7</v>
      </c>
      <c r="G47" t="n">
        <v>74.11</v>
      </c>
      <c r="H47" t="n">
        <v>0.9</v>
      </c>
      <c r="I47" t="n">
        <v>20</v>
      </c>
      <c r="J47" t="n">
        <v>242.15</v>
      </c>
      <c r="K47" t="n">
        <v>56.94</v>
      </c>
      <c r="L47" t="n">
        <v>12.25</v>
      </c>
      <c r="M47" t="n">
        <v>18</v>
      </c>
      <c r="N47" t="n">
        <v>57.96</v>
      </c>
      <c r="O47" t="n">
        <v>30099.23</v>
      </c>
      <c r="P47" t="n">
        <v>325.16</v>
      </c>
      <c r="Q47" t="n">
        <v>1397.18</v>
      </c>
      <c r="R47" t="n">
        <v>90.17</v>
      </c>
      <c r="S47" t="n">
        <v>66.97</v>
      </c>
      <c r="T47" t="n">
        <v>8986.5</v>
      </c>
      <c r="U47" t="n">
        <v>0.74</v>
      </c>
      <c r="V47" t="n">
        <v>0.85</v>
      </c>
      <c r="W47" t="n">
        <v>5.32</v>
      </c>
      <c r="X47" t="n">
        <v>0.54</v>
      </c>
      <c r="Y47" t="n">
        <v>1</v>
      </c>
      <c r="Z47" t="n">
        <v>10</v>
      </c>
      <c r="AA47" t="n">
        <v>471.3066421677665</v>
      </c>
      <c r="AB47" t="n">
        <v>644.8625403955247</v>
      </c>
      <c r="AC47" t="n">
        <v>583.317764610435</v>
      </c>
      <c r="AD47" t="n">
        <v>471306.6421677665</v>
      </c>
      <c r="AE47" t="n">
        <v>644862.5403955247</v>
      </c>
      <c r="AF47" t="n">
        <v>3.303410809979713e-06</v>
      </c>
      <c r="AG47" t="n">
        <v>8.171296296296296</v>
      </c>
      <c r="AH47" t="n">
        <v>583317.764610435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24.7</v>
      </c>
      <c r="G48" t="n">
        <v>74.09</v>
      </c>
      <c r="H48" t="n">
        <v>0.92</v>
      </c>
      <c r="I48" t="n">
        <v>20</v>
      </c>
      <c r="J48" t="n">
        <v>242.59</v>
      </c>
      <c r="K48" t="n">
        <v>56.94</v>
      </c>
      <c r="L48" t="n">
        <v>12.5</v>
      </c>
      <c r="M48" t="n">
        <v>18</v>
      </c>
      <c r="N48" t="n">
        <v>58.15</v>
      </c>
      <c r="O48" t="n">
        <v>30153.38</v>
      </c>
      <c r="P48" t="n">
        <v>325.5</v>
      </c>
      <c r="Q48" t="n">
        <v>1397.21</v>
      </c>
      <c r="R48" t="n">
        <v>89.87</v>
      </c>
      <c r="S48" t="n">
        <v>66.97</v>
      </c>
      <c r="T48" t="n">
        <v>8835.74</v>
      </c>
      <c r="U48" t="n">
        <v>0.75</v>
      </c>
      <c r="V48" t="n">
        <v>0.85</v>
      </c>
      <c r="W48" t="n">
        <v>5.33</v>
      </c>
      <c r="X48" t="n">
        <v>0.53</v>
      </c>
      <c r="Y48" t="n">
        <v>1</v>
      </c>
      <c r="Z48" t="n">
        <v>10</v>
      </c>
      <c r="AA48" t="n">
        <v>471.4521904288398</v>
      </c>
      <c r="AB48" t="n">
        <v>645.0616859474613</v>
      </c>
      <c r="AC48" t="n">
        <v>583.4979039903973</v>
      </c>
      <c r="AD48" t="n">
        <v>471452.1904288398</v>
      </c>
      <c r="AE48" t="n">
        <v>645061.6859474613</v>
      </c>
      <c r="AF48" t="n">
        <v>3.30434376603766e-06</v>
      </c>
      <c r="AG48" t="n">
        <v>8.168402777777779</v>
      </c>
      <c r="AH48" t="n">
        <v>583497.9039903972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3.5411</v>
      </c>
      <c r="E49" t="n">
        <v>28.24</v>
      </c>
      <c r="F49" t="n">
        <v>24.7</v>
      </c>
      <c r="G49" t="n">
        <v>74.09999999999999</v>
      </c>
      <c r="H49" t="n">
        <v>0.93</v>
      </c>
      <c r="I49" t="n">
        <v>20</v>
      </c>
      <c r="J49" t="n">
        <v>243.03</v>
      </c>
      <c r="K49" t="n">
        <v>56.94</v>
      </c>
      <c r="L49" t="n">
        <v>12.75</v>
      </c>
      <c r="M49" t="n">
        <v>18</v>
      </c>
      <c r="N49" t="n">
        <v>58.34</v>
      </c>
      <c r="O49" t="n">
        <v>30207.61</v>
      </c>
      <c r="P49" t="n">
        <v>322.18</v>
      </c>
      <c r="Q49" t="n">
        <v>1397.18</v>
      </c>
      <c r="R49" t="n">
        <v>90.27</v>
      </c>
      <c r="S49" t="n">
        <v>66.97</v>
      </c>
      <c r="T49" t="n">
        <v>9037.84</v>
      </c>
      <c r="U49" t="n">
        <v>0.74</v>
      </c>
      <c r="V49" t="n">
        <v>0.85</v>
      </c>
      <c r="W49" t="n">
        <v>5.32</v>
      </c>
      <c r="X49" t="n">
        <v>0.54</v>
      </c>
      <c r="Y49" t="n">
        <v>1</v>
      </c>
      <c r="Z49" t="n">
        <v>10</v>
      </c>
      <c r="AA49" t="n">
        <v>469.2452423023895</v>
      </c>
      <c r="AB49" t="n">
        <v>642.0420421571722</v>
      </c>
      <c r="AC49" t="n">
        <v>580.7664507653568</v>
      </c>
      <c r="AD49" t="n">
        <v>469245.2423023895</v>
      </c>
      <c r="AE49" t="n">
        <v>642042.0421571722</v>
      </c>
      <c r="AF49" t="n">
        <v>3.303690696797097e-06</v>
      </c>
      <c r="AG49" t="n">
        <v>8.171296296296296</v>
      </c>
      <c r="AH49" t="n">
        <v>580766.4507653568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3.5483</v>
      </c>
      <c r="E50" t="n">
        <v>28.18</v>
      </c>
      <c r="F50" t="n">
        <v>24.69</v>
      </c>
      <c r="G50" t="n">
        <v>77.95999999999999</v>
      </c>
      <c r="H50" t="n">
        <v>0.95</v>
      </c>
      <c r="I50" t="n">
        <v>19</v>
      </c>
      <c r="J50" t="n">
        <v>243.47</v>
      </c>
      <c r="K50" t="n">
        <v>56.94</v>
      </c>
      <c r="L50" t="n">
        <v>13</v>
      </c>
      <c r="M50" t="n">
        <v>17</v>
      </c>
      <c r="N50" t="n">
        <v>58.53</v>
      </c>
      <c r="O50" t="n">
        <v>30261.91</v>
      </c>
      <c r="P50" t="n">
        <v>322.58</v>
      </c>
      <c r="Q50" t="n">
        <v>1397.33</v>
      </c>
      <c r="R50" t="n">
        <v>89.51000000000001</v>
      </c>
      <c r="S50" t="n">
        <v>66.97</v>
      </c>
      <c r="T50" t="n">
        <v>8664.02</v>
      </c>
      <c r="U50" t="n">
        <v>0.75</v>
      </c>
      <c r="V50" t="n">
        <v>0.85</v>
      </c>
      <c r="W50" t="n">
        <v>5.33</v>
      </c>
      <c r="X50" t="n">
        <v>0.52</v>
      </c>
      <c r="Y50" t="n">
        <v>1</v>
      </c>
      <c r="Z50" t="n">
        <v>10</v>
      </c>
      <c r="AA50" t="n">
        <v>468.865232779994</v>
      </c>
      <c r="AB50" t="n">
        <v>641.5220963637939</v>
      </c>
      <c r="AC50" t="n">
        <v>580.2961278687499</v>
      </c>
      <c r="AD50" t="n">
        <v>468865.232779994</v>
      </c>
      <c r="AE50" t="n">
        <v>641522.0963637939</v>
      </c>
      <c r="AF50" t="n">
        <v>3.310407980414317e-06</v>
      </c>
      <c r="AG50" t="n">
        <v>8.153935185185185</v>
      </c>
      <c r="AH50" t="n">
        <v>580296.1278687499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3.5488</v>
      </c>
      <c r="E51" t="n">
        <v>28.18</v>
      </c>
      <c r="F51" t="n">
        <v>24.68</v>
      </c>
      <c r="G51" t="n">
        <v>77.95</v>
      </c>
      <c r="H51" t="n">
        <v>0.97</v>
      </c>
      <c r="I51" t="n">
        <v>19</v>
      </c>
      <c r="J51" t="n">
        <v>243.91</v>
      </c>
      <c r="K51" t="n">
        <v>56.94</v>
      </c>
      <c r="L51" t="n">
        <v>13.25</v>
      </c>
      <c r="M51" t="n">
        <v>17</v>
      </c>
      <c r="N51" t="n">
        <v>58.72</v>
      </c>
      <c r="O51" t="n">
        <v>30316.27</v>
      </c>
      <c r="P51" t="n">
        <v>320.65</v>
      </c>
      <c r="Q51" t="n">
        <v>1397.19</v>
      </c>
      <c r="R51" t="n">
        <v>89.39</v>
      </c>
      <c r="S51" t="n">
        <v>66.97</v>
      </c>
      <c r="T51" t="n">
        <v>8602.950000000001</v>
      </c>
      <c r="U51" t="n">
        <v>0.75</v>
      </c>
      <c r="V51" t="n">
        <v>0.85</v>
      </c>
      <c r="W51" t="n">
        <v>5.33</v>
      </c>
      <c r="X51" t="n">
        <v>0.52</v>
      </c>
      <c r="Y51" t="n">
        <v>1</v>
      </c>
      <c r="Z51" t="n">
        <v>10</v>
      </c>
      <c r="AA51" t="n">
        <v>467.4727486050837</v>
      </c>
      <c r="AB51" t="n">
        <v>639.6168380836154</v>
      </c>
      <c r="AC51" t="n">
        <v>578.5727047647848</v>
      </c>
      <c r="AD51" t="n">
        <v>467472.7486050837</v>
      </c>
      <c r="AE51" t="n">
        <v>639616.8380836154</v>
      </c>
      <c r="AF51" t="n">
        <v>3.310874458443291e-06</v>
      </c>
      <c r="AG51" t="n">
        <v>8.153935185185185</v>
      </c>
      <c r="AH51" t="n">
        <v>578572.7047647848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3.5592</v>
      </c>
      <c r="E52" t="n">
        <v>28.1</v>
      </c>
      <c r="F52" t="n">
        <v>24.65</v>
      </c>
      <c r="G52" t="n">
        <v>82.15000000000001</v>
      </c>
      <c r="H52" t="n">
        <v>0.98</v>
      </c>
      <c r="I52" t="n">
        <v>18</v>
      </c>
      <c r="J52" t="n">
        <v>244.35</v>
      </c>
      <c r="K52" t="n">
        <v>56.94</v>
      </c>
      <c r="L52" t="n">
        <v>13.5</v>
      </c>
      <c r="M52" t="n">
        <v>16</v>
      </c>
      <c r="N52" t="n">
        <v>58.91</v>
      </c>
      <c r="O52" t="n">
        <v>30370.7</v>
      </c>
      <c r="P52" t="n">
        <v>318.1</v>
      </c>
      <c r="Q52" t="n">
        <v>1397.17</v>
      </c>
      <c r="R52" t="n">
        <v>88.23</v>
      </c>
      <c r="S52" t="n">
        <v>66.97</v>
      </c>
      <c r="T52" t="n">
        <v>8024.54</v>
      </c>
      <c r="U52" t="n">
        <v>0.76</v>
      </c>
      <c r="V52" t="n">
        <v>0.85</v>
      </c>
      <c r="W52" t="n">
        <v>5.32</v>
      </c>
      <c r="X52" t="n">
        <v>0.48</v>
      </c>
      <c r="Y52" t="n">
        <v>1</v>
      </c>
      <c r="Z52" t="n">
        <v>10</v>
      </c>
      <c r="AA52" t="n">
        <v>464.7521464421391</v>
      </c>
      <c r="AB52" t="n">
        <v>635.8943901797782</v>
      </c>
      <c r="AC52" t="n">
        <v>575.2055220644012</v>
      </c>
      <c r="AD52" t="n">
        <v>464752.1464421391</v>
      </c>
      <c r="AE52" t="n">
        <v>635894.3901797781</v>
      </c>
      <c r="AF52" t="n">
        <v>3.320577201445942e-06</v>
      </c>
      <c r="AG52" t="n">
        <v>8.130787037037038</v>
      </c>
      <c r="AH52" t="n">
        <v>575205.5220644012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3.5569</v>
      </c>
      <c r="E53" t="n">
        <v>28.11</v>
      </c>
      <c r="F53" t="n">
        <v>24.66</v>
      </c>
      <c r="G53" t="n">
        <v>82.20999999999999</v>
      </c>
      <c r="H53" t="n">
        <v>1</v>
      </c>
      <c r="I53" t="n">
        <v>18</v>
      </c>
      <c r="J53" t="n">
        <v>244.79</v>
      </c>
      <c r="K53" t="n">
        <v>56.94</v>
      </c>
      <c r="L53" t="n">
        <v>13.75</v>
      </c>
      <c r="M53" t="n">
        <v>16</v>
      </c>
      <c r="N53" t="n">
        <v>59.1</v>
      </c>
      <c r="O53" t="n">
        <v>30425.2</v>
      </c>
      <c r="P53" t="n">
        <v>318.49</v>
      </c>
      <c r="Q53" t="n">
        <v>1397.28</v>
      </c>
      <c r="R53" t="n">
        <v>89.06</v>
      </c>
      <c r="S53" t="n">
        <v>66.97</v>
      </c>
      <c r="T53" t="n">
        <v>8443.940000000001</v>
      </c>
      <c r="U53" t="n">
        <v>0.75</v>
      </c>
      <c r="V53" t="n">
        <v>0.85</v>
      </c>
      <c r="W53" t="n">
        <v>5.32</v>
      </c>
      <c r="X53" t="n">
        <v>0.5</v>
      </c>
      <c r="Y53" t="n">
        <v>1</v>
      </c>
      <c r="Z53" t="n">
        <v>10</v>
      </c>
      <c r="AA53" t="n">
        <v>465.2456611686378</v>
      </c>
      <c r="AB53" t="n">
        <v>636.5696388009065</v>
      </c>
      <c r="AC53" t="n">
        <v>575.8163259048466</v>
      </c>
      <c r="AD53" t="n">
        <v>465245.6611686378</v>
      </c>
      <c r="AE53" t="n">
        <v>636569.6388009066</v>
      </c>
      <c r="AF53" t="n">
        <v>3.318431402512663e-06</v>
      </c>
      <c r="AG53" t="n">
        <v>8.133680555555555</v>
      </c>
      <c r="AH53" t="n">
        <v>575816.3259048467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3.5583</v>
      </c>
      <c r="E54" t="n">
        <v>28.1</v>
      </c>
      <c r="F54" t="n">
        <v>24.65</v>
      </c>
      <c r="G54" t="n">
        <v>82.17</v>
      </c>
      <c r="H54" t="n">
        <v>1.02</v>
      </c>
      <c r="I54" t="n">
        <v>18</v>
      </c>
      <c r="J54" t="n">
        <v>245.23</v>
      </c>
      <c r="K54" t="n">
        <v>56.94</v>
      </c>
      <c r="L54" t="n">
        <v>14</v>
      </c>
      <c r="M54" t="n">
        <v>16</v>
      </c>
      <c r="N54" t="n">
        <v>59.29</v>
      </c>
      <c r="O54" t="n">
        <v>30479.78</v>
      </c>
      <c r="P54" t="n">
        <v>315.86</v>
      </c>
      <c r="Q54" t="n">
        <v>1397.17</v>
      </c>
      <c r="R54" t="n">
        <v>88.34</v>
      </c>
      <c r="S54" t="n">
        <v>66.97</v>
      </c>
      <c r="T54" t="n">
        <v>8083.63</v>
      </c>
      <c r="U54" t="n">
        <v>0.76</v>
      </c>
      <c r="V54" t="n">
        <v>0.85</v>
      </c>
      <c r="W54" t="n">
        <v>5.33</v>
      </c>
      <c r="X54" t="n">
        <v>0.49</v>
      </c>
      <c r="Y54" t="n">
        <v>1</v>
      </c>
      <c r="Z54" t="n">
        <v>10</v>
      </c>
      <c r="AA54" t="n">
        <v>463.3055238095764</v>
      </c>
      <c r="AB54" t="n">
        <v>633.9150572734195</v>
      </c>
      <c r="AC54" t="n">
        <v>573.4150939126142</v>
      </c>
      <c r="AD54" t="n">
        <v>463305.5238095763</v>
      </c>
      <c r="AE54" t="n">
        <v>633915.0572734195</v>
      </c>
      <c r="AF54" t="n">
        <v>3.31973754099379e-06</v>
      </c>
      <c r="AG54" t="n">
        <v>8.130787037037038</v>
      </c>
      <c r="AH54" t="n">
        <v>573415.0939126143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3.5697</v>
      </c>
      <c r="E55" t="n">
        <v>28.01</v>
      </c>
      <c r="F55" t="n">
        <v>24.61</v>
      </c>
      <c r="G55" t="n">
        <v>86.84999999999999</v>
      </c>
      <c r="H55" t="n">
        <v>1.03</v>
      </c>
      <c r="I55" t="n">
        <v>17</v>
      </c>
      <c r="J55" t="n">
        <v>245.68</v>
      </c>
      <c r="K55" t="n">
        <v>56.94</v>
      </c>
      <c r="L55" t="n">
        <v>14.25</v>
      </c>
      <c r="M55" t="n">
        <v>15</v>
      </c>
      <c r="N55" t="n">
        <v>59.48</v>
      </c>
      <c r="O55" t="n">
        <v>30534.42</v>
      </c>
      <c r="P55" t="n">
        <v>313.59</v>
      </c>
      <c r="Q55" t="n">
        <v>1397.18</v>
      </c>
      <c r="R55" t="n">
        <v>86.93000000000001</v>
      </c>
      <c r="S55" t="n">
        <v>66.97</v>
      </c>
      <c r="T55" t="n">
        <v>7382.68</v>
      </c>
      <c r="U55" t="n">
        <v>0.77</v>
      </c>
      <c r="V55" t="n">
        <v>0.86</v>
      </c>
      <c r="W55" t="n">
        <v>5.32</v>
      </c>
      <c r="X55" t="n">
        <v>0.44</v>
      </c>
      <c r="Y55" t="n">
        <v>1</v>
      </c>
      <c r="Z55" t="n">
        <v>10</v>
      </c>
      <c r="AA55" t="n">
        <v>460.6770391590009</v>
      </c>
      <c r="AB55" t="n">
        <v>630.3186486139432</v>
      </c>
      <c r="AC55" t="n">
        <v>570.1619214480073</v>
      </c>
      <c r="AD55" t="n">
        <v>460677.0391590009</v>
      </c>
      <c r="AE55" t="n">
        <v>630318.6486139433</v>
      </c>
      <c r="AF55" t="n">
        <v>3.330373240054389e-06</v>
      </c>
      <c r="AG55" t="n">
        <v>8.104745370370372</v>
      </c>
      <c r="AH55" t="n">
        <v>570161.9214480073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3.5674</v>
      </c>
      <c r="E56" t="n">
        <v>28.03</v>
      </c>
      <c r="F56" t="n">
        <v>24.62</v>
      </c>
      <c r="G56" t="n">
        <v>86.91</v>
      </c>
      <c r="H56" t="n">
        <v>1.05</v>
      </c>
      <c r="I56" t="n">
        <v>17</v>
      </c>
      <c r="J56" t="n">
        <v>246.12</v>
      </c>
      <c r="K56" t="n">
        <v>56.94</v>
      </c>
      <c r="L56" t="n">
        <v>14.5</v>
      </c>
      <c r="M56" t="n">
        <v>15</v>
      </c>
      <c r="N56" t="n">
        <v>59.68</v>
      </c>
      <c r="O56" t="n">
        <v>30589.13</v>
      </c>
      <c r="P56" t="n">
        <v>313.13</v>
      </c>
      <c r="Q56" t="n">
        <v>1397.19</v>
      </c>
      <c r="R56" t="n">
        <v>87.5</v>
      </c>
      <c r="S56" t="n">
        <v>66.97</v>
      </c>
      <c r="T56" t="n">
        <v>7666.06</v>
      </c>
      <c r="U56" t="n">
        <v>0.77</v>
      </c>
      <c r="V56" t="n">
        <v>0.85</v>
      </c>
      <c r="W56" t="n">
        <v>5.32</v>
      </c>
      <c r="X56" t="n">
        <v>0.46</v>
      </c>
      <c r="Y56" t="n">
        <v>1</v>
      </c>
      <c r="Z56" t="n">
        <v>10</v>
      </c>
      <c r="AA56" t="n">
        <v>460.590185643765</v>
      </c>
      <c r="AB56" t="n">
        <v>630.1998118026909</v>
      </c>
      <c r="AC56" t="n">
        <v>570.0544262552323</v>
      </c>
      <c r="AD56" t="n">
        <v>460590.185643765</v>
      </c>
      <c r="AE56" t="n">
        <v>630199.8118026908</v>
      </c>
      <c r="AF56" t="n">
        <v>3.32822744112111e-06</v>
      </c>
      <c r="AG56" t="n">
        <v>8.110532407407408</v>
      </c>
      <c r="AH56" t="n">
        <v>570054.4262552323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3.5661</v>
      </c>
      <c r="E57" t="n">
        <v>28.04</v>
      </c>
      <c r="F57" t="n">
        <v>24.64</v>
      </c>
      <c r="G57" t="n">
        <v>86.95</v>
      </c>
      <c r="H57" t="n">
        <v>1.06</v>
      </c>
      <c r="I57" t="n">
        <v>17</v>
      </c>
      <c r="J57" t="n">
        <v>246.57</v>
      </c>
      <c r="K57" t="n">
        <v>56.94</v>
      </c>
      <c r="L57" t="n">
        <v>14.75</v>
      </c>
      <c r="M57" t="n">
        <v>15</v>
      </c>
      <c r="N57" t="n">
        <v>59.87</v>
      </c>
      <c r="O57" t="n">
        <v>30643.91</v>
      </c>
      <c r="P57" t="n">
        <v>310.5</v>
      </c>
      <c r="Q57" t="n">
        <v>1397.22</v>
      </c>
      <c r="R57" t="n">
        <v>87.88</v>
      </c>
      <c r="S57" t="n">
        <v>66.97</v>
      </c>
      <c r="T57" t="n">
        <v>7858.93</v>
      </c>
      <c r="U57" t="n">
        <v>0.76</v>
      </c>
      <c r="V57" t="n">
        <v>0.85</v>
      </c>
      <c r="W57" t="n">
        <v>5.32</v>
      </c>
      <c r="X57" t="n">
        <v>0.47</v>
      </c>
      <c r="Y57" t="n">
        <v>1</v>
      </c>
      <c r="Z57" t="n">
        <v>10</v>
      </c>
      <c r="AA57" t="n">
        <v>458.9824993233509</v>
      </c>
      <c r="AB57" t="n">
        <v>628.0001044529856</v>
      </c>
      <c r="AC57" t="n">
        <v>568.0646558876742</v>
      </c>
      <c r="AD57" t="n">
        <v>458982.4993233508</v>
      </c>
      <c r="AE57" t="n">
        <v>628000.1044529856</v>
      </c>
      <c r="AF57" t="n">
        <v>3.327014598245778e-06</v>
      </c>
      <c r="AG57" t="n">
        <v>8.113425925925926</v>
      </c>
      <c r="AH57" t="n">
        <v>568064.6558876742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3.5748</v>
      </c>
      <c r="E58" t="n">
        <v>27.97</v>
      </c>
      <c r="F58" t="n">
        <v>24.61</v>
      </c>
      <c r="G58" t="n">
        <v>92.29000000000001</v>
      </c>
      <c r="H58" t="n">
        <v>1.08</v>
      </c>
      <c r="I58" t="n">
        <v>16</v>
      </c>
      <c r="J58" t="n">
        <v>247.01</v>
      </c>
      <c r="K58" t="n">
        <v>56.94</v>
      </c>
      <c r="L58" t="n">
        <v>15</v>
      </c>
      <c r="M58" t="n">
        <v>14</v>
      </c>
      <c r="N58" t="n">
        <v>60.07</v>
      </c>
      <c r="O58" t="n">
        <v>30698.76</v>
      </c>
      <c r="P58" t="n">
        <v>311</v>
      </c>
      <c r="Q58" t="n">
        <v>1397.32</v>
      </c>
      <c r="R58" t="n">
        <v>87.01000000000001</v>
      </c>
      <c r="S58" t="n">
        <v>66.97</v>
      </c>
      <c r="T58" t="n">
        <v>7425.47</v>
      </c>
      <c r="U58" t="n">
        <v>0.77</v>
      </c>
      <c r="V58" t="n">
        <v>0.86</v>
      </c>
      <c r="W58" t="n">
        <v>5.32</v>
      </c>
      <c r="X58" t="n">
        <v>0.45</v>
      </c>
      <c r="Y58" t="n">
        <v>1</v>
      </c>
      <c r="Z58" t="n">
        <v>10</v>
      </c>
      <c r="AA58" t="n">
        <v>458.5021036023911</v>
      </c>
      <c r="AB58" t="n">
        <v>627.342805834005</v>
      </c>
      <c r="AC58" t="n">
        <v>567.4700889263648</v>
      </c>
      <c r="AD58" t="n">
        <v>458502.1036023911</v>
      </c>
      <c r="AE58" t="n">
        <v>627342.805834005</v>
      </c>
      <c r="AF58" t="n">
        <v>3.33513131594992e-06</v>
      </c>
      <c r="AG58" t="n">
        <v>8.093171296296296</v>
      </c>
      <c r="AH58" t="n">
        <v>567470.0889263648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3.5768</v>
      </c>
      <c r="E59" t="n">
        <v>27.96</v>
      </c>
      <c r="F59" t="n">
        <v>24.59</v>
      </c>
      <c r="G59" t="n">
        <v>92.23</v>
      </c>
      <c r="H59" t="n">
        <v>1.1</v>
      </c>
      <c r="I59" t="n">
        <v>16</v>
      </c>
      <c r="J59" t="n">
        <v>247.46</v>
      </c>
      <c r="K59" t="n">
        <v>56.94</v>
      </c>
      <c r="L59" t="n">
        <v>15.25</v>
      </c>
      <c r="M59" t="n">
        <v>14</v>
      </c>
      <c r="N59" t="n">
        <v>60.26</v>
      </c>
      <c r="O59" t="n">
        <v>30753.68</v>
      </c>
      <c r="P59" t="n">
        <v>309.38</v>
      </c>
      <c r="Q59" t="n">
        <v>1397.27</v>
      </c>
      <c r="R59" t="n">
        <v>86.73999999999999</v>
      </c>
      <c r="S59" t="n">
        <v>66.97</v>
      </c>
      <c r="T59" t="n">
        <v>7289.41</v>
      </c>
      <c r="U59" t="n">
        <v>0.77</v>
      </c>
      <c r="V59" t="n">
        <v>0.86</v>
      </c>
      <c r="W59" t="n">
        <v>5.31</v>
      </c>
      <c r="X59" t="n">
        <v>0.43</v>
      </c>
      <c r="Y59" t="n">
        <v>1</v>
      </c>
      <c r="Z59" t="n">
        <v>10</v>
      </c>
      <c r="AA59" t="n">
        <v>457.174326398671</v>
      </c>
      <c r="AB59" t="n">
        <v>625.5260824864789</v>
      </c>
      <c r="AC59" t="n">
        <v>565.8267511053393</v>
      </c>
      <c r="AD59" t="n">
        <v>457174.326398671</v>
      </c>
      <c r="AE59" t="n">
        <v>625526.082486479</v>
      </c>
      <c r="AF59" t="n">
        <v>3.336997228065814e-06</v>
      </c>
      <c r="AG59" t="n">
        <v>8.090277777777779</v>
      </c>
      <c r="AH59" t="n">
        <v>565826.7511053394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3.5763</v>
      </c>
      <c r="E60" t="n">
        <v>27.96</v>
      </c>
      <c r="F60" t="n">
        <v>24.6</v>
      </c>
      <c r="G60" t="n">
        <v>92.25</v>
      </c>
      <c r="H60" t="n">
        <v>1.11</v>
      </c>
      <c r="I60" t="n">
        <v>16</v>
      </c>
      <c r="J60" t="n">
        <v>247.9</v>
      </c>
      <c r="K60" t="n">
        <v>56.94</v>
      </c>
      <c r="L60" t="n">
        <v>15.5</v>
      </c>
      <c r="M60" t="n">
        <v>14</v>
      </c>
      <c r="N60" t="n">
        <v>60.46</v>
      </c>
      <c r="O60" t="n">
        <v>30808.68</v>
      </c>
      <c r="P60" t="n">
        <v>307.64</v>
      </c>
      <c r="Q60" t="n">
        <v>1397.22</v>
      </c>
      <c r="R60" t="n">
        <v>86.67</v>
      </c>
      <c r="S60" t="n">
        <v>66.97</v>
      </c>
      <c r="T60" t="n">
        <v>7256.5</v>
      </c>
      <c r="U60" t="n">
        <v>0.77</v>
      </c>
      <c r="V60" t="n">
        <v>0.86</v>
      </c>
      <c r="W60" t="n">
        <v>5.32</v>
      </c>
      <c r="X60" t="n">
        <v>0.43</v>
      </c>
      <c r="Y60" t="n">
        <v>1</v>
      </c>
      <c r="Z60" t="n">
        <v>10</v>
      </c>
      <c r="AA60" t="n">
        <v>456.0724510811525</v>
      </c>
      <c r="AB60" t="n">
        <v>624.0184480657421</v>
      </c>
      <c r="AC60" t="n">
        <v>564.4630031977395</v>
      </c>
      <c r="AD60" t="n">
        <v>456072.4510811525</v>
      </c>
      <c r="AE60" t="n">
        <v>624018.448065742</v>
      </c>
      <c r="AF60" t="n">
        <v>3.336530750036841e-06</v>
      </c>
      <c r="AG60" t="n">
        <v>8.090277777777779</v>
      </c>
      <c r="AH60" t="n">
        <v>564463.0031977395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3.5868</v>
      </c>
      <c r="E61" t="n">
        <v>27.88</v>
      </c>
      <c r="F61" t="n">
        <v>24.56</v>
      </c>
      <c r="G61" t="n">
        <v>98.23999999999999</v>
      </c>
      <c r="H61" t="n">
        <v>1.13</v>
      </c>
      <c r="I61" t="n">
        <v>15</v>
      </c>
      <c r="J61" t="n">
        <v>248.35</v>
      </c>
      <c r="K61" t="n">
        <v>56.94</v>
      </c>
      <c r="L61" t="n">
        <v>15.75</v>
      </c>
      <c r="M61" t="n">
        <v>13</v>
      </c>
      <c r="N61" t="n">
        <v>60.66</v>
      </c>
      <c r="O61" t="n">
        <v>30863.74</v>
      </c>
      <c r="P61" t="n">
        <v>305.91</v>
      </c>
      <c r="Q61" t="n">
        <v>1397.21</v>
      </c>
      <c r="R61" t="n">
        <v>85.31999999999999</v>
      </c>
      <c r="S61" t="n">
        <v>66.97</v>
      </c>
      <c r="T61" t="n">
        <v>6586.12</v>
      </c>
      <c r="U61" t="n">
        <v>0.78</v>
      </c>
      <c r="V61" t="n">
        <v>0.86</v>
      </c>
      <c r="W61" t="n">
        <v>5.32</v>
      </c>
      <c r="X61" t="n">
        <v>0.4</v>
      </c>
      <c r="Y61" t="n">
        <v>1</v>
      </c>
      <c r="Z61" t="n">
        <v>10</v>
      </c>
      <c r="AA61" t="n">
        <v>453.9167882265691</v>
      </c>
      <c r="AB61" t="n">
        <v>621.0689750469678</v>
      </c>
      <c r="AC61" t="n">
        <v>561.7950237442657</v>
      </c>
      <c r="AD61" t="n">
        <v>453916.7882265691</v>
      </c>
      <c r="AE61" t="n">
        <v>621068.9750469679</v>
      </c>
      <c r="AF61" t="n">
        <v>3.346326788645287e-06</v>
      </c>
      <c r="AG61" t="n">
        <v>8.06712962962963</v>
      </c>
      <c r="AH61" t="n">
        <v>561795.0237442657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3.5867</v>
      </c>
      <c r="E62" t="n">
        <v>27.88</v>
      </c>
      <c r="F62" t="n">
        <v>24.56</v>
      </c>
      <c r="G62" t="n">
        <v>98.25</v>
      </c>
      <c r="H62" t="n">
        <v>1.14</v>
      </c>
      <c r="I62" t="n">
        <v>15</v>
      </c>
      <c r="J62" t="n">
        <v>248.79</v>
      </c>
      <c r="K62" t="n">
        <v>56.94</v>
      </c>
      <c r="L62" t="n">
        <v>16</v>
      </c>
      <c r="M62" t="n">
        <v>13</v>
      </c>
      <c r="N62" t="n">
        <v>60.85</v>
      </c>
      <c r="O62" t="n">
        <v>30918.88</v>
      </c>
      <c r="P62" t="n">
        <v>304.9</v>
      </c>
      <c r="Q62" t="n">
        <v>1397.19</v>
      </c>
      <c r="R62" t="n">
        <v>85.45</v>
      </c>
      <c r="S62" t="n">
        <v>66.97</v>
      </c>
      <c r="T62" t="n">
        <v>6653.58</v>
      </c>
      <c r="U62" t="n">
        <v>0.78</v>
      </c>
      <c r="V62" t="n">
        <v>0.86</v>
      </c>
      <c r="W62" t="n">
        <v>5.32</v>
      </c>
      <c r="X62" t="n">
        <v>0.4</v>
      </c>
      <c r="Y62" t="n">
        <v>1</v>
      </c>
      <c r="Z62" t="n">
        <v>10</v>
      </c>
      <c r="AA62" t="n">
        <v>453.2437768338028</v>
      </c>
      <c r="AB62" t="n">
        <v>620.1481311682178</v>
      </c>
      <c r="AC62" t="n">
        <v>560.9620639128909</v>
      </c>
      <c r="AD62" t="n">
        <v>453243.7768338028</v>
      </c>
      <c r="AE62" t="n">
        <v>620148.1311682177</v>
      </c>
      <c r="AF62" t="n">
        <v>3.346233493039493e-06</v>
      </c>
      <c r="AG62" t="n">
        <v>8.06712962962963</v>
      </c>
      <c r="AH62" t="n">
        <v>560962.063912891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3.5853</v>
      </c>
      <c r="E63" t="n">
        <v>27.89</v>
      </c>
      <c r="F63" t="n">
        <v>24.57</v>
      </c>
      <c r="G63" t="n">
        <v>98.29000000000001</v>
      </c>
      <c r="H63" t="n">
        <v>1.16</v>
      </c>
      <c r="I63" t="n">
        <v>15</v>
      </c>
      <c r="J63" t="n">
        <v>249.24</v>
      </c>
      <c r="K63" t="n">
        <v>56.94</v>
      </c>
      <c r="L63" t="n">
        <v>16.25</v>
      </c>
      <c r="M63" t="n">
        <v>12</v>
      </c>
      <c r="N63" t="n">
        <v>61.05</v>
      </c>
      <c r="O63" t="n">
        <v>30974.09</v>
      </c>
      <c r="P63" t="n">
        <v>302.08</v>
      </c>
      <c r="Q63" t="n">
        <v>1397.22</v>
      </c>
      <c r="R63" t="n">
        <v>85.73999999999999</v>
      </c>
      <c r="S63" t="n">
        <v>66.97</v>
      </c>
      <c r="T63" t="n">
        <v>6796.63</v>
      </c>
      <c r="U63" t="n">
        <v>0.78</v>
      </c>
      <c r="V63" t="n">
        <v>0.86</v>
      </c>
      <c r="W63" t="n">
        <v>5.32</v>
      </c>
      <c r="X63" t="n">
        <v>0.41</v>
      </c>
      <c r="Y63" t="n">
        <v>1</v>
      </c>
      <c r="Z63" t="n">
        <v>10</v>
      </c>
      <c r="AA63" t="n">
        <v>451.4880395603193</v>
      </c>
      <c r="AB63" t="n">
        <v>617.7458539729759</v>
      </c>
      <c r="AC63" t="n">
        <v>558.7890566815457</v>
      </c>
      <c r="AD63" t="n">
        <v>451488.0395603193</v>
      </c>
      <c r="AE63" t="n">
        <v>617745.8539729759</v>
      </c>
      <c r="AF63" t="n">
        <v>3.344927354558366e-06</v>
      </c>
      <c r="AG63" t="n">
        <v>8.070023148148149</v>
      </c>
      <c r="AH63" t="n">
        <v>558789.0566815457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3.5858</v>
      </c>
      <c r="E64" t="n">
        <v>27.89</v>
      </c>
      <c r="F64" t="n">
        <v>24.57</v>
      </c>
      <c r="G64" t="n">
        <v>98.28</v>
      </c>
      <c r="H64" t="n">
        <v>1.18</v>
      </c>
      <c r="I64" t="n">
        <v>15</v>
      </c>
      <c r="J64" t="n">
        <v>249.69</v>
      </c>
      <c r="K64" t="n">
        <v>56.94</v>
      </c>
      <c r="L64" t="n">
        <v>16.5</v>
      </c>
      <c r="M64" t="n">
        <v>10</v>
      </c>
      <c r="N64" t="n">
        <v>61.25</v>
      </c>
      <c r="O64" t="n">
        <v>31029.37</v>
      </c>
      <c r="P64" t="n">
        <v>300.04</v>
      </c>
      <c r="Q64" t="n">
        <v>1397.19</v>
      </c>
      <c r="R64" t="n">
        <v>85.39</v>
      </c>
      <c r="S64" t="n">
        <v>66.97</v>
      </c>
      <c r="T64" t="n">
        <v>6620.55</v>
      </c>
      <c r="U64" t="n">
        <v>0.78</v>
      </c>
      <c r="V64" t="n">
        <v>0.86</v>
      </c>
      <c r="W64" t="n">
        <v>5.33</v>
      </c>
      <c r="X64" t="n">
        <v>0.4</v>
      </c>
      <c r="Y64" t="n">
        <v>1</v>
      </c>
      <c r="Z64" t="n">
        <v>10</v>
      </c>
      <c r="AA64" t="n">
        <v>450.0720230730527</v>
      </c>
      <c r="AB64" t="n">
        <v>615.8083977448592</v>
      </c>
      <c r="AC64" t="n">
        <v>557.0365085566037</v>
      </c>
      <c r="AD64" t="n">
        <v>450072.0230730527</v>
      </c>
      <c r="AE64" t="n">
        <v>615808.3977448592</v>
      </c>
      <c r="AF64" t="n">
        <v>3.345393832587339e-06</v>
      </c>
      <c r="AG64" t="n">
        <v>8.070023148148149</v>
      </c>
      <c r="AH64" t="n">
        <v>557036.5085566037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3.5956</v>
      </c>
      <c r="E65" t="n">
        <v>27.81</v>
      </c>
      <c r="F65" t="n">
        <v>24.54</v>
      </c>
      <c r="G65" t="n">
        <v>105.16</v>
      </c>
      <c r="H65" t="n">
        <v>1.19</v>
      </c>
      <c r="I65" t="n">
        <v>14</v>
      </c>
      <c r="J65" t="n">
        <v>250.14</v>
      </c>
      <c r="K65" t="n">
        <v>56.94</v>
      </c>
      <c r="L65" t="n">
        <v>16.75</v>
      </c>
      <c r="M65" t="n">
        <v>7</v>
      </c>
      <c r="N65" t="n">
        <v>61.45</v>
      </c>
      <c r="O65" t="n">
        <v>31084.72</v>
      </c>
      <c r="P65" t="n">
        <v>299.51</v>
      </c>
      <c r="Q65" t="n">
        <v>1397.25</v>
      </c>
      <c r="R65" t="n">
        <v>84.5</v>
      </c>
      <c r="S65" t="n">
        <v>66.97</v>
      </c>
      <c r="T65" t="n">
        <v>6183.1</v>
      </c>
      <c r="U65" t="n">
        <v>0.79</v>
      </c>
      <c r="V65" t="n">
        <v>0.86</v>
      </c>
      <c r="W65" t="n">
        <v>5.32</v>
      </c>
      <c r="X65" t="n">
        <v>0.37</v>
      </c>
      <c r="Y65" t="n">
        <v>1</v>
      </c>
      <c r="Z65" t="n">
        <v>10</v>
      </c>
      <c r="AA65" t="n">
        <v>448.8357430556673</v>
      </c>
      <c r="AB65" t="n">
        <v>614.1168648842475</v>
      </c>
      <c r="AC65" t="n">
        <v>555.5064132181274</v>
      </c>
      <c r="AD65" t="n">
        <v>448835.7430556673</v>
      </c>
      <c r="AE65" t="n">
        <v>614116.8648842475</v>
      </c>
      <c r="AF65" t="n">
        <v>3.354536801955223e-06</v>
      </c>
      <c r="AG65" t="n">
        <v>8.046875</v>
      </c>
      <c r="AH65" t="n">
        <v>555506.4132181273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3.5977</v>
      </c>
      <c r="E66" t="n">
        <v>27.8</v>
      </c>
      <c r="F66" t="n">
        <v>24.52</v>
      </c>
      <c r="G66" t="n">
        <v>105.09</v>
      </c>
      <c r="H66" t="n">
        <v>1.21</v>
      </c>
      <c r="I66" t="n">
        <v>14</v>
      </c>
      <c r="J66" t="n">
        <v>250.59</v>
      </c>
      <c r="K66" t="n">
        <v>56.94</v>
      </c>
      <c r="L66" t="n">
        <v>17</v>
      </c>
      <c r="M66" t="n">
        <v>7</v>
      </c>
      <c r="N66" t="n">
        <v>61.65</v>
      </c>
      <c r="O66" t="n">
        <v>31140.15</v>
      </c>
      <c r="P66" t="n">
        <v>299.66</v>
      </c>
      <c r="Q66" t="n">
        <v>1397.19</v>
      </c>
      <c r="R66" t="n">
        <v>83.92</v>
      </c>
      <c r="S66" t="n">
        <v>66.97</v>
      </c>
      <c r="T66" t="n">
        <v>5892.45</v>
      </c>
      <c r="U66" t="n">
        <v>0.8</v>
      </c>
      <c r="V66" t="n">
        <v>0.86</v>
      </c>
      <c r="W66" t="n">
        <v>5.32</v>
      </c>
      <c r="X66" t="n">
        <v>0.36</v>
      </c>
      <c r="Y66" t="n">
        <v>1</v>
      </c>
      <c r="Z66" t="n">
        <v>10</v>
      </c>
      <c r="AA66" t="n">
        <v>448.7030777298439</v>
      </c>
      <c r="AB66" t="n">
        <v>613.9353463326747</v>
      </c>
      <c r="AC66" t="n">
        <v>555.342218542354</v>
      </c>
      <c r="AD66" t="n">
        <v>448703.0777298439</v>
      </c>
      <c r="AE66" t="n">
        <v>613935.3463326747</v>
      </c>
      <c r="AF66" t="n">
        <v>3.356496009676913e-06</v>
      </c>
      <c r="AG66" t="n">
        <v>8.043981481481483</v>
      </c>
      <c r="AH66" t="n">
        <v>555342.2185423539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3.5948</v>
      </c>
      <c r="E67" t="n">
        <v>27.82</v>
      </c>
      <c r="F67" t="n">
        <v>24.54</v>
      </c>
      <c r="G67" t="n">
        <v>105.18</v>
      </c>
      <c r="H67" t="n">
        <v>1.22</v>
      </c>
      <c r="I67" t="n">
        <v>14</v>
      </c>
      <c r="J67" t="n">
        <v>251.04</v>
      </c>
      <c r="K67" t="n">
        <v>56.94</v>
      </c>
      <c r="L67" t="n">
        <v>17.25</v>
      </c>
      <c r="M67" t="n">
        <v>6</v>
      </c>
      <c r="N67" t="n">
        <v>61.85</v>
      </c>
      <c r="O67" t="n">
        <v>31195.65</v>
      </c>
      <c r="P67" t="n">
        <v>298.81</v>
      </c>
      <c r="Q67" t="n">
        <v>1397.22</v>
      </c>
      <c r="R67" t="n">
        <v>84.66</v>
      </c>
      <c r="S67" t="n">
        <v>66.97</v>
      </c>
      <c r="T67" t="n">
        <v>6263.03</v>
      </c>
      <c r="U67" t="n">
        <v>0.79</v>
      </c>
      <c r="V67" t="n">
        <v>0.86</v>
      </c>
      <c r="W67" t="n">
        <v>5.32</v>
      </c>
      <c r="X67" t="n">
        <v>0.38</v>
      </c>
      <c r="Y67" t="n">
        <v>1</v>
      </c>
      <c r="Z67" t="n">
        <v>10</v>
      </c>
      <c r="AA67" t="n">
        <v>448.4280540504393</v>
      </c>
      <c r="AB67" t="n">
        <v>613.5590468013251</v>
      </c>
      <c r="AC67" t="n">
        <v>555.0018325101364</v>
      </c>
      <c r="AD67" t="n">
        <v>448428.0540504393</v>
      </c>
      <c r="AE67" t="n">
        <v>613559.0468013251</v>
      </c>
      <c r="AF67" t="n">
        <v>3.353790437108865e-06</v>
      </c>
      <c r="AG67" t="n">
        <v>8.049768518518519</v>
      </c>
      <c r="AH67" t="n">
        <v>555001.8325101364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3.5955</v>
      </c>
      <c r="E68" t="n">
        <v>27.81</v>
      </c>
      <c r="F68" t="n">
        <v>24.54</v>
      </c>
      <c r="G68" t="n">
        <v>105.16</v>
      </c>
      <c r="H68" t="n">
        <v>1.24</v>
      </c>
      <c r="I68" t="n">
        <v>14</v>
      </c>
      <c r="J68" t="n">
        <v>251.49</v>
      </c>
      <c r="K68" t="n">
        <v>56.94</v>
      </c>
      <c r="L68" t="n">
        <v>17.5</v>
      </c>
      <c r="M68" t="n">
        <v>6</v>
      </c>
      <c r="N68" t="n">
        <v>62.05</v>
      </c>
      <c r="O68" t="n">
        <v>31251.22</v>
      </c>
      <c r="P68" t="n">
        <v>297.75</v>
      </c>
      <c r="Q68" t="n">
        <v>1397.22</v>
      </c>
      <c r="R68" t="n">
        <v>84.2</v>
      </c>
      <c r="S68" t="n">
        <v>66.97</v>
      </c>
      <c r="T68" t="n">
        <v>6032.8</v>
      </c>
      <c r="U68" t="n">
        <v>0.8</v>
      </c>
      <c r="V68" t="n">
        <v>0.86</v>
      </c>
      <c r="W68" t="n">
        <v>5.33</v>
      </c>
      <c r="X68" t="n">
        <v>0.37</v>
      </c>
      <c r="Y68" t="n">
        <v>1</v>
      </c>
      <c r="Z68" t="n">
        <v>10</v>
      </c>
      <c r="AA68" t="n">
        <v>447.6597218469513</v>
      </c>
      <c r="AB68" t="n">
        <v>612.5077807840881</v>
      </c>
      <c r="AC68" t="n">
        <v>554.0508978461236</v>
      </c>
      <c r="AD68" t="n">
        <v>447659.7218469513</v>
      </c>
      <c r="AE68" t="n">
        <v>612507.7807840882</v>
      </c>
      <c r="AF68" t="n">
        <v>3.354443506349428e-06</v>
      </c>
      <c r="AG68" t="n">
        <v>8.046875</v>
      </c>
      <c r="AH68" t="n">
        <v>554050.8978461236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3.5954</v>
      </c>
      <c r="E69" t="n">
        <v>27.81</v>
      </c>
      <c r="F69" t="n">
        <v>24.54</v>
      </c>
      <c r="G69" t="n">
        <v>105.16</v>
      </c>
      <c r="H69" t="n">
        <v>1.25</v>
      </c>
      <c r="I69" t="n">
        <v>14</v>
      </c>
      <c r="J69" t="n">
        <v>251.94</v>
      </c>
      <c r="K69" t="n">
        <v>56.94</v>
      </c>
      <c r="L69" t="n">
        <v>17.75</v>
      </c>
      <c r="M69" t="n">
        <v>4</v>
      </c>
      <c r="N69" t="n">
        <v>62.25</v>
      </c>
      <c r="O69" t="n">
        <v>31306.86</v>
      </c>
      <c r="P69" t="n">
        <v>297.17</v>
      </c>
      <c r="Q69" t="n">
        <v>1397.24</v>
      </c>
      <c r="R69" t="n">
        <v>84.47</v>
      </c>
      <c r="S69" t="n">
        <v>66.97</v>
      </c>
      <c r="T69" t="n">
        <v>6164.34</v>
      </c>
      <c r="U69" t="n">
        <v>0.79</v>
      </c>
      <c r="V69" t="n">
        <v>0.86</v>
      </c>
      <c r="W69" t="n">
        <v>5.32</v>
      </c>
      <c r="X69" t="n">
        <v>0.37</v>
      </c>
      <c r="Y69" t="n">
        <v>1</v>
      </c>
      <c r="Z69" t="n">
        <v>10</v>
      </c>
      <c r="AA69" t="n">
        <v>447.2774286610134</v>
      </c>
      <c r="AB69" t="n">
        <v>611.9847103815029</v>
      </c>
      <c r="AC69" t="n">
        <v>553.5777485486273</v>
      </c>
      <c r="AD69" t="n">
        <v>447277.4286610134</v>
      </c>
      <c r="AE69" t="n">
        <v>611984.7103815029</v>
      </c>
      <c r="AF69" t="n">
        <v>3.354350210743634e-06</v>
      </c>
      <c r="AG69" t="n">
        <v>8.046875</v>
      </c>
      <c r="AH69" t="n">
        <v>553577.7485486272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3.5941</v>
      </c>
      <c r="E70" t="n">
        <v>27.82</v>
      </c>
      <c r="F70" t="n">
        <v>24.55</v>
      </c>
      <c r="G70" t="n">
        <v>105.21</v>
      </c>
      <c r="H70" t="n">
        <v>1.27</v>
      </c>
      <c r="I70" t="n">
        <v>14</v>
      </c>
      <c r="J70" t="n">
        <v>252.39</v>
      </c>
      <c r="K70" t="n">
        <v>56.94</v>
      </c>
      <c r="L70" t="n">
        <v>18</v>
      </c>
      <c r="M70" t="n">
        <v>1</v>
      </c>
      <c r="N70" t="n">
        <v>62.45</v>
      </c>
      <c r="O70" t="n">
        <v>31362.58</v>
      </c>
      <c r="P70" t="n">
        <v>297</v>
      </c>
      <c r="Q70" t="n">
        <v>1397.27</v>
      </c>
      <c r="R70" t="n">
        <v>84.52</v>
      </c>
      <c r="S70" t="n">
        <v>66.97</v>
      </c>
      <c r="T70" t="n">
        <v>6190.09</v>
      </c>
      <c r="U70" t="n">
        <v>0.79</v>
      </c>
      <c r="V70" t="n">
        <v>0.86</v>
      </c>
      <c r="W70" t="n">
        <v>5.33</v>
      </c>
      <c r="X70" t="n">
        <v>0.38</v>
      </c>
      <c r="Y70" t="n">
        <v>1</v>
      </c>
      <c r="Z70" t="n">
        <v>10</v>
      </c>
      <c r="AA70" t="n">
        <v>447.299114005767</v>
      </c>
      <c r="AB70" t="n">
        <v>612.0143812268848</v>
      </c>
      <c r="AC70" t="n">
        <v>553.604587650169</v>
      </c>
      <c r="AD70" t="n">
        <v>447299.114005767</v>
      </c>
      <c r="AE70" t="n">
        <v>612014.3812268848</v>
      </c>
      <c r="AF70" t="n">
        <v>3.353137367868302e-06</v>
      </c>
      <c r="AG70" t="n">
        <v>8.049768518518519</v>
      </c>
      <c r="AH70" t="n">
        <v>553604.587650169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3.5943</v>
      </c>
      <c r="E71" t="n">
        <v>27.82</v>
      </c>
      <c r="F71" t="n">
        <v>24.55</v>
      </c>
      <c r="G71" t="n">
        <v>105.2</v>
      </c>
      <c r="H71" t="n">
        <v>1.28</v>
      </c>
      <c r="I71" t="n">
        <v>14</v>
      </c>
      <c r="J71" t="n">
        <v>252.84</v>
      </c>
      <c r="K71" t="n">
        <v>56.94</v>
      </c>
      <c r="L71" t="n">
        <v>18.25</v>
      </c>
      <c r="M71" t="n">
        <v>1</v>
      </c>
      <c r="N71" t="n">
        <v>62.65</v>
      </c>
      <c r="O71" t="n">
        <v>31418.38</v>
      </c>
      <c r="P71" t="n">
        <v>297.18</v>
      </c>
      <c r="Q71" t="n">
        <v>1397.27</v>
      </c>
      <c r="R71" t="n">
        <v>84.45</v>
      </c>
      <c r="S71" t="n">
        <v>66.97</v>
      </c>
      <c r="T71" t="n">
        <v>6156.56</v>
      </c>
      <c r="U71" t="n">
        <v>0.79</v>
      </c>
      <c r="V71" t="n">
        <v>0.86</v>
      </c>
      <c r="W71" t="n">
        <v>5.33</v>
      </c>
      <c r="X71" t="n">
        <v>0.38</v>
      </c>
      <c r="Y71" t="n">
        <v>1</v>
      </c>
      <c r="Z71" t="n">
        <v>10</v>
      </c>
      <c r="AA71" t="n">
        <v>447.4045004999575</v>
      </c>
      <c r="AB71" t="n">
        <v>612.1585756775601</v>
      </c>
      <c r="AC71" t="n">
        <v>553.7350203848501</v>
      </c>
      <c r="AD71" t="n">
        <v>447404.5004999575</v>
      </c>
      <c r="AE71" t="n">
        <v>612158.5756775601</v>
      </c>
      <c r="AF71" t="n">
        <v>3.353323959079891e-06</v>
      </c>
      <c r="AG71" t="n">
        <v>8.049768518518519</v>
      </c>
      <c r="AH71" t="n">
        <v>553735.0203848501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3.594</v>
      </c>
      <c r="E72" t="n">
        <v>27.82</v>
      </c>
      <c r="F72" t="n">
        <v>24.55</v>
      </c>
      <c r="G72" t="n">
        <v>105.21</v>
      </c>
      <c r="H72" t="n">
        <v>1.3</v>
      </c>
      <c r="I72" t="n">
        <v>14</v>
      </c>
      <c r="J72" t="n">
        <v>253.3</v>
      </c>
      <c r="K72" t="n">
        <v>56.94</v>
      </c>
      <c r="L72" t="n">
        <v>18.5</v>
      </c>
      <c r="M72" t="n">
        <v>0</v>
      </c>
      <c r="N72" t="n">
        <v>62.86</v>
      </c>
      <c r="O72" t="n">
        <v>31474.25</v>
      </c>
      <c r="P72" t="n">
        <v>297.51</v>
      </c>
      <c r="Q72" t="n">
        <v>1397.27</v>
      </c>
      <c r="R72" t="n">
        <v>84.45999999999999</v>
      </c>
      <c r="S72" t="n">
        <v>66.97</v>
      </c>
      <c r="T72" t="n">
        <v>6160.29</v>
      </c>
      <c r="U72" t="n">
        <v>0.79</v>
      </c>
      <c r="V72" t="n">
        <v>0.86</v>
      </c>
      <c r="W72" t="n">
        <v>5.33</v>
      </c>
      <c r="X72" t="n">
        <v>0.38</v>
      </c>
      <c r="Y72" t="n">
        <v>1</v>
      </c>
      <c r="Z72" t="n">
        <v>10</v>
      </c>
      <c r="AA72" t="n">
        <v>447.6501973705848</v>
      </c>
      <c r="AB72" t="n">
        <v>612.4947489753333</v>
      </c>
      <c r="AC72" t="n">
        <v>554.039109774906</v>
      </c>
      <c r="AD72" t="n">
        <v>447650.1973705848</v>
      </c>
      <c r="AE72" t="n">
        <v>612494.7489753333</v>
      </c>
      <c r="AF72" t="n">
        <v>3.353044072262507e-06</v>
      </c>
      <c r="AG72" t="n">
        <v>8.049768518518519</v>
      </c>
      <c r="AH72" t="n">
        <v>554039.1097749061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3.0072</v>
      </c>
      <c r="E2" t="n">
        <v>33.25</v>
      </c>
      <c r="F2" t="n">
        <v>28.67</v>
      </c>
      <c r="G2" t="n">
        <v>11.03</v>
      </c>
      <c r="H2" t="n">
        <v>0.22</v>
      </c>
      <c r="I2" t="n">
        <v>156</v>
      </c>
      <c r="J2" t="n">
        <v>80.84</v>
      </c>
      <c r="K2" t="n">
        <v>35.1</v>
      </c>
      <c r="L2" t="n">
        <v>1</v>
      </c>
      <c r="M2" t="n">
        <v>154</v>
      </c>
      <c r="N2" t="n">
        <v>9.74</v>
      </c>
      <c r="O2" t="n">
        <v>10204.21</v>
      </c>
      <c r="P2" t="n">
        <v>215.16</v>
      </c>
      <c r="Q2" t="n">
        <v>1397.68</v>
      </c>
      <c r="R2" t="n">
        <v>219.31</v>
      </c>
      <c r="S2" t="n">
        <v>66.97</v>
      </c>
      <c r="T2" t="n">
        <v>72877.14999999999</v>
      </c>
      <c r="U2" t="n">
        <v>0.31</v>
      </c>
      <c r="V2" t="n">
        <v>0.73</v>
      </c>
      <c r="W2" t="n">
        <v>5.55</v>
      </c>
      <c r="X2" t="n">
        <v>4.5</v>
      </c>
      <c r="Y2" t="n">
        <v>1</v>
      </c>
      <c r="Z2" t="n">
        <v>10</v>
      </c>
      <c r="AA2" t="n">
        <v>403.9797362664983</v>
      </c>
      <c r="AB2" t="n">
        <v>552.7428974879514</v>
      </c>
      <c r="AC2" t="n">
        <v>499.9898911312295</v>
      </c>
      <c r="AD2" t="n">
        <v>403979.7362664983</v>
      </c>
      <c r="AE2" t="n">
        <v>552742.8974879513</v>
      </c>
      <c r="AF2" t="n">
        <v>3.882684579355505e-06</v>
      </c>
      <c r="AG2" t="n">
        <v>9.620949074074074</v>
      </c>
      <c r="AH2" t="n">
        <v>499989.8911312295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3.1752</v>
      </c>
      <c r="E3" t="n">
        <v>31.49</v>
      </c>
      <c r="F3" t="n">
        <v>27.57</v>
      </c>
      <c r="G3" t="n">
        <v>14.02</v>
      </c>
      <c r="H3" t="n">
        <v>0.27</v>
      </c>
      <c r="I3" t="n">
        <v>118</v>
      </c>
      <c r="J3" t="n">
        <v>81.14</v>
      </c>
      <c r="K3" t="n">
        <v>35.1</v>
      </c>
      <c r="L3" t="n">
        <v>1.25</v>
      </c>
      <c r="M3" t="n">
        <v>116</v>
      </c>
      <c r="N3" t="n">
        <v>9.789999999999999</v>
      </c>
      <c r="O3" t="n">
        <v>10241.25</v>
      </c>
      <c r="P3" t="n">
        <v>202.92</v>
      </c>
      <c r="Q3" t="n">
        <v>1397.51</v>
      </c>
      <c r="R3" t="n">
        <v>182.97</v>
      </c>
      <c r="S3" t="n">
        <v>66.97</v>
      </c>
      <c r="T3" t="n">
        <v>54895.32</v>
      </c>
      <c r="U3" t="n">
        <v>0.37</v>
      </c>
      <c r="V3" t="n">
        <v>0.76</v>
      </c>
      <c r="W3" t="n">
        <v>5.5</v>
      </c>
      <c r="X3" t="n">
        <v>3.4</v>
      </c>
      <c r="Y3" t="n">
        <v>1</v>
      </c>
      <c r="Z3" t="n">
        <v>10</v>
      </c>
      <c r="AA3" t="n">
        <v>368.6408490444953</v>
      </c>
      <c r="AB3" t="n">
        <v>504.3906729491342</v>
      </c>
      <c r="AC3" t="n">
        <v>456.2523350396237</v>
      </c>
      <c r="AD3" t="n">
        <v>368640.8490444953</v>
      </c>
      <c r="AE3" t="n">
        <v>504390.6729491343</v>
      </c>
      <c r="AF3" t="n">
        <v>4.099594332392124e-06</v>
      </c>
      <c r="AG3" t="n">
        <v>9.111689814814815</v>
      </c>
      <c r="AH3" t="n">
        <v>456252.3350396237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3.2938</v>
      </c>
      <c r="E4" t="n">
        <v>30.36</v>
      </c>
      <c r="F4" t="n">
        <v>26.85</v>
      </c>
      <c r="G4" t="n">
        <v>17.14</v>
      </c>
      <c r="H4" t="n">
        <v>0.32</v>
      </c>
      <c r="I4" t="n">
        <v>94</v>
      </c>
      <c r="J4" t="n">
        <v>81.44</v>
      </c>
      <c r="K4" t="n">
        <v>35.1</v>
      </c>
      <c r="L4" t="n">
        <v>1.5</v>
      </c>
      <c r="M4" t="n">
        <v>92</v>
      </c>
      <c r="N4" t="n">
        <v>9.84</v>
      </c>
      <c r="O4" t="n">
        <v>10278.32</v>
      </c>
      <c r="P4" t="n">
        <v>193.87</v>
      </c>
      <c r="Q4" t="n">
        <v>1397.28</v>
      </c>
      <c r="R4" t="n">
        <v>160.23</v>
      </c>
      <c r="S4" t="n">
        <v>66.97</v>
      </c>
      <c r="T4" t="n">
        <v>43646.27</v>
      </c>
      <c r="U4" t="n">
        <v>0.42</v>
      </c>
      <c r="V4" t="n">
        <v>0.78</v>
      </c>
      <c r="W4" t="n">
        <v>5.44</v>
      </c>
      <c r="X4" t="n">
        <v>2.68</v>
      </c>
      <c r="Y4" t="n">
        <v>1</v>
      </c>
      <c r="Z4" t="n">
        <v>10</v>
      </c>
      <c r="AA4" t="n">
        <v>352.2659400088446</v>
      </c>
      <c r="AB4" t="n">
        <v>481.9857999965553</v>
      </c>
      <c r="AC4" t="n">
        <v>435.9857517162023</v>
      </c>
      <c r="AD4" t="n">
        <v>352265.9400088446</v>
      </c>
      <c r="AE4" t="n">
        <v>481985.7999965553</v>
      </c>
      <c r="AF4" t="n">
        <v>4.25272228900012e-06</v>
      </c>
      <c r="AG4" t="n">
        <v>8.784722222222223</v>
      </c>
      <c r="AH4" t="n">
        <v>435985.7517162023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3.3743</v>
      </c>
      <c r="E5" t="n">
        <v>29.64</v>
      </c>
      <c r="F5" t="n">
        <v>26.4</v>
      </c>
      <c r="G5" t="n">
        <v>20.31</v>
      </c>
      <c r="H5" t="n">
        <v>0.38</v>
      </c>
      <c r="I5" t="n">
        <v>78</v>
      </c>
      <c r="J5" t="n">
        <v>81.73999999999999</v>
      </c>
      <c r="K5" t="n">
        <v>35.1</v>
      </c>
      <c r="L5" t="n">
        <v>1.75</v>
      </c>
      <c r="M5" t="n">
        <v>76</v>
      </c>
      <c r="N5" t="n">
        <v>9.890000000000001</v>
      </c>
      <c r="O5" t="n">
        <v>10315.41</v>
      </c>
      <c r="P5" t="n">
        <v>186.09</v>
      </c>
      <c r="Q5" t="n">
        <v>1397.5</v>
      </c>
      <c r="R5" t="n">
        <v>145.38</v>
      </c>
      <c r="S5" t="n">
        <v>66.97</v>
      </c>
      <c r="T5" t="n">
        <v>36302.61</v>
      </c>
      <c r="U5" t="n">
        <v>0.46</v>
      </c>
      <c r="V5" t="n">
        <v>0.8</v>
      </c>
      <c r="W5" t="n">
        <v>5.42</v>
      </c>
      <c r="X5" t="n">
        <v>2.23</v>
      </c>
      <c r="Y5" t="n">
        <v>1</v>
      </c>
      <c r="Z5" t="n">
        <v>10</v>
      </c>
      <c r="AA5" t="n">
        <v>330.53606920344</v>
      </c>
      <c r="AB5" t="n">
        <v>452.2540321063594</v>
      </c>
      <c r="AC5" t="n">
        <v>409.0915420246483</v>
      </c>
      <c r="AD5" t="n">
        <v>330536.06920344</v>
      </c>
      <c r="AE5" t="n">
        <v>452254.0321063594</v>
      </c>
      <c r="AF5" t="n">
        <v>4.356658212330167e-06</v>
      </c>
      <c r="AG5" t="n">
        <v>8.576388888888889</v>
      </c>
      <c r="AH5" t="n">
        <v>409091.5420246483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3.4422</v>
      </c>
      <c r="E6" t="n">
        <v>29.05</v>
      </c>
      <c r="F6" t="n">
        <v>26.02</v>
      </c>
      <c r="G6" t="n">
        <v>23.66</v>
      </c>
      <c r="H6" t="n">
        <v>0.43</v>
      </c>
      <c r="I6" t="n">
        <v>66</v>
      </c>
      <c r="J6" t="n">
        <v>82.04000000000001</v>
      </c>
      <c r="K6" t="n">
        <v>35.1</v>
      </c>
      <c r="L6" t="n">
        <v>2</v>
      </c>
      <c r="M6" t="n">
        <v>64</v>
      </c>
      <c r="N6" t="n">
        <v>9.94</v>
      </c>
      <c r="O6" t="n">
        <v>10352.53</v>
      </c>
      <c r="P6" t="n">
        <v>179.25</v>
      </c>
      <c r="Q6" t="n">
        <v>1397.32</v>
      </c>
      <c r="R6" t="n">
        <v>133.08</v>
      </c>
      <c r="S6" t="n">
        <v>66.97</v>
      </c>
      <c r="T6" t="n">
        <v>30213.78</v>
      </c>
      <c r="U6" t="n">
        <v>0.5</v>
      </c>
      <c r="V6" t="n">
        <v>0.8100000000000001</v>
      </c>
      <c r="W6" t="n">
        <v>5.39</v>
      </c>
      <c r="X6" t="n">
        <v>1.86</v>
      </c>
      <c r="Y6" t="n">
        <v>1</v>
      </c>
      <c r="Z6" t="n">
        <v>10</v>
      </c>
      <c r="AA6" t="n">
        <v>320.9383206880906</v>
      </c>
      <c r="AB6" t="n">
        <v>439.1219691648774</v>
      </c>
      <c r="AC6" t="n">
        <v>397.2127847393352</v>
      </c>
      <c r="AD6" t="n">
        <v>320938.3206880906</v>
      </c>
      <c r="AE6" t="n">
        <v>439121.9691648774</v>
      </c>
      <c r="AF6" t="n">
        <v>4.444325904182469e-06</v>
      </c>
      <c r="AG6" t="n">
        <v>8.405671296296296</v>
      </c>
      <c r="AH6" t="n">
        <v>397212.7847393352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3.4915</v>
      </c>
      <c r="E7" t="n">
        <v>28.64</v>
      </c>
      <c r="F7" t="n">
        <v>25.77</v>
      </c>
      <c r="G7" t="n">
        <v>27.12</v>
      </c>
      <c r="H7" t="n">
        <v>0.48</v>
      </c>
      <c r="I7" t="n">
        <v>57</v>
      </c>
      <c r="J7" t="n">
        <v>82.34</v>
      </c>
      <c r="K7" t="n">
        <v>35.1</v>
      </c>
      <c r="L7" t="n">
        <v>2.25</v>
      </c>
      <c r="M7" t="n">
        <v>55</v>
      </c>
      <c r="N7" t="n">
        <v>9.99</v>
      </c>
      <c r="O7" t="n">
        <v>10389.66</v>
      </c>
      <c r="P7" t="n">
        <v>173.63</v>
      </c>
      <c r="Q7" t="n">
        <v>1397.4</v>
      </c>
      <c r="R7" t="n">
        <v>124.61</v>
      </c>
      <c r="S7" t="n">
        <v>66.97</v>
      </c>
      <c r="T7" t="n">
        <v>26022.42</v>
      </c>
      <c r="U7" t="n">
        <v>0.54</v>
      </c>
      <c r="V7" t="n">
        <v>0.82</v>
      </c>
      <c r="W7" t="n">
        <v>5.39</v>
      </c>
      <c r="X7" t="n">
        <v>1.6</v>
      </c>
      <c r="Y7" t="n">
        <v>1</v>
      </c>
      <c r="Z7" t="n">
        <v>10</v>
      </c>
      <c r="AA7" t="n">
        <v>313.9262667767125</v>
      </c>
      <c r="AB7" t="n">
        <v>429.5277676533442</v>
      </c>
      <c r="AC7" t="n">
        <v>388.5342403545164</v>
      </c>
      <c r="AD7" t="n">
        <v>313926.2667767125</v>
      </c>
      <c r="AE7" t="n">
        <v>429527.7676533442</v>
      </c>
      <c r="AF7" t="n">
        <v>4.507978587662857e-06</v>
      </c>
      <c r="AG7" t="n">
        <v>8.287037037037036</v>
      </c>
      <c r="AH7" t="n">
        <v>388534.2403545164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3.5392</v>
      </c>
      <c r="E8" t="n">
        <v>28.26</v>
      </c>
      <c r="F8" t="n">
        <v>25.52</v>
      </c>
      <c r="G8" t="n">
        <v>31.25</v>
      </c>
      <c r="H8" t="n">
        <v>0.53</v>
      </c>
      <c r="I8" t="n">
        <v>49</v>
      </c>
      <c r="J8" t="n">
        <v>82.65000000000001</v>
      </c>
      <c r="K8" t="n">
        <v>35.1</v>
      </c>
      <c r="L8" t="n">
        <v>2.5</v>
      </c>
      <c r="M8" t="n">
        <v>46</v>
      </c>
      <c r="N8" t="n">
        <v>10.04</v>
      </c>
      <c r="O8" t="n">
        <v>10426.82</v>
      </c>
      <c r="P8" t="n">
        <v>167.38</v>
      </c>
      <c r="Q8" t="n">
        <v>1397.33</v>
      </c>
      <c r="R8" t="n">
        <v>116.72</v>
      </c>
      <c r="S8" t="n">
        <v>66.97</v>
      </c>
      <c r="T8" t="n">
        <v>22117.32</v>
      </c>
      <c r="U8" t="n">
        <v>0.57</v>
      </c>
      <c r="V8" t="n">
        <v>0.82</v>
      </c>
      <c r="W8" t="n">
        <v>5.37</v>
      </c>
      <c r="X8" t="n">
        <v>1.35</v>
      </c>
      <c r="Y8" t="n">
        <v>1</v>
      </c>
      <c r="Z8" t="n">
        <v>10</v>
      </c>
      <c r="AA8" t="n">
        <v>306.7553164410566</v>
      </c>
      <c r="AB8" t="n">
        <v>419.7161570440986</v>
      </c>
      <c r="AC8" t="n">
        <v>379.6590360911351</v>
      </c>
      <c r="AD8" t="n">
        <v>306755.3164410566</v>
      </c>
      <c r="AE8" t="n">
        <v>419716.1570440985</v>
      </c>
      <c r="AF8" t="n">
        <v>4.569565463971469e-06</v>
      </c>
      <c r="AG8" t="n">
        <v>8.177083333333334</v>
      </c>
      <c r="AH8" t="n">
        <v>379659.0360911351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3.5607</v>
      </c>
      <c r="E9" t="n">
        <v>28.08</v>
      </c>
      <c r="F9" t="n">
        <v>25.43</v>
      </c>
      <c r="G9" t="n">
        <v>34.68</v>
      </c>
      <c r="H9" t="n">
        <v>0.58</v>
      </c>
      <c r="I9" t="n">
        <v>44</v>
      </c>
      <c r="J9" t="n">
        <v>82.95</v>
      </c>
      <c r="K9" t="n">
        <v>35.1</v>
      </c>
      <c r="L9" t="n">
        <v>2.75</v>
      </c>
      <c r="M9" t="n">
        <v>30</v>
      </c>
      <c r="N9" t="n">
        <v>10.1</v>
      </c>
      <c r="O9" t="n">
        <v>10463.99</v>
      </c>
      <c r="P9" t="n">
        <v>162.55</v>
      </c>
      <c r="Q9" t="n">
        <v>1397.35</v>
      </c>
      <c r="R9" t="n">
        <v>113.12</v>
      </c>
      <c r="S9" t="n">
        <v>66.97</v>
      </c>
      <c r="T9" t="n">
        <v>20344.16</v>
      </c>
      <c r="U9" t="n">
        <v>0.59</v>
      </c>
      <c r="V9" t="n">
        <v>0.83</v>
      </c>
      <c r="W9" t="n">
        <v>5.39</v>
      </c>
      <c r="X9" t="n">
        <v>1.27</v>
      </c>
      <c r="Y9" t="n">
        <v>1</v>
      </c>
      <c r="Z9" t="n">
        <v>10</v>
      </c>
      <c r="AA9" t="n">
        <v>302.2665327898248</v>
      </c>
      <c r="AB9" t="n">
        <v>413.5744052213249</v>
      </c>
      <c r="AC9" t="n">
        <v>374.1034444423242</v>
      </c>
      <c r="AD9" t="n">
        <v>302266.5327898248</v>
      </c>
      <c r="AE9" t="n">
        <v>413574.4052213249</v>
      </c>
      <c r="AF9" t="n">
        <v>4.597324747842227e-06</v>
      </c>
      <c r="AG9" t="n">
        <v>8.125</v>
      </c>
      <c r="AH9" t="n">
        <v>374103.4444423242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3.5739</v>
      </c>
      <c r="E10" t="n">
        <v>27.98</v>
      </c>
      <c r="F10" t="n">
        <v>25.37</v>
      </c>
      <c r="G10" t="n">
        <v>36.24</v>
      </c>
      <c r="H10" t="n">
        <v>0.63</v>
      </c>
      <c r="I10" t="n">
        <v>42</v>
      </c>
      <c r="J10" t="n">
        <v>83.25</v>
      </c>
      <c r="K10" t="n">
        <v>35.1</v>
      </c>
      <c r="L10" t="n">
        <v>3</v>
      </c>
      <c r="M10" t="n">
        <v>11</v>
      </c>
      <c r="N10" t="n">
        <v>10.15</v>
      </c>
      <c r="O10" t="n">
        <v>10501.19</v>
      </c>
      <c r="P10" t="n">
        <v>160.4</v>
      </c>
      <c r="Q10" t="n">
        <v>1397.25</v>
      </c>
      <c r="R10" t="n">
        <v>110.55</v>
      </c>
      <c r="S10" t="n">
        <v>66.97</v>
      </c>
      <c r="T10" t="n">
        <v>19068.89</v>
      </c>
      <c r="U10" t="n">
        <v>0.61</v>
      </c>
      <c r="V10" t="n">
        <v>0.83</v>
      </c>
      <c r="W10" t="n">
        <v>5.39</v>
      </c>
      <c r="X10" t="n">
        <v>1.2</v>
      </c>
      <c r="Y10" t="n">
        <v>1</v>
      </c>
      <c r="Z10" t="n">
        <v>10</v>
      </c>
      <c r="AA10" t="n">
        <v>300.07922938678</v>
      </c>
      <c r="AB10" t="n">
        <v>410.5816402082633</v>
      </c>
      <c r="AC10" t="n">
        <v>371.3963047217371</v>
      </c>
      <c r="AD10" t="n">
        <v>300079.22938678</v>
      </c>
      <c r="AE10" t="n">
        <v>410581.6402082632</v>
      </c>
      <c r="AF10" t="n">
        <v>4.61436765700939e-06</v>
      </c>
      <c r="AG10" t="n">
        <v>8.096064814814815</v>
      </c>
      <c r="AH10" t="n">
        <v>371396.304721737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3.5687</v>
      </c>
      <c r="E11" t="n">
        <v>28.02</v>
      </c>
      <c r="F11" t="n">
        <v>25.41</v>
      </c>
      <c r="G11" t="n">
        <v>36.29</v>
      </c>
      <c r="H11" t="n">
        <v>0.68</v>
      </c>
      <c r="I11" t="n">
        <v>42</v>
      </c>
      <c r="J11" t="n">
        <v>83.55</v>
      </c>
      <c r="K11" t="n">
        <v>35.1</v>
      </c>
      <c r="L11" t="n">
        <v>3.25</v>
      </c>
      <c r="M11" t="n">
        <v>2</v>
      </c>
      <c r="N11" t="n">
        <v>10.2</v>
      </c>
      <c r="O11" t="n">
        <v>10538.42</v>
      </c>
      <c r="P11" t="n">
        <v>160.56</v>
      </c>
      <c r="Q11" t="n">
        <v>1397.4</v>
      </c>
      <c r="R11" t="n">
        <v>111.08</v>
      </c>
      <c r="S11" t="n">
        <v>66.97</v>
      </c>
      <c r="T11" t="n">
        <v>19333.65</v>
      </c>
      <c r="U11" t="n">
        <v>0.6</v>
      </c>
      <c r="V11" t="n">
        <v>0.83</v>
      </c>
      <c r="W11" t="n">
        <v>5.42</v>
      </c>
      <c r="X11" t="n">
        <v>1.24</v>
      </c>
      <c r="Y11" t="n">
        <v>1</v>
      </c>
      <c r="Z11" t="n">
        <v>10</v>
      </c>
      <c r="AA11" t="n">
        <v>300.5078436123184</v>
      </c>
      <c r="AB11" t="n">
        <v>411.16808910077</v>
      </c>
      <c r="AC11" t="n">
        <v>371.9267837550291</v>
      </c>
      <c r="AD11" t="n">
        <v>300507.8436123184</v>
      </c>
      <c r="AE11" t="n">
        <v>411168.08910077</v>
      </c>
      <c r="AF11" t="n">
        <v>4.607653783701113e-06</v>
      </c>
      <c r="AG11" t="n">
        <v>8.107638888888889</v>
      </c>
      <c r="AH11" t="n">
        <v>371926.7837550291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3.5753</v>
      </c>
      <c r="E12" t="n">
        <v>27.97</v>
      </c>
      <c r="F12" t="n">
        <v>25.37</v>
      </c>
      <c r="G12" t="n">
        <v>37.13</v>
      </c>
      <c r="H12" t="n">
        <v>0.73</v>
      </c>
      <c r="I12" t="n">
        <v>41</v>
      </c>
      <c r="J12" t="n">
        <v>83.84999999999999</v>
      </c>
      <c r="K12" t="n">
        <v>35.1</v>
      </c>
      <c r="L12" t="n">
        <v>3.5</v>
      </c>
      <c r="M12" t="n">
        <v>0</v>
      </c>
      <c r="N12" t="n">
        <v>10.25</v>
      </c>
      <c r="O12" t="n">
        <v>10575.66</v>
      </c>
      <c r="P12" t="n">
        <v>160.93</v>
      </c>
      <c r="Q12" t="n">
        <v>1397.26</v>
      </c>
      <c r="R12" t="n">
        <v>109.86</v>
      </c>
      <c r="S12" t="n">
        <v>66.97</v>
      </c>
      <c r="T12" t="n">
        <v>18728.6</v>
      </c>
      <c r="U12" t="n">
        <v>0.61</v>
      </c>
      <c r="V12" t="n">
        <v>0.83</v>
      </c>
      <c r="W12" t="n">
        <v>5.42</v>
      </c>
      <c r="X12" t="n">
        <v>1.21</v>
      </c>
      <c r="Y12" t="n">
        <v>1</v>
      </c>
      <c r="Z12" t="n">
        <v>10</v>
      </c>
      <c r="AA12" t="n">
        <v>300.3743677246602</v>
      </c>
      <c r="AB12" t="n">
        <v>410.9854615027355</v>
      </c>
      <c r="AC12" t="n">
        <v>371.7615858786317</v>
      </c>
      <c r="AD12" t="n">
        <v>300374.3677246602</v>
      </c>
      <c r="AE12" t="n">
        <v>410985.4615027355</v>
      </c>
      <c r="AF12" t="n">
        <v>4.616175238284695e-06</v>
      </c>
      <c r="AG12" t="n">
        <v>8.093171296296296</v>
      </c>
      <c r="AH12" t="n">
        <v>371761.5858786317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2.7274</v>
      </c>
      <c r="E2" t="n">
        <v>36.66</v>
      </c>
      <c r="F2" t="n">
        <v>30.12</v>
      </c>
      <c r="G2" t="n">
        <v>8.9</v>
      </c>
      <c r="H2" t="n">
        <v>0.16</v>
      </c>
      <c r="I2" t="n">
        <v>203</v>
      </c>
      <c r="J2" t="n">
        <v>107.41</v>
      </c>
      <c r="K2" t="n">
        <v>41.65</v>
      </c>
      <c r="L2" t="n">
        <v>1</v>
      </c>
      <c r="M2" t="n">
        <v>201</v>
      </c>
      <c r="N2" t="n">
        <v>14.77</v>
      </c>
      <c r="O2" t="n">
        <v>13481.73</v>
      </c>
      <c r="P2" t="n">
        <v>279.96</v>
      </c>
      <c r="Q2" t="n">
        <v>1397.69</v>
      </c>
      <c r="R2" t="n">
        <v>266.51</v>
      </c>
      <c r="S2" t="n">
        <v>66.97</v>
      </c>
      <c r="T2" t="n">
        <v>96239.61</v>
      </c>
      <c r="U2" t="n">
        <v>0.25</v>
      </c>
      <c r="V2" t="n">
        <v>0.7</v>
      </c>
      <c r="W2" t="n">
        <v>5.63</v>
      </c>
      <c r="X2" t="n">
        <v>5.95</v>
      </c>
      <c r="Y2" t="n">
        <v>1</v>
      </c>
      <c r="Z2" t="n">
        <v>10</v>
      </c>
      <c r="AA2" t="n">
        <v>532.9589598144626</v>
      </c>
      <c r="AB2" t="n">
        <v>729.2179613080274</v>
      </c>
      <c r="AC2" t="n">
        <v>659.6224225446252</v>
      </c>
      <c r="AD2" t="n">
        <v>532958.9598144626</v>
      </c>
      <c r="AE2" t="n">
        <v>729217.9613080274</v>
      </c>
      <c r="AF2" t="n">
        <v>3.211617084040723e-06</v>
      </c>
      <c r="AG2" t="n">
        <v>10.60763888888889</v>
      </c>
      <c r="AH2" t="n">
        <v>659622.4225446252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2.9386</v>
      </c>
      <c r="E3" t="n">
        <v>34.03</v>
      </c>
      <c r="F3" t="n">
        <v>28.59</v>
      </c>
      <c r="G3" t="n">
        <v>11.21</v>
      </c>
      <c r="H3" t="n">
        <v>0.2</v>
      </c>
      <c r="I3" t="n">
        <v>153</v>
      </c>
      <c r="J3" t="n">
        <v>107.73</v>
      </c>
      <c r="K3" t="n">
        <v>41.65</v>
      </c>
      <c r="L3" t="n">
        <v>1.25</v>
      </c>
      <c r="M3" t="n">
        <v>151</v>
      </c>
      <c r="N3" t="n">
        <v>14.83</v>
      </c>
      <c r="O3" t="n">
        <v>13520.81</v>
      </c>
      <c r="P3" t="n">
        <v>263.05</v>
      </c>
      <c r="Q3" t="n">
        <v>1397.61</v>
      </c>
      <c r="R3" t="n">
        <v>217.03</v>
      </c>
      <c r="S3" t="n">
        <v>66.97</v>
      </c>
      <c r="T3" t="n">
        <v>71749.89</v>
      </c>
      <c r="U3" t="n">
        <v>0.31</v>
      </c>
      <c r="V3" t="n">
        <v>0.74</v>
      </c>
      <c r="W3" t="n">
        <v>5.54</v>
      </c>
      <c r="X3" t="n">
        <v>4.42</v>
      </c>
      <c r="Y3" t="n">
        <v>1</v>
      </c>
      <c r="Z3" t="n">
        <v>10</v>
      </c>
      <c r="AA3" t="n">
        <v>467.8457144278054</v>
      </c>
      <c r="AB3" t="n">
        <v>640.1271463763541</v>
      </c>
      <c r="AC3" t="n">
        <v>579.0343099502868</v>
      </c>
      <c r="AD3" t="n">
        <v>467845.7144278054</v>
      </c>
      <c r="AE3" t="n">
        <v>640127.146376354</v>
      </c>
      <c r="AF3" t="n">
        <v>3.460313105214515e-06</v>
      </c>
      <c r="AG3" t="n">
        <v>9.846643518518519</v>
      </c>
      <c r="AH3" t="n">
        <v>579034.3099502868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3.081</v>
      </c>
      <c r="E4" t="n">
        <v>32.46</v>
      </c>
      <c r="F4" t="n">
        <v>27.71</v>
      </c>
      <c r="G4" t="n">
        <v>13.63</v>
      </c>
      <c r="H4" t="n">
        <v>0.24</v>
      </c>
      <c r="I4" t="n">
        <v>122</v>
      </c>
      <c r="J4" t="n">
        <v>108.05</v>
      </c>
      <c r="K4" t="n">
        <v>41.65</v>
      </c>
      <c r="L4" t="n">
        <v>1.5</v>
      </c>
      <c r="M4" t="n">
        <v>120</v>
      </c>
      <c r="N4" t="n">
        <v>14.9</v>
      </c>
      <c r="O4" t="n">
        <v>13559.91</v>
      </c>
      <c r="P4" t="n">
        <v>252</v>
      </c>
      <c r="Q4" t="n">
        <v>1397.54</v>
      </c>
      <c r="R4" t="n">
        <v>187.36</v>
      </c>
      <c r="S4" t="n">
        <v>66.97</v>
      </c>
      <c r="T4" t="n">
        <v>57072.85</v>
      </c>
      <c r="U4" t="n">
        <v>0.36</v>
      </c>
      <c r="V4" t="n">
        <v>0.76</v>
      </c>
      <c r="W4" t="n">
        <v>5.51</v>
      </c>
      <c r="X4" t="n">
        <v>3.54</v>
      </c>
      <c r="Y4" t="n">
        <v>1</v>
      </c>
      <c r="Z4" t="n">
        <v>10</v>
      </c>
      <c r="AA4" t="n">
        <v>442.6116907423514</v>
      </c>
      <c r="AB4" t="n">
        <v>605.6008419233598</v>
      </c>
      <c r="AC4" t="n">
        <v>547.8031475363135</v>
      </c>
      <c r="AD4" t="n">
        <v>442611.6907423513</v>
      </c>
      <c r="AE4" t="n">
        <v>605600.8419233598</v>
      </c>
      <c r="AF4" t="n">
        <v>3.627994513430178e-06</v>
      </c>
      <c r="AG4" t="n">
        <v>9.392361111111112</v>
      </c>
      <c r="AH4" t="n">
        <v>547803.1475363135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3.1905</v>
      </c>
      <c r="E5" t="n">
        <v>31.34</v>
      </c>
      <c r="F5" t="n">
        <v>27.06</v>
      </c>
      <c r="G5" t="n">
        <v>16.08</v>
      </c>
      <c r="H5" t="n">
        <v>0.28</v>
      </c>
      <c r="I5" t="n">
        <v>101</v>
      </c>
      <c r="J5" t="n">
        <v>108.37</v>
      </c>
      <c r="K5" t="n">
        <v>41.65</v>
      </c>
      <c r="L5" t="n">
        <v>1.75</v>
      </c>
      <c r="M5" t="n">
        <v>99</v>
      </c>
      <c r="N5" t="n">
        <v>14.97</v>
      </c>
      <c r="O5" t="n">
        <v>13599.17</v>
      </c>
      <c r="P5" t="n">
        <v>243.5</v>
      </c>
      <c r="Q5" t="n">
        <v>1397.32</v>
      </c>
      <c r="R5" t="n">
        <v>166.52</v>
      </c>
      <c r="S5" t="n">
        <v>66.97</v>
      </c>
      <c r="T5" t="n">
        <v>46759.2</v>
      </c>
      <c r="U5" t="n">
        <v>0.4</v>
      </c>
      <c r="V5" t="n">
        <v>0.78</v>
      </c>
      <c r="W5" t="n">
        <v>5.47</v>
      </c>
      <c r="X5" t="n">
        <v>2.9</v>
      </c>
      <c r="Y5" t="n">
        <v>1</v>
      </c>
      <c r="Z5" t="n">
        <v>10</v>
      </c>
      <c r="AA5" t="n">
        <v>414.1297678191031</v>
      </c>
      <c r="AB5" t="n">
        <v>566.6306184460137</v>
      </c>
      <c r="AC5" t="n">
        <v>512.5521874925934</v>
      </c>
      <c r="AD5" t="n">
        <v>414129.767819103</v>
      </c>
      <c r="AE5" t="n">
        <v>566630.6184460138</v>
      </c>
      <c r="AF5" t="n">
        <v>3.75693492213534e-06</v>
      </c>
      <c r="AG5" t="n">
        <v>9.068287037037036</v>
      </c>
      <c r="AH5" t="n">
        <v>512552.1874925933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3.2714</v>
      </c>
      <c r="E6" t="n">
        <v>30.57</v>
      </c>
      <c r="F6" t="n">
        <v>26.62</v>
      </c>
      <c r="G6" t="n">
        <v>18.57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236.68</v>
      </c>
      <c r="Q6" t="n">
        <v>1397.27</v>
      </c>
      <c r="R6" t="n">
        <v>152.59</v>
      </c>
      <c r="S6" t="n">
        <v>66.97</v>
      </c>
      <c r="T6" t="n">
        <v>39865.43</v>
      </c>
      <c r="U6" t="n">
        <v>0.44</v>
      </c>
      <c r="V6" t="n">
        <v>0.79</v>
      </c>
      <c r="W6" t="n">
        <v>5.43</v>
      </c>
      <c r="X6" t="n">
        <v>2.45</v>
      </c>
      <c r="Y6" t="n">
        <v>1</v>
      </c>
      <c r="Z6" t="n">
        <v>10</v>
      </c>
      <c r="AA6" t="n">
        <v>401.3640727417525</v>
      </c>
      <c r="AB6" t="n">
        <v>549.1640312584634</v>
      </c>
      <c r="AC6" t="n">
        <v>496.7525868717136</v>
      </c>
      <c r="AD6" t="n">
        <v>401364.0727417525</v>
      </c>
      <c r="AE6" t="n">
        <v>549164.0312584634</v>
      </c>
      <c r="AF6" t="n">
        <v>3.852197744639885e-06</v>
      </c>
      <c r="AG6" t="n">
        <v>8.845486111111112</v>
      </c>
      <c r="AH6" t="n">
        <v>496752.5868717136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3.3344</v>
      </c>
      <c r="E7" t="n">
        <v>29.99</v>
      </c>
      <c r="F7" t="n">
        <v>26.29</v>
      </c>
      <c r="G7" t="n">
        <v>21.03</v>
      </c>
      <c r="H7" t="n">
        <v>0.36</v>
      </c>
      <c r="I7" t="n">
        <v>75</v>
      </c>
      <c r="J7" t="n">
        <v>109</v>
      </c>
      <c r="K7" t="n">
        <v>41.65</v>
      </c>
      <c r="L7" t="n">
        <v>2.25</v>
      </c>
      <c r="M7" t="n">
        <v>73</v>
      </c>
      <c r="N7" t="n">
        <v>15.1</v>
      </c>
      <c r="O7" t="n">
        <v>13677.51</v>
      </c>
      <c r="P7" t="n">
        <v>230.75</v>
      </c>
      <c r="Q7" t="n">
        <v>1397.39</v>
      </c>
      <c r="R7" t="n">
        <v>141.79</v>
      </c>
      <c r="S7" t="n">
        <v>66.97</v>
      </c>
      <c r="T7" t="n">
        <v>34520.81</v>
      </c>
      <c r="U7" t="n">
        <v>0.47</v>
      </c>
      <c r="V7" t="n">
        <v>0.8</v>
      </c>
      <c r="W7" t="n">
        <v>5.41</v>
      </c>
      <c r="X7" t="n">
        <v>2.12</v>
      </c>
      <c r="Y7" t="n">
        <v>1</v>
      </c>
      <c r="Z7" t="n">
        <v>10</v>
      </c>
      <c r="AA7" t="n">
        <v>391.5629806782352</v>
      </c>
      <c r="AB7" t="n">
        <v>535.753744703494</v>
      </c>
      <c r="AC7" t="n">
        <v>484.6221592440951</v>
      </c>
      <c r="AD7" t="n">
        <v>391562.9806782352</v>
      </c>
      <c r="AE7" t="n">
        <v>535753.744703494</v>
      </c>
      <c r="AF7" t="n">
        <v>3.926382637319567e-06</v>
      </c>
      <c r="AG7" t="n">
        <v>8.677662037037036</v>
      </c>
      <c r="AH7" t="n">
        <v>484622.1592440951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3.3828</v>
      </c>
      <c r="E8" t="n">
        <v>29.56</v>
      </c>
      <c r="F8" t="n">
        <v>26.06</v>
      </c>
      <c r="G8" t="n">
        <v>23.69</v>
      </c>
      <c r="H8" t="n">
        <v>0.4</v>
      </c>
      <c r="I8" t="n">
        <v>66</v>
      </c>
      <c r="J8" t="n">
        <v>109.32</v>
      </c>
      <c r="K8" t="n">
        <v>41.65</v>
      </c>
      <c r="L8" t="n">
        <v>2.5</v>
      </c>
      <c r="M8" t="n">
        <v>64</v>
      </c>
      <c r="N8" t="n">
        <v>15.17</v>
      </c>
      <c r="O8" t="n">
        <v>13716.72</v>
      </c>
      <c r="P8" t="n">
        <v>226</v>
      </c>
      <c r="Q8" t="n">
        <v>1397.28</v>
      </c>
      <c r="R8" t="n">
        <v>133.85</v>
      </c>
      <c r="S8" t="n">
        <v>66.97</v>
      </c>
      <c r="T8" t="n">
        <v>30594.33</v>
      </c>
      <c r="U8" t="n">
        <v>0.5</v>
      </c>
      <c r="V8" t="n">
        <v>0.8100000000000001</v>
      </c>
      <c r="W8" t="n">
        <v>5.41</v>
      </c>
      <c r="X8" t="n">
        <v>1.89</v>
      </c>
      <c r="Y8" t="n">
        <v>1</v>
      </c>
      <c r="Z8" t="n">
        <v>10</v>
      </c>
      <c r="AA8" t="n">
        <v>373.4015738383542</v>
      </c>
      <c r="AB8" t="n">
        <v>510.9045066404467</v>
      </c>
      <c r="AC8" t="n">
        <v>462.1444975856604</v>
      </c>
      <c r="AD8" t="n">
        <v>373401.5738383542</v>
      </c>
      <c r="AE8" t="n">
        <v>510904.5066404467</v>
      </c>
      <c r="AF8" t="n">
        <v>3.983375475505228e-06</v>
      </c>
      <c r="AG8" t="n">
        <v>8.55324074074074</v>
      </c>
      <c r="AH8" t="n">
        <v>462144.4975856604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3.4268</v>
      </c>
      <c r="E9" t="n">
        <v>29.18</v>
      </c>
      <c r="F9" t="n">
        <v>25.83</v>
      </c>
      <c r="G9" t="n">
        <v>26.27</v>
      </c>
      <c r="H9" t="n">
        <v>0.44</v>
      </c>
      <c r="I9" t="n">
        <v>59</v>
      </c>
      <c r="J9" t="n">
        <v>109.64</v>
      </c>
      <c r="K9" t="n">
        <v>41.65</v>
      </c>
      <c r="L9" t="n">
        <v>2.75</v>
      </c>
      <c r="M9" t="n">
        <v>57</v>
      </c>
      <c r="N9" t="n">
        <v>15.24</v>
      </c>
      <c r="O9" t="n">
        <v>13755.95</v>
      </c>
      <c r="P9" t="n">
        <v>220.85</v>
      </c>
      <c r="Q9" t="n">
        <v>1397.31</v>
      </c>
      <c r="R9" t="n">
        <v>126.71</v>
      </c>
      <c r="S9" t="n">
        <v>66.97</v>
      </c>
      <c r="T9" t="n">
        <v>27060.28</v>
      </c>
      <c r="U9" t="n">
        <v>0.53</v>
      </c>
      <c r="V9" t="n">
        <v>0.8100000000000001</v>
      </c>
      <c r="W9" t="n">
        <v>5.39</v>
      </c>
      <c r="X9" t="n">
        <v>1.67</v>
      </c>
      <c r="Y9" t="n">
        <v>1</v>
      </c>
      <c r="Z9" t="n">
        <v>10</v>
      </c>
      <c r="AA9" t="n">
        <v>366.080164518969</v>
      </c>
      <c r="AB9" t="n">
        <v>500.8870314118806</v>
      </c>
      <c r="AC9" t="n">
        <v>453.0830761332939</v>
      </c>
      <c r="AD9" t="n">
        <v>366080.164518969</v>
      </c>
      <c r="AE9" t="n">
        <v>500887.0314118806</v>
      </c>
      <c r="AF9" t="n">
        <v>4.035187146583101e-06</v>
      </c>
      <c r="AG9" t="n">
        <v>8.443287037037036</v>
      </c>
      <c r="AH9" t="n">
        <v>453083.0761332939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3.465</v>
      </c>
      <c r="E10" t="n">
        <v>28.86</v>
      </c>
      <c r="F10" t="n">
        <v>25.65</v>
      </c>
      <c r="G10" t="n">
        <v>29.03</v>
      </c>
      <c r="H10" t="n">
        <v>0.48</v>
      </c>
      <c r="I10" t="n">
        <v>53</v>
      </c>
      <c r="J10" t="n">
        <v>109.96</v>
      </c>
      <c r="K10" t="n">
        <v>41.65</v>
      </c>
      <c r="L10" t="n">
        <v>3</v>
      </c>
      <c r="M10" t="n">
        <v>51</v>
      </c>
      <c r="N10" t="n">
        <v>15.31</v>
      </c>
      <c r="O10" t="n">
        <v>13795.21</v>
      </c>
      <c r="P10" t="n">
        <v>216.45</v>
      </c>
      <c r="Q10" t="n">
        <v>1397.26</v>
      </c>
      <c r="R10" t="n">
        <v>120.84</v>
      </c>
      <c r="S10" t="n">
        <v>66.97</v>
      </c>
      <c r="T10" t="n">
        <v>24157.75</v>
      </c>
      <c r="U10" t="n">
        <v>0.55</v>
      </c>
      <c r="V10" t="n">
        <v>0.82</v>
      </c>
      <c r="W10" t="n">
        <v>5.38</v>
      </c>
      <c r="X10" t="n">
        <v>1.48</v>
      </c>
      <c r="Y10" t="n">
        <v>1</v>
      </c>
      <c r="Z10" t="n">
        <v>10</v>
      </c>
      <c r="AA10" t="n">
        <v>360.1181907619265</v>
      </c>
      <c r="AB10" t="n">
        <v>492.7295958937763</v>
      </c>
      <c r="AC10" t="n">
        <v>445.7041748120048</v>
      </c>
      <c r="AD10" t="n">
        <v>360118.1907619265</v>
      </c>
      <c r="AE10" t="n">
        <v>492729.5958937763</v>
      </c>
      <c r="AF10" t="n">
        <v>4.080169097382527e-06</v>
      </c>
      <c r="AG10" t="n">
        <v>8.350694444444445</v>
      </c>
      <c r="AH10" t="n">
        <v>445704.1748120048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3.4957</v>
      </c>
      <c r="E11" t="n">
        <v>28.61</v>
      </c>
      <c r="F11" t="n">
        <v>25.5</v>
      </c>
      <c r="G11" t="n">
        <v>31.88</v>
      </c>
      <c r="H11" t="n">
        <v>0.52</v>
      </c>
      <c r="I11" t="n">
        <v>48</v>
      </c>
      <c r="J11" t="n">
        <v>110.27</v>
      </c>
      <c r="K11" t="n">
        <v>41.65</v>
      </c>
      <c r="L11" t="n">
        <v>3.25</v>
      </c>
      <c r="M11" t="n">
        <v>46</v>
      </c>
      <c r="N11" t="n">
        <v>15.37</v>
      </c>
      <c r="O11" t="n">
        <v>13834.5</v>
      </c>
      <c r="P11" t="n">
        <v>212.5</v>
      </c>
      <c r="Q11" t="n">
        <v>1397.3</v>
      </c>
      <c r="R11" t="n">
        <v>116.34</v>
      </c>
      <c r="S11" t="n">
        <v>66.97</v>
      </c>
      <c r="T11" t="n">
        <v>21932.03</v>
      </c>
      <c r="U11" t="n">
        <v>0.58</v>
      </c>
      <c r="V11" t="n">
        <v>0.83</v>
      </c>
      <c r="W11" t="n">
        <v>5.37</v>
      </c>
      <c r="X11" t="n">
        <v>1.34</v>
      </c>
      <c r="Y11" t="n">
        <v>1</v>
      </c>
      <c r="Z11" t="n">
        <v>10</v>
      </c>
      <c r="AA11" t="n">
        <v>355.1215835617281</v>
      </c>
      <c r="AB11" t="n">
        <v>485.8930174877127</v>
      </c>
      <c r="AC11" t="n">
        <v>439.5200698538177</v>
      </c>
      <c r="AD11" t="n">
        <v>355121.5835617281</v>
      </c>
      <c r="AE11" t="n">
        <v>485893.0174877127</v>
      </c>
      <c r="AF11" t="n">
        <v>4.116319513339135e-06</v>
      </c>
      <c r="AG11" t="n">
        <v>8.278356481481483</v>
      </c>
      <c r="AH11" t="n">
        <v>439520.0698538177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3.5198</v>
      </c>
      <c r="E12" t="n">
        <v>28.41</v>
      </c>
      <c r="F12" t="n">
        <v>25.4</v>
      </c>
      <c r="G12" t="n">
        <v>34.63</v>
      </c>
      <c r="H12" t="n">
        <v>0.5600000000000001</v>
      </c>
      <c r="I12" t="n">
        <v>44</v>
      </c>
      <c r="J12" t="n">
        <v>110.59</v>
      </c>
      <c r="K12" t="n">
        <v>41.65</v>
      </c>
      <c r="L12" t="n">
        <v>3.5</v>
      </c>
      <c r="M12" t="n">
        <v>42</v>
      </c>
      <c r="N12" t="n">
        <v>15.44</v>
      </c>
      <c r="O12" t="n">
        <v>13873.81</v>
      </c>
      <c r="P12" t="n">
        <v>208.16</v>
      </c>
      <c r="Q12" t="n">
        <v>1397.32</v>
      </c>
      <c r="R12" t="n">
        <v>112.87</v>
      </c>
      <c r="S12" t="n">
        <v>66.97</v>
      </c>
      <c r="T12" t="n">
        <v>20217.76</v>
      </c>
      <c r="U12" t="n">
        <v>0.59</v>
      </c>
      <c r="V12" t="n">
        <v>0.83</v>
      </c>
      <c r="W12" t="n">
        <v>5.36</v>
      </c>
      <c r="X12" t="n">
        <v>1.23</v>
      </c>
      <c r="Y12" t="n">
        <v>1</v>
      </c>
      <c r="Z12" t="n">
        <v>10</v>
      </c>
      <c r="AA12" t="n">
        <v>350.4524995809701</v>
      </c>
      <c r="AB12" t="n">
        <v>479.5045707997922</v>
      </c>
      <c r="AC12" t="n">
        <v>433.7413275515513</v>
      </c>
      <c r="AD12" t="n">
        <v>350452.4995809702</v>
      </c>
      <c r="AE12" t="n">
        <v>479504.5707997922</v>
      </c>
      <c r="AF12" t="n">
        <v>4.144698178634061e-06</v>
      </c>
      <c r="AG12" t="n">
        <v>8.220486111111112</v>
      </c>
      <c r="AH12" t="n">
        <v>433741.3275515513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3.5423</v>
      </c>
      <c r="E13" t="n">
        <v>28.23</v>
      </c>
      <c r="F13" t="n">
        <v>25.31</v>
      </c>
      <c r="G13" t="n">
        <v>37.96</v>
      </c>
      <c r="H13" t="n">
        <v>0.6</v>
      </c>
      <c r="I13" t="n">
        <v>40</v>
      </c>
      <c r="J13" t="n">
        <v>110.91</v>
      </c>
      <c r="K13" t="n">
        <v>41.65</v>
      </c>
      <c r="L13" t="n">
        <v>3.75</v>
      </c>
      <c r="M13" t="n">
        <v>38</v>
      </c>
      <c r="N13" t="n">
        <v>15.51</v>
      </c>
      <c r="O13" t="n">
        <v>13913.15</v>
      </c>
      <c r="P13" t="n">
        <v>203.78</v>
      </c>
      <c r="Q13" t="n">
        <v>1397.27</v>
      </c>
      <c r="R13" t="n">
        <v>109.49</v>
      </c>
      <c r="S13" t="n">
        <v>66.97</v>
      </c>
      <c r="T13" t="n">
        <v>18548.86</v>
      </c>
      <c r="U13" t="n">
        <v>0.61</v>
      </c>
      <c r="V13" t="n">
        <v>0.83</v>
      </c>
      <c r="W13" t="n">
        <v>5.37</v>
      </c>
      <c r="X13" t="n">
        <v>1.14</v>
      </c>
      <c r="Y13" t="n">
        <v>1</v>
      </c>
      <c r="Z13" t="n">
        <v>10</v>
      </c>
      <c r="AA13" t="n">
        <v>345.9349313923267</v>
      </c>
      <c r="AB13" t="n">
        <v>473.3234347030477</v>
      </c>
      <c r="AC13" t="n">
        <v>428.150110408601</v>
      </c>
      <c r="AD13" t="n">
        <v>345934.9313923267</v>
      </c>
      <c r="AE13" t="n">
        <v>473323.4347030477</v>
      </c>
      <c r="AF13" t="n">
        <v>4.171192783162519e-06</v>
      </c>
      <c r="AG13" t="n">
        <v>8.168402777777779</v>
      </c>
      <c r="AH13" t="n">
        <v>428150.110408601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3.562</v>
      </c>
      <c r="E14" t="n">
        <v>28.07</v>
      </c>
      <c r="F14" t="n">
        <v>25.22</v>
      </c>
      <c r="G14" t="n">
        <v>40.89</v>
      </c>
      <c r="H14" t="n">
        <v>0.63</v>
      </c>
      <c r="I14" t="n">
        <v>37</v>
      </c>
      <c r="J14" t="n">
        <v>111.23</v>
      </c>
      <c r="K14" t="n">
        <v>41.65</v>
      </c>
      <c r="L14" t="n">
        <v>4</v>
      </c>
      <c r="M14" t="n">
        <v>35</v>
      </c>
      <c r="N14" t="n">
        <v>15.58</v>
      </c>
      <c r="O14" t="n">
        <v>13952.52</v>
      </c>
      <c r="P14" t="n">
        <v>200.15</v>
      </c>
      <c r="Q14" t="n">
        <v>1397.23</v>
      </c>
      <c r="R14" t="n">
        <v>106.54</v>
      </c>
      <c r="S14" t="n">
        <v>66.97</v>
      </c>
      <c r="T14" t="n">
        <v>17087.11</v>
      </c>
      <c r="U14" t="n">
        <v>0.63</v>
      </c>
      <c r="V14" t="n">
        <v>0.83</v>
      </c>
      <c r="W14" t="n">
        <v>5.36</v>
      </c>
      <c r="X14" t="n">
        <v>1.05</v>
      </c>
      <c r="Y14" t="n">
        <v>1</v>
      </c>
      <c r="Z14" t="n">
        <v>10</v>
      </c>
      <c r="AA14" t="n">
        <v>342.1382701130078</v>
      </c>
      <c r="AB14" t="n">
        <v>468.1286752438093</v>
      </c>
      <c r="AC14" t="n">
        <v>423.4511315012615</v>
      </c>
      <c r="AD14" t="n">
        <v>342138.2701130078</v>
      </c>
      <c r="AE14" t="n">
        <v>468128.6752438093</v>
      </c>
      <c r="AF14" t="n">
        <v>4.194390281349658e-06</v>
      </c>
      <c r="AG14" t="n">
        <v>8.122106481481483</v>
      </c>
      <c r="AH14" t="n">
        <v>423451.1315012615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3.583</v>
      </c>
      <c r="E15" t="n">
        <v>27.91</v>
      </c>
      <c r="F15" t="n">
        <v>25.12</v>
      </c>
      <c r="G15" t="n">
        <v>44.33</v>
      </c>
      <c r="H15" t="n">
        <v>0.67</v>
      </c>
      <c r="I15" t="n">
        <v>34</v>
      </c>
      <c r="J15" t="n">
        <v>111.55</v>
      </c>
      <c r="K15" t="n">
        <v>41.65</v>
      </c>
      <c r="L15" t="n">
        <v>4.25</v>
      </c>
      <c r="M15" t="n">
        <v>31</v>
      </c>
      <c r="N15" t="n">
        <v>15.65</v>
      </c>
      <c r="O15" t="n">
        <v>13991.91</v>
      </c>
      <c r="P15" t="n">
        <v>195.44</v>
      </c>
      <c r="Q15" t="n">
        <v>1397.28</v>
      </c>
      <c r="R15" t="n">
        <v>103.62</v>
      </c>
      <c r="S15" t="n">
        <v>66.97</v>
      </c>
      <c r="T15" t="n">
        <v>15643.44</v>
      </c>
      <c r="U15" t="n">
        <v>0.65</v>
      </c>
      <c r="V15" t="n">
        <v>0.84</v>
      </c>
      <c r="W15" t="n">
        <v>5.35</v>
      </c>
      <c r="X15" t="n">
        <v>0.95</v>
      </c>
      <c r="Y15" t="n">
        <v>1</v>
      </c>
      <c r="Z15" t="n">
        <v>10</v>
      </c>
      <c r="AA15" t="n">
        <v>337.5598656607422</v>
      </c>
      <c r="AB15" t="n">
        <v>461.8643002872704</v>
      </c>
      <c r="AC15" t="n">
        <v>417.7846196984693</v>
      </c>
      <c r="AD15" t="n">
        <v>337559.8656607422</v>
      </c>
      <c r="AE15" t="n">
        <v>461864.3002872704</v>
      </c>
      <c r="AF15" t="n">
        <v>4.219118578909552e-06</v>
      </c>
      <c r="AG15" t="n">
        <v>8.075810185185185</v>
      </c>
      <c r="AH15" t="n">
        <v>417784.6196984693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3.5959</v>
      </c>
      <c r="E16" t="n">
        <v>27.81</v>
      </c>
      <c r="F16" t="n">
        <v>25.06</v>
      </c>
      <c r="G16" t="n">
        <v>46.99</v>
      </c>
      <c r="H16" t="n">
        <v>0.71</v>
      </c>
      <c r="I16" t="n">
        <v>32</v>
      </c>
      <c r="J16" t="n">
        <v>111.87</v>
      </c>
      <c r="K16" t="n">
        <v>41.65</v>
      </c>
      <c r="L16" t="n">
        <v>4.5</v>
      </c>
      <c r="M16" t="n">
        <v>26</v>
      </c>
      <c r="N16" t="n">
        <v>15.72</v>
      </c>
      <c r="O16" t="n">
        <v>14031.33</v>
      </c>
      <c r="P16" t="n">
        <v>192.61</v>
      </c>
      <c r="Q16" t="n">
        <v>1397.2</v>
      </c>
      <c r="R16" t="n">
        <v>101.53</v>
      </c>
      <c r="S16" t="n">
        <v>66.97</v>
      </c>
      <c r="T16" t="n">
        <v>14605.19</v>
      </c>
      <c r="U16" t="n">
        <v>0.66</v>
      </c>
      <c r="V16" t="n">
        <v>0.84</v>
      </c>
      <c r="W16" t="n">
        <v>5.35</v>
      </c>
      <c r="X16" t="n">
        <v>0.9</v>
      </c>
      <c r="Y16" t="n">
        <v>1</v>
      </c>
      <c r="Z16" t="n">
        <v>10</v>
      </c>
      <c r="AA16" t="n">
        <v>334.8199464426627</v>
      </c>
      <c r="AB16" t="n">
        <v>458.1154219363891</v>
      </c>
      <c r="AC16" t="n">
        <v>414.3935290358124</v>
      </c>
      <c r="AD16" t="n">
        <v>334819.9464426627</v>
      </c>
      <c r="AE16" t="n">
        <v>458115.4219363891</v>
      </c>
      <c r="AF16" t="n">
        <v>4.234308818839201e-06</v>
      </c>
      <c r="AG16" t="n">
        <v>8.046875</v>
      </c>
      <c r="AH16" t="n">
        <v>414393.5290358124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3.607</v>
      </c>
      <c r="E17" t="n">
        <v>27.72</v>
      </c>
      <c r="F17" t="n">
        <v>25.02</v>
      </c>
      <c r="G17" t="n">
        <v>50.04</v>
      </c>
      <c r="H17" t="n">
        <v>0.75</v>
      </c>
      <c r="I17" t="n">
        <v>30</v>
      </c>
      <c r="J17" t="n">
        <v>112.19</v>
      </c>
      <c r="K17" t="n">
        <v>41.65</v>
      </c>
      <c r="L17" t="n">
        <v>4.75</v>
      </c>
      <c r="M17" t="n">
        <v>16</v>
      </c>
      <c r="N17" t="n">
        <v>15.79</v>
      </c>
      <c r="O17" t="n">
        <v>14070.77</v>
      </c>
      <c r="P17" t="n">
        <v>189.08</v>
      </c>
      <c r="Q17" t="n">
        <v>1397.44</v>
      </c>
      <c r="R17" t="n">
        <v>99.8</v>
      </c>
      <c r="S17" t="n">
        <v>66.97</v>
      </c>
      <c r="T17" t="n">
        <v>13750.17</v>
      </c>
      <c r="U17" t="n">
        <v>0.67</v>
      </c>
      <c r="V17" t="n">
        <v>0.84</v>
      </c>
      <c r="W17" t="n">
        <v>5.36</v>
      </c>
      <c r="X17" t="n">
        <v>0.85</v>
      </c>
      <c r="Y17" t="n">
        <v>1</v>
      </c>
      <c r="Z17" t="n">
        <v>10</v>
      </c>
      <c r="AA17" t="n">
        <v>331.771843605361</v>
      </c>
      <c r="AB17" t="n">
        <v>453.9448731615865</v>
      </c>
      <c r="AC17" t="n">
        <v>410.6210115826748</v>
      </c>
      <c r="AD17" t="n">
        <v>331771.8436053609</v>
      </c>
      <c r="AE17" t="n">
        <v>453944.8731615865</v>
      </c>
      <c r="AF17" t="n">
        <v>4.247379490406574e-06</v>
      </c>
      <c r="AG17" t="n">
        <v>8.020833333333334</v>
      </c>
      <c r="AH17" t="n">
        <v>410621.0115826748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3.6053</v>
      </c>
      <c r="E18" t="n">
        <v>27.74</v>
      </c>
      <c r="F18" t="n">
        <v>25.03</v>
      </c>
      <c r="G18" t="n">
        <v>50.07</v>
      </c>
      <c r="H18" t="n">
        <v>0.78</v>
      </c>
      <c r="I18" t="n">
        <v>30</v>
      </c>
      <c r="J18" t="n">
        <v>112.51</v>
      </c>
      <c r="K18" t="n">
        <v>41.65</v>
      </c>
      <c r="L18" t="n">
        <v>5</v>
      </c>
      <c r="M18" t="n">
        <v>7</v>
      </c>
      <c r="N18" t="n">
        <v>15.86</v>
      </c>
      <c r="O18" t="n">
        <v>14110.24</v>
      </c>
      <c r="P18" t="n">
        <v>188.25</v>
      </c>
      <c r="Q18" t="n">
        <v>1397.34</v>
      </c>
      <c r="R18" t="n">
        <v>99.70999999999999</v>
      </c>
      <c r="S18" t="n">
        <v>66.97</v>
      </c>
      <c r="T18" t="n">
        <v>13705.66</v>
      </c>
      <c r="U18" t="n">
        <v>0.67</v>
      </c>
      <c r="V18" t="n">
        <v>0.84</v>
      </c>
      <c r="W18" t="n">
        <v>5.38</v>
      </c>
      <c r="X18" t="n">
        <v>0.87</v>
      </c>
      <c r="Y18" t="n">
        <v>1</v>
      </c>
      <c r="Z18" t="n">
        <v>10</v>
      </c>
      <c r="AA18" t="n">
        <v>331.3272796066292</v>
      </c>
      <c r="AB18" t="n">
        <v>453.3366010857421</v>
      </c>
      <c r="AC18" t="n">
        <v>410.0707921400339</v>
      </c>
      <c r="AD18" t="n">
        <v>331327.2796066292</v>
      </c>
      <c r="AE18" t="n">
        <v>453336.6010857421</v>
      </c>
      <c r="AF18" t="n">
        <v>4.245377675842201e-06</v>
      </c>
      <c r="AG18" t="n">
        <v>8.02662037037037</v>
      </c>
      <c r="AH18" t="n">
        <v>410070.7921400339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3.6144</v>
      </c>
      <c r="E19" t="n">
        <v>27.67</v>
      </c>
      <c r="F19" t="n">
        <v>24.99</v>
      </c>
      <c r="G19" t="n">
        <v>51.7</v>
      </c>
      <c r="H19" t="n">
        <v>0.82</v>
      </c>
      <c r="I19" t="n">
        <v>29</v>
      </c>
      <c r="J19" t="n">
        <v>112.83</v>
      </c>
      <c r="K19" t="n">
        <v>41.65</v>
      </c>
      <c r="L19" t="n">
        <v>5.25</v>
      </c>
      <c r="M19" t="n">
        <v>1</v>
      </c>
      <c r="N19" t="n">
        <v>15.93</v>
      </c>
      <c r="O19" t="n">
        <v>14149.74</v>
      </c>
      <c r="P19" t="n">
        <v>187.65</v>
      </c>
      <c r="Q19" t="n">
        <v>1397.3</v>
      </c>
      <c r="R19" t="n">
        <v>98.15000000000001</v>
      </c>
      <c r="S19" t="n">
        <v>66.97</v>
      </c>
      <c r="T19" t="n">
        <v>12934</v>
      </c>
      <c r="U19" t="n">
        <v>0.68</v>
      </c>
      <c r="V19" t="n">
        <v>0.84</v>
      </c>
      <c r="W19" t="n">
        <v>5.37</v>
      </c>
      <c r="X19" t="n">
        <v>0.82</v>
      </c>
      <c r="Y19" t="n">
        <v>1</v>
      </c>
      <c r="Z19" t="n">
        <v>10</v>
      </c>
      <c r="AA19" t="n">
        <v>330.3600380340152</v>
      </c>
      <c r="AB19" t="n">
        <v>452.0131784944051</v>
      </c>
      <c r="AC19" t="n">
        <v>408.8736751433788</v>
      </c>
      <c r="AD19" t="n">
        <v>330360.0380340152</v>
      </c>
      <c r="AE19" t="n">
        <v>452013.1784944051</v>
      </c>
      <c r="AF19" t="n">
        <v>4.256093271451489e-06</v>
      </c>
      <c r="AG19" t="n">
        <v>8.006365740740742</v>
      </c>
      <c r="AH19" t="n">
        <v>408873.6751433788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3.6138</v>
      </c>
      <c r="E20" t="n">
        <v>27.67</v>
      </c>
      <c r="F20" t="n">
        <v>24.99</v>
      </c>
      <c r="G20" t="n">
        <v>51.71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0</v>
      </c>
      <c r="N20" t="n">
        <v>16</v>
      </c>
      <c r="O20" t="n">
        <v>14189.26</v>
      </c>
      <c r="P20" t="n">
        <v>188.22</v>
      </c>
      <c r="Q20" t="n">
        <v>1397.33</v>
      </c>
      <c r="R20" t="n">
        <v>98.15000000000001</v>
      </c>
      <c r="S20" t="n">
        <v>66.97</v>
      </c>
      <c r="T20" t="n">
        <v>12931.97</v>
      </c>
      <c r="U20" t="n">
        <v>0.68</v>
      </c>
      <c r="V20" t="n">
        <v>0.84</v>
      </c>
      <c r="W20" t="n">
        <v>5.38</v>
      </c>
      <c r="X20" t="n">
        <v>0.82</v>
      </c>
      <c r="Y20" t="n">
        <v>1</v>
      </c>
      <c r="Z20" t="n">
        <v>10</v>
      </c>
      <c r="AA20" t="n">
        <v>330.7723407244955</v>
      </c>
      <c r="AB20" t="n">
        <v>452.5773092250311</v>
      </c>
      <c r="AC20" t="n">
        <v>409.3839660288363</v>
      </c>
      <c r="AD20" t="n">
        <v>330772.3407244955</v>
      </c>
      <c r="AE20" t="n">
        <v>452577.3092250311</v>
      </c>
      <c r="AF20" t="n">
        <v>4.255386748664063e-06</v>
      </c>
      <c r="AG20" t="n">
        <v>8.006365740740742</v>
      </c>
      <c r="AH20" t="n">
        <v>409383.9660288363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3.219</v>
      </c>
      <c r="E2" t="n">
        <v>31.07</v>
      </c>
      <c r="F2" t="n">
        <v>27.6</v>
      </c>
      <c r="G2" t="n">
        <v>13.8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164.65</v>
      </c>
      <c r="Q2" t="n">
        <v>1397.39</v>
      </c>
      <c r="R2" t="n">
        <v>184.83</v>
      </c>
      <c r="S2" t="n">
        <v>66.97</v>
      </c>
      <c r="T2" t="n">
        <v>55816.61</v>
      </c>
      <c r="U2" t="n">
        <v>0.36</v>
      </c>
      <c r="V2" t="n">
        <v>0.76</v>
      </c>
      <c r="W2" t="n">
        <v>5.48</v>
      </c>
      <c r="X2" t="n">
        <v>3.43</v>
      </c>
      <c r="Y2" t="n">
        <v>1</v>
      </c>
      <c r="Z2" t="n">
        <v>10</v>
      </c>
      <c r="AA2" t="n">
        <v>322.7771912273904</v>
      </c>
      <c r="AB2" t="n">
        <v>441.6379929619902</v>
      </c>
      <c r="AC2" t="n">
        <v>399.4886827565132</v>
      </c>
      <c r="AD2" t="n">
        <v>322777.1912273904</v>
      </c>
      <c r="AE2" t="n">
        <v>441637.9929619902</v>
      </c>
      <c r="AF2" t="n">
        <v>4.513239145041936e-06</v>
      </c>
      <c r="AG2" t="n">
        <v>8.990162037037036</v>
      </c>
      <c r="AH2" t="n">
        <v>399488.6827565132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3.3578</v>
      </c>
      <c r="E3" t="n">
        <v>29.78</v>
      </c>
      <c r="F3" t="n">
        <v>26.74</v>
      </c>
      <c r="G3" t="n">
        <v>17.82</v>
      </c>
      <c r="H3" t="n">
        <v>0.35</v>
      </c>
      <c r="I3" t="n">
        <v>90</v>
      </c>
      <c r="J3" t="n">
        <v>62.05</v>
      </c>
      <c r="K3" t="n">
        <v>28.92</v>
      </c>
      <c r="L3" t="n">
        <v>1.25</v>
      </c>
      <c r="M3" t="n">
        <v>88</v>
      </c>
      <c r="N3" t="n">
        <v>6.88</v>
      </c>
      <c r="O3" t="n">
        <v>7887.12</v>
      </c>
      <c r="P3" t="n">
        <v>154.29</v>
      </c>
      <c r="Q3" t="n">
        <v>1397.43</v>
      </c>
      <c r="R3" t="n">
        <v>156.26</v>
      </c>
      <c r="S3" t="n">
        <v>66.97</v>
      </c>
      <c r="T3" t="n">
        <v>41682.58</v>
      </c>
      <c r="U3" t="n">
        <v>0.43</v>
      </c>
      <c r="V3" t="n">
        <v>0.79</v>
      </c>
      <c r="W3" t="n">
        <v>5.44</v>
      </c>
      <c r="X3" t="n">
        <v>2.57</v>
      </c>
      <c r="Y3" t="n">
        <v>1</v>
      </c>
      <c r="Z3" t="n">
        <v>10</v>
      </c>
      <c r="AA3" t="n">
        <v>306.1940421777985</v>
      </c>
      <c r="AB3" t="n">
        <v>418.9481968354358</v>
      </c>
      <c r="AC3" t="n">
        <v>378.9643689269483</v>
      </c>
      <c r="AD3" t="n">
        <v>306194.0421777985</v>
      </c>
      <c r="AE3" t="n">
        <v>418948.1968354358</v>
      </c>
      <c r="AF3" t="n">
        <v>4.707845418211188e-06</v>
      </c>
      <c r="AG3" t="n">
        <v>8.616898148148149</v>
      </c>
      <c r="AH3" t="n">
        <v>378964.3689269483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3.4524</v>
      </c>
      <c r="E4" t="n">
        <v>28.97</v>
      </c>
      <c r="F4" t="n">
        <v>26.18</v>
      </c>
      <c r="G4" t="n">
        <v>22.13</v>
      </c>
      <c r="H4" t="n">
        <v>0.42</v>
      </c>
      <c r="I4" t="n">
        <v>71</v>
      </c>
      <c r="J4" t="n">
        <v>62.34</v>
      </c>
      <c r="K4" t="n">
        <v>28.92</v>
      </c>
      <c r="L4" t="n">
        <v>1.5</v>
      </c>
      <c r="M4" t="n">
        <v>66</v>
      </c>
      <c r="N4" t="n">
        <v>6.92</v>
      </c>
      <c r="O4" t="n">
        <v>7922.85</v>
      </c>
      <c r="P4" t="n">
        <v>145.1</v>
      </c>
      <c r="Q4" t="n">
        <v>1397.35</v>
      </c>
      <c r="R4" t="n">
        <v>138.39</v>
      </c>
      <c r="S4" t="n">
        <v>66.97</v>
      </c>
      <c r="T4" t="n">
        <v>32839.49</v>
      </c>
      <c r="U4" t="n">
        <v>0.48</v>
      </c>
      <c r="V4" t="n">
        <v>0.8</v>
      </c>
      <c r="W4" t="n">
        <v>5.41</v>
      </c>
      <c r="X4" t="n">
        <v>2.02</v>
      </c>
      <c r="Y4" t="n">
        <v>1</v>
      </c>
      <c r="Z4" t="n">
        <v>10</v>
      </c>
      <c r="AA4" t="n">
        <v>284.1675117948593</v>
      </c>
      <c r="AB4" t="n">
        <v>388.8105262235601</v>
      </c>
      <c r="AC4" t="n">
        <v>351.7029952997837</v>
      </c>
      <c r="AD4" t="n">
        <v>284167.5117948593</v>
      </c>
      <c r="AE4" t="n">
        <v>388810.5262235601</v>
      </c>
      <c r="AF4" t="n">
        <v>4.84048052946343e-06</v>
      </c>
      <c r="AG4" t="n">
        <v>8.382523148148147</v>
      </c>
      <c r="AH4" t="n">
        <v>351702.9952997837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3.5049</v>
      </c>
      <c r="E5" t="n">
        <v>28.53</v>
      </c>
      <c r="F5" t="n">
        <v>25.9</v>
      </c>
      <c r="G5" t="n">
        <v>25.9</v>
      </c>
      <c r="H5" t="n">
        <v>0.49</v>
      </c>
      <c r="I5" t="n">
        <v>60</v>
      </c>
      <c r="J5" t="n">
        <v>62.63</v>
      </c>
      <c r="K5" t="n">
        <v>28.92</v>
      </c>
      <c r="L5" t="n">
        <v>1.75</v>
      </c>
      <c r="M5" t="n">
        <v>26</v>
      </c>
      <c r="N5" t="n">
        <v>6.96</v>
      </c>
      <c r="O5" t="n">
        <v>7958.6</v>
      </c>
      <c r="P5" t="n">
        <v>138.69</v>
      </c>
      <c r="Q5" t="n">
        <v>1397.55</v>
      </c>
      <c r="R5" t="n">
        <v>127.69</v>
      </c>
      <c r="S5" t="n">
        <v>66.97</v>
      </c>
      <c r="T5" t="n">
        <v>27545.81</v>
      </c>
      <c r="U5" t="n">
        <v>0.52</v>
      </c>
      <c r="V5" t="n">
        <v>0.8100000000000001</v>
      </c>
      <c r="W5" t="n">
        <v>5.43</v>
      </c>
      <c r="X5" t="n">
        <v>1.73</v>
      </c>
      <c r="Y5" t="n">
        <v>1</v>
      </c>
      <c r="Z5" t="n">
        <v>10</v>
      </c>
      <c r="AA5" t="n">
        <v>276.9517075896821</v>
      </c>
      <c r="AB5" t="n">
        <v>378.9375445712223</v>
      </c>
      <c r="AC5" t="n">
        <v>342.7722771595282</v>
      </c>
      <c r="AD5" t="n">
        <v>276951.7075896821</v>
      </c>
      <c r="AE5" t="n">
        <v>378937.5445712223</v>
      </c>
      <c r="AF5" t="n">
        <v>4.914088810020964e-06</v>
      </c>
      <c r="AG5" t="n">
        <v>8.255208333333334</v>
      </c>
      <c r="AH5" t="n">
        <v>342772.2771595282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3.5115</v>
      </c>
      <c r="E6" t="n">
        <v>28.48</v>
      </c>
      <c r="F6" t="n">
        <v>25.88</v>
      </c>
      <c r="G6" t="n">
        <v>26.77</v>
      </c>
      <c r="H6" t="n">
        <v>0.55</v>
      </c>
      <c r="I6" t="n">
        <v>58</v>
      </c>
      <c r="J6" t="n">
        <v>62.92</v>
      </c>
      <c r="K6" t="n">
        <v>28.92</v>
      </c>
      <c r="L6" t="n">
        <v>2</v>
      </c>
      <c r="M6" t="n">
        <v>4</v>
      </c>
      <c r="N6" t="n">
        <v>7</v>
      </c>
      <c r="O6" t="n">
        <v>7994.37</v>
      </c>
      <c r="P6" t="n">
        <v>137.89</v>
      </c>
      <c r="Q6" t="n">
        <v>1397.6</v>
      </c>
      <c r="R6" t="n">
        <v>125.75</v>
      </c>
      <c r="S6" t="n">
        <v>66.97</v>
      </c>
      <c r="T6" t="n">
        <v>26585.74</v>
      </c>
      <c r="U6" t="n">
        <v>0.53</v>
      </c>
      <c r="V6" t="n">
        <v>0.8100000000000001</v>
      </c>
      <c r="W6" t="n">
        <v>5.46</v>
      </c>
      <c r="X6" t="n">
        <v>1.71</v>
      </c>
      <c r="Y6" t="n">
        <v>1</v>
      </c>
      <c r="Z6" t="n">
        <v>10</v>
      </c>
      <c r="AA6" t="n">
        <v>276.0922681031298</v>
      </c>
      <c r="AB6" t="n">
        <v>377.7616215499274</v>
      </c>
      <c r="AC6" t="n">
        <v>341.7085825809673</v>
      </c>
      <c r="AD6" t="n">
        <v>276092.2681031298</v>
      </c>
      <c r="AE6" t="n">
        <v>377761.6215499274</v>
      </c>
      <c r="AF6" t="n">
        <v>4.92334242243391e-06</v>
      </c>
      <c r="AG6" t="n">
        <v>8.240740740740742</v>
      </c>
      <c r="AH6" t="n">
        <v>341708.5825809673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3.5166</v>
      </c>
      <c r="E7" t="n">
        <v>28.44</v>
      </c>
      <c r="F7" t="n">
        <v>25.85</v>
      </c>
      <c r="G7" t="n">
        <v>27.21</v>
      </c>
      <c r="H7" t="n">
        <v>0.62</v>
      </c>
      <c r="I7" t="n">
        <v>57</v>
      </c>
      <c r="J7" t="n">
        <v>63.21</v>
      </c>
      <c r="K7" t="n">
        <v>28.92</v>
      </c>
      <c r="L7" t="n">
        <v>2.25</v>
      </c>
      <c r="M7" t="n">
        <v>0</v>
      </c>
      <c r="N7" t="n">
        <v>7.04</v>
      </c>
      <c r="O7" t="n">
        <v>8030.17</v>
      </c>
      <c r="P7" t="n">
        <v>138.23</v>
      </c>
      <c r="Q7" t="n">
        <v>1397.76</v>
      </c>
      <c r="R7" t="n">
        <v>124.54</v>
      </c>
      <c r="S7" t="n">
        <v>66.97</v>
      </c>
      <c r="T7" t="n">
        <v>25985.9</v>
      </c>
      <c r="U7" t="n">
        <v>0.54</v>
      </c>
      <c r="V7" t="n">
        <v>0.8100000000000001</v>
      </c>
      <c r="W7" t="n">
        <v>5.47</v>
      </c>
      <c r="X7" t="n">
        <v>1.68</v>
      </c>
      <c r="Y7" t="n">
        <v>1</v>
      </c>
      <c r="Z7" t="n">
        <v>10</v>
      </c>
      <c r="AA7" t="n">
        <v>276.0622384452594</v>
      </c>
      <c r="AB7" t="n">
        <v>377.720533647214</v>
      </c>
      <c r="AC7" t="n">
        <v>341.6714160500217</v>
      </c>
      <c r="AD7" t="n">
        <v>276062.2384452594</v>
      </c>
      <c r="AE7" t="n">
        <v>377720.5336472141</v>
      </c>
      <c r="AF7" t="n">
        <v>4.930492941116643e-06</v>
      </c>
      <c r="AG7" t="n">
        <v>8.229166666666668</v>
      </c>
      <c r="AH7" t="n">
        <v>341671.4160500217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2.18</v>
      </c>
      <c r="E2" t="n">
        <v>45.87</v>
      </c>
      <c r="F2" t="n">
        <v>33.2</v>
      </c>
      <c r="G2" t="n">
        <v>6.55</v>
      </c>
      <c r="H2" t="n">
        <v>0.11</v>
      </c>
      <c r="I2" t="n">
        <v>304</v>
      </c>
      <c r="J2" t="n">
        <v>167.88</v>
      </c>
      <c r="K2" t="n">
        <v>51.39</v>
      </c>
      <c r="L2" t="n">
        <v>1</v>
      </c>
      <c r="M2" t="n">
        <v>302</v>
      </c>
      <c r="N2" t="n">
        <v>30.49</v>
      </c>
      <c r="O2" t="n">
        <v>20939.59</v>
      </c>
      <c r="P2" t="n">
        <v>419.81</v>
      </c>
      <c r="Q2" t="n">
        <v>1397.92</v>
      </c>
      <c r="R2" t="n">
        <v>366.72</v>
      </c>
      <c r="S2" t="n">
        <v>66.97</v>
      </c>
      <c r="T2" t="n">
        <v>145842.14</v>
      </c>
      <c r="U2" t="n">
        <v>0.18</v>
      </c>
      <c r="V2" t="n">
        <v>0.63</v>
      </c>
      <c r="W2" t="n">
        <v>5.81</v>
      </c>
      <c r="X2" t="n">
        <v>9.02</v>
      </c>
      <c r="Y2" t="n">
        <v>1</v>
      </c>
      <c r="Z2" t="n">
        <v>10</v>
      </c>
      <c r="AA2" t="n">
        <v>881.4135878936111</v>
      </c>
      <c r="AB2" t="n">
        <v>1205.988956179156</v>
      </c>
      <c r="AC2" t="n">
        <v>1090.891062817547</v>
      </c>
      <c r="AD2" t="n">
        <v>881413.5878936111</v>
      </c>
      <c r="AE2" t="n">
        <v>1205988.956179156</v>
      </c>
      <c r="AF2" t="n">
        <v>2.219274054397446e-06</v>
      </c>
      <c r="AG2" t="n">
        <v>13.27256944444444</v>
      </c>
      <c r="AH2" t="n">
        <v>1090891.062817547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2.456</v>
      </c>
      <c r="E3" t="n">
        <v>40.72</v>
      </c>
      <c r="F3" t="n">
        <v>30.75</v>
      </c>
      <c r="G3" t="n">
        <v>8.24</v>
      </c>
      <c r="H3" t="n">
        <v>0.13</v>
      </c>
      <c r="I3" t="n">
        <v>224</v>
      </c>
      <c r="J3" t="n">
        <v>168.25</v>
      </c>
      <c r="K3" t="n">
        <v>51.39</v>
      </c>
      <c r="L3" t="n">
        <v>1.25</v>
      </c>
      <c r="M3" t="n">
        <v>222</v>
      </c>
      <c r="N3" t="n">
        <v>30.6</v>
      </c>
      <c r="O3" t="n">
        <v>20984.25</v>
      </c>
      <c r="P3" t="n">
        <v>387.18</v>
      </c>
      <c r="Q3" t="n">
        <v>1397.8</v>
      </c>
      <c r="R3" t="n">
        <v>286.85</v>
      </c>
      <c r="S3" t="n">
        <v>66.97</v>
      </c>
      <c r="T3" t="n">
        <v>106305.26</v>
      </c>
      <c r="U3" t="n">
        <v>0.23</v>
      </c>
      <c r="V3" t="n">
        <v>0.68</v>
      </c>
      <c r="W3" t="n">
        <v>5.67</v>
      </c>
      <c r="X3" t="n">
        <v>6.58</v>
      </c>
      <c r="Y3" t="n">
        <v>1</v>
      </c>
      <c r="Z3" t="n">
        <v>10</v>
      </c>
      <c r="AA3" t="n">
        <v>732.1803020097208</v>
      </c>
      <c r="AB3" t="n">
        <v>1001.801390724899</v>
      </c>
      <c r="AC3" t="n">
        <v>906.1908720311965</v>
      </c>
      <c r="AD3" t="n">
        <v>732180.3020097208</v>
      </c>
      <c r="AE3" t="n">
        <v>1001801.390724899</v>
      </c>
      <c r="AF3" t="n">
        <v>2.500246365871618e-06</v>
      </c>
      <c r="AG3" t="n">
        <v>11.78240740740741</v>
      </c>
      <c r="AH3" t="n">
        <v>906190.8720311965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2.6497</v>
      </c>
      <c r="E4" t="n">
        <v>37.74</v>
      </c>
      <c r="F4" t="n">
        <v>29.34</v>
      </c>
      <c r="G4" t="n">
        <v>9.890000000000001</v>
      </c>
      <c r="H4" t="n">
        <v>0.16</v>
      </c>
      <c r="I4" t="n">
        <v>178</v>
      </c>
      <c r="J4" t="n">
        <v>168.61</v>
      </c>
      <c r="K4" t="n">
        <v>51.39</v>
      </c>
      <c r="L4" t="n">
        <v>1.5</v>
      </c>
      <c r="M4" t="n">
        <v>176</v>
      </c>
      <c r="N4" t="n">
        <v>30.71</v>
      </c>
      <c r="O4" t="n">
        <v>21028.94</v>
      </c>
      <c r="P4" t="n">
        <v>367.69</v>
      </c>
      <c r="Q4" t="n">
        <v>1397.3</v>
      </c>
      <c r="R4" t="n">
        <v>241</v>
      </c>
      <c r="S4" t="n">
        <v>66.97</v>
      </c>
      <c r="T4" t="n">
        <v>83613.41</v>
      </c>
      <c r="U4" t="n">
        <v>0.28</v>
      </c>
      <c r="V4" t="n">
        <v>0.72</v>
      </c>
      <c r="W4" t="n">
        <v>5.59</v>
      </c>
      <c r="X4" t="n">
        <v>5.17</v>
      </c>
      <c r="Y4" t="n">
        <v>1</v>
      </c>
      <c r="Z4" t="n">
        <v>10</v>
      </c>
      <c r="AA4" t="n">
        <v>658.9066730579398</v>
      </c>
      <c r="AB4" t="n">
        <v>901.5451789887087</v>
      </c>
      <c r="AC4" t="n">
        <v>815.5029724326313</v>
      </c>
      <c r="AD4" t="n">
        <v>658906.6730579397</v>
      </c>
      <c r="AE4" t="n">
        <v>901545.1789887086</v>
      </c>
      <c r="AF4" t="n">
        <v>2.69743599171418e-06</v>
      </c>
      <c r="AG4" t="n">
        <v>10.92013888888889</v>
      </c>
      <c r="AH4" t="n">
        <v>815502.9724326313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2.7978</v>
      </c>
      <c r="E5" t="n">
        <v>35.74</v>
      </c>
      <c r="F5" t="n">
        <v>28.39</v>
      </c>
      <c r="G5" t="n">
        <v>11.59</v>
      </c>
      <c r="H5" t="n">
        <v>0.18</v>
      </c>
      <c r="I5" t="n">
        <v>147</v>
      </c>
      <c r="J5" t="n">
        <v>168.97</v>
      </c>
      <c r="K5" t="n">
        <v>51.39</v>
      </c>
      <c r="L5" t="n">
        <v>1.75</v>
      </c>
      <c r="M5" t="n">
        <v>145</v>
      </c>
      <c r="N5" t="n">
        <v>30.83</v>
      </c>
      <c r="O5" t="n">
        <v>21073.68</v>
      </c>
      <c r="P5" t="n">
        <v>354.08</v>
      </c>
      <c r="Q5" t="n">
        <v>1397.52</v>
      </c>
      <c r="R5" t="n">
        <v>210.84</v>
      </c>
      <c r="S5" t="n">
        <v>66.97</v>
      </c>
      <c r="T5" t="n">
        <v>68687.81</v>
      </c>
      <c r="U5" t="n">
        <v>0.32</v>
      </c>
      <c r="V5" t="n">
        <v>0.74</v>
      </c>
      <c r="W5" t="n">
        <v>5.51</v>
      </c>
      <c r="X5" t="n">
        <v>4.22</v>
      </c>
      <c r="Y5" t="n">
        <v>1</v>
      </c>
      <c r="Z5" t="n">
        <v>10</v>
      </c>
      <c r="AA5" t="n">
        <v>607.5449435265564</v>
      </c>
      <c r="AB5" t="n">
        <v>831.2697947242834</v>
      </c>
      <c r="AC5" t="n">
        <v>751.9345722102815</v>
      </c>
      <c r="AD5" t="n">
        <v>607544.9435265564</v>
      </c>
      <c r="AE5" t="n">
        <v>831269.7947242834</v>
      </c>
      <c r="AF5" t="n">
        <v>2.848204105226227e-06</v>
      </c>
      <c r="AG5" t="n">
        <v>10.34143518518519</v>
      </c>
      <c r="AH5" t="n">
        <v>751934.5722102815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2.9079</v>
      </c>
      <c r="E6" t="n">
        <v>34.39</v>
      </c>
      <c r="F6" t="n">
        <v>27.78</v>
      </c>
      <c r="G6" t="n">
        <v>13.33</v>
      </c>
      <c r="H6" t="n">
        <v>0.21</v>
      </c>
      <c r="I6" t="n">
        <v>125</v>
      </c>
      <c r="J6" t="n">
        <v>169.33</v>
      </c>
      <c r="K6" t="n">
        <v>51.39</v>
      </c>
      <c r="L6" t="n">
        <v>2</v>
      </c>
      <c r="M6" t="n">
        <v>123</v>
      </c>
      <c r="N6" t="n">
        <v>30.94</v>
      </c>
      <c r="O6" t="n">
        <v>21118.46</v>
      </c>
      <c r="P6" t="n">
        <v>344.84</v>
      </c>
      <c r="Q6" t="n">
        <v>1397.42</v>
      </c>
      <c r="R6" t="n">
        <v>189.72</v>
      </c>
      <c r="S6" t="n">
        <v>66.97</v>
      </c>
      <c r="T6" t="n">
        <v>58234.21</v>
      </c>
      <c r="U6" t="n">
        <v>0.35</v>
      </c>
      <c r="V6" t="n">
        <v>0.76</v>
      </c>
      <c r="W6" t="n">
        <v>5.51</v>
      </c>
      <c r="X6" t="n">
        <v>3.61</v>
      </c>
      <c r="Y6" t="n">
        <v>1</v>
      </c>
      <c r="Z6" t="n">
        <v>10</v>
      </c>
      <c r="AA6" t="n">
        <v>581.7132779580024</v>
      </c>
      <c r="AB6" t="n">
        <v>795.9257702807328</v>
      </c>
      <c r="AC6" t="n">
        <v>719.9637318539736</v>
      </c>
      <c r="AD6" t="n">
        <v>581713.2779580024</v>
      </c>
      <c r="AE6" t="n">
        <v>795925.7702807328</v>
      </c>
      <c r="AF6" t="n">
        <v>2.960287625129512e-06</v>
      </c>
      <c r="AG6" t="n">
        <v>9.950810185185185</v>
      </c>
      <c r="AH6" t="n">
        <v>719963.7318539736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2.9981</v>
      </c>
      <c r="E7" t="n">
        <v>33.35</v>
      </c>
      <c r="F7" t="n">
        <v>27.29</v>
      </c>
      <c r="G7" t="n">
        <v>15.02</v>
      </c>
      <c r="H7" t="n">
        <v>0.24</v>
      </c>
      <c r="I7" t="n">
        <v>109</v>
      </c>
      <c r="J7" t="n">
        <v>169.7</v>
      </c>
      <c r="K7" t="n">
        <v>51.39</v>
      </c>
      <c r="L7" t="n">
        <v>2.25</v>
      </c>
      <c r="M7" t="n">
        <v>107</v>
      </c>
      <c r="N7" t="n">
        <v>31.05</v>
      </c>
      <c r="O7" t="n">
        <v>21163.27</v>
      </c>
      <c r="P7" t="n">
        <v>337.25</v>
      </c>
      <c r="Q7" t="n">
        <v>1397.47</v>
      </c>
      <c r="R7" t="n">
        <v>173.86</v>
      </c>
      <c r="S7" t="n">
        <v>66.97</v>
      </c>
      <c r="T7" t="n">
        <v>50386.5</v>
      </c>
      <c r="U7" t="n">
        <v>0.39</v>
      </c>
      <c r="V7" t="n">
        <v>0.77</v>
      </c>
      <c r="W7" t="n">
        <v>5.48</v>
      </c>
      <c r="X7" t="n">
        <v>3.12</v>
      </c>
      <c r="Y7" t="n">
        <v>1</v>
      </c>
      <c r="Z7" t="n">
        <v>10</v>
      </c>
      <c r="AA7" t="n">
        <v>550.4070330340609</v>
      </c>
      <c r="AB7" t="n">
        <v>753.0911848417455</v>
      </c>
      <c r="AC7" t="n">
        <v>681.2172191305649</v>
      </c>
      <c r="AD7" t="n">
        <v>550407.0330340608</v>
      </c>
      <c r="AE7" t="n">
        <v>753091.1848417455</v>
      </c>
      <c r="AF7" t="n">
        <v>3.052112634169258e-06</v>
      </c>
      <c r="AG7" t="n">
        <v>9.64988425925926</v>
      </c>
      <c r="AH7" t="n">
        <v>681217.2191305649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3.0729</v>
      </c>
      <c r="E8" t="n">
        <v>32.54</v>
      </c>
      <c r="F8" t="n">
        <v>26.92</v>
      </c>
      <c r="G8" t="n">
        <v>16.82</v>
      </c>
      <c r="H8" t="n">
        <v>0.26</v>
      </c>
      <c r="I8" t="n">
        <v>96</v>
      </c>
      <c r="J8" t="n">
        <v>170.06</v>
      </c>
      <c r="K8" t="n">
        <v>51.39</v>
      </c>
      <c r="L8" t="n">
        <v>2.5</v>
      </c>
      <c r="M8" t="n">
        <v>94</v>
      </c>
      <c r="N8" t="n">
        <v>31.17</v>
      </c>
      <c r="O8" t="n">
        <v>21208.12</v>
      </c>
      <c r="P8" t="n">
        <v>330.94</v>
      </c>
      <c r="Q8" t="n">
        <v>1397.51</v>
      </c>
      <c r="R8" t="n">
        <v>161.57</v>
      </c>
      <c r="S8" t="n">
        <v>66.97</v>
      </c>
      <c r="T8" t="n">
        <v>44306.75</v>
      </c>
      <c r="U8" t="n">
        <v>0.41</v>
      </c>
      <c r="V8" t="n">
        <v>0.78</v>
      </c>
      <c r="W8" t="n">
        <v>5.47</v>
      </c>
      <c r="X8" t="n">
        <v>2.75</v>
      </c>
      <c r="Y8" t="n">
        <v>1</v>
      </c>
      <c r="Z8" t="n">
        <v>10</v>
      </c>
      <c r="AA8" t="n">
        <v>534.9704395138535</v>
      </c>
      <c r="AB8" t="n">
        <v>731.9701565729555</v>
      </c>
      <c r="AC8" t="n">
        <v>662.1119521561988</v>
      </c>
      <c r="AD8" t="n">
        <v>534970.4395138535</v>
      </c>
      <c r="AE8" t="n">
        <v>731970.1565729555</v>
      </c>
      <c r="AF8" t="n">
        <v>3.128260202641244e-06</v>
      </c>
      <c r="AG8" t="n">
        <v>9.41550925925926</v>
      </c>
      <c r="AH8" t="n">
        <v>662111.9521561988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3.1345</v>
      </c>
      <c r="E9" t="n">
        <v>31.9</v>
      </c>
      <c r="F9" t="n">
        <v>26.62</v>
      </c>
      <c r="G9" t="n">
        <v>18.57</v>
      </c>
      <c r="H9" t="n">
        <v>0.29</v>
      </c>
      <c r="I9" t="n">
        <v>86</v>
      </c>
      <c r="J9" t="n">
        <v>170.42</v>
      </c>
      <c r="K9" t="n">
        <v>51.39</v>
      </c>
      <c r="L9" t="n">
        <v>2.75</v>
      </c>
      <c r="M9" t="n">
        <v>84</v>
      </c>
      <c r="N9" t="n">
        <v>31.28</v>
      </c>
      <c r="O9" t="n">
        <v>21253.01</v>
      </c>
      <c r="P9" t="n">
        <v>325.79</v>
      </c>
      <c r="Q9" t="n">
        <v>1397.39</v>
      </c>
      <c r="R9" t="n">
        <v>152.15</v>
      </c>
      <c r="S9" t="n">
        <v>66.97</v>
      </c>
      <c r="T9" t="n">
        <v>39646.08</v>
      </c>
      <c r="U9" t="n">
        <v>0.44</v>
      </c>
      <c r="V9" t="n">
        <v>0.79</v>
      </c>
      <c r="W9" t="n">
        <v>5.44</v>
      </c>
      <c r="X9" t="n">
        <v>2.45</v>
      </c>
      <c r="Y9" t="n">
        <v>1</v>
      </c>
      <c r="Z9" t="n">
        <v>10</v>
      </c>
      <c r="AA9" t="n">
        <v>511.2909687375733</v>
      </c>
      <c r="AB9" t="n">
        <v>699.570859992327</v>
      </c>
      <c r="AC9" t="n">
        <v>632.8047989685272</v>
      </c>
      <c r="AD9" t="n">
        <v>511290.9687375734</v>
      </c>
      <c r="AE9" t="n">
        <v>699570.8599923269</v>
      </c>
      <c r="AF9" t="n">
        <v>3.190969964912291e-06</v>
      </c>
      <c r="AG9" t="n">
        <v>9.230324074074074</v>
      </c>
      <c r="AH9" t="n">
        <v>632804.7989685271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3.1815</v>
      </c>
      <c r="E10" t="n">
        <v>31.43</v>
      </c>
      <c r="F10" t="n">
        <v>26.42</v>
      </c>
      <c r="G10" t="n">
        <v>20.32</v>
      </c>
      <c r="H10" t="n">
        <v>0.31</v>
      </c>
      <c r="I10" t="n">
        <v>78</v>
      </c>
      <c r="J10" t="n">
        <v>170.79</v>
      </c>
      <c r="K10" t="n">
        <v>51.39</v>
      </c>
      <c r="L10" t="n">
        <v>3</v>
      </c>
      <c r="M10" t="n">
        <v>76</v>
      </c>
      <c r="N10" t="n">
        <v>31.4</v>
      </c>
      <c r="O10" t="n">
        <v>21297.94</v>
      </c>
      <c r="P10" t="n">
        <v>321.6</v>
      </c>
      <c r="Q10" t="n">
        <v>1397.37</v>
      </c>
      <c r="R10" t="n">
        <v>145.43</v>
      </c>
      <c r="S10" t="n">
        <v>66.97</v>
      </c>
      <c r="T10" t="n">
        <v>36329.18</v>
      </c>
      <c r="U10" t="n">
        <v>0.46</v>
      </c>
      <c r="V10" t="n">
        <v>0.8</v>
      </c>
      <c r="W10" t="n">
        <v>5.43</v>
      </c>
      <c r="X10" t="n">
        <v>2.25</v>
      </c>
      <c r="Y10" t="n">
        <v>1</v>
      </c>
      <c r="Z10" t="n">
        <v>10</v>
      </c>
      <c r="AA10" t="n">
        <v>502.3671380414211</v>
      </c>
      <c r="AB10" t="n">
        <v>687.3608811422266</v>
      </c>
      <c r="AC10" t="n">
        <v>621.7601233630674</v>
      </c>
      <c r="AD10" t="n">
        <v>502367.1380414211</v>
      </c>
      <c r="AE10" t="n">
        <v>687360.8811422266</v>
      </c>
      <c r="AF10" t="n">
        <v>3.238816699112603e-06</v>
      </c>
      <c r="AG10" t="n">
        <v>9.094328703703704</v>
      </c>
      <c r="AH10" t="n">
        <v>621760.1233630674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3.2338</v>
      </c>
      <c r="E11" t="n">
        <v>30.92</v>
      </c>
      <c r="F11" t="n">
        <v>26.14</v>
      </c>
      <c r="G11" t="n">
        <v>22.09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316.65</v>
      </c>
      <c r="Q11" t="n">
        <v>1397.28</v>
      </c>
      <c r="R11" t="n">
        <v>136.82</v>
      </c>
      <c r="S11" t="n">
        <v>66.97</v>
      </c>
      <c r="T11" t="n">
        <v>32055.57</v>
      </c>
      <c r="U11" t="n">
        <v>0.49</v>
      </c>
      <c r="V11" t="n">
        <v>0.8100000000000001</v>
      </c>
      <c r="W11" t="n">
        <v>5.41</v>
      </c>
      <c r="X11" t="n">
        <v>1.98</v>
      </c>
      <c r="Y11" t="n">
        <v>1</v>
      </c>
      <c r="Z11" t="n">
        <v>10</v>
      </c>
      <c r="AA11" t="n">
        <v>492.1653000542842</v>
      </c>
      <c r="AB11" t="n">
        <v>673.4022763348984</v>
      </c>
      <c r="AC11" t="n">
        <v>609.1337082075257</v>
      </c>
      <c r="AD11" t="n">
        <v>492165.3000542842</v>
      </c>
      <c r="AE11" t="n">
        <v>673402.2763348984</v>
      </c>
      <c r="AF11" t="n">
        <v>3.292058916105716e-06</v>
      </c>
      <c r="AG11" t="n">
        <v>8.94675925925926</v>
      </c>
      <c r="AH11" t="n">
        <v>609133.7082075258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3.2629</v>
      </c>
      <c r="E12" t="n">
        <v>30.65</v>
      </c>
      <c r="F12" t="n">
        <v>26.04</v>
      </c>
      <c r="G12" t="n">
        <v>23.67</v>
      </c>
      <c r="H12" t="n">
        <v>0.36</v>
      </c>
      <c r="I12" t="n">
        <v>66</v>
      </c>
      <c r="J12" t="n">
        <v>171.52</v>
      </c>
      <c r="K12" t="n">
        <v>51.39</v>
      </c>
      <c r="L12" t="n">
        <v>3.5</v>
      </c>
      <c r="M12" t="n">
        <v>64</v>
      </c>
      <c r="N12" t="n">
        <v>31.63</v>
      </c>
      <c r="O12" t="n">
        <v>21387.92</v>
      </c>
      <c r="P12" t="n">
        <v>313.59</v>
      </c>
      <c r="Q12" t="n">
        <v>1397.41</v>
      </c>
      <c r="R12" t="n">
        <v>133.41</v>
      </c>
      <c r="S12" t="n">
        <v>66.97</v>
      </c>
      <c r="T12" t="n">
        <v>30377.77</v>
      </c>
      <c r="U12" t="n">
        <v>0.5</v>
      </c>
      <c r="V12" t="n">
        <v>0.8100000000000001</v>
      </c>
      <c r="W12" t="n">
        <v>5.41</v>
      </c>
      <c r="X12" t="n">
        <v>1.87</v>
      </c>
      <c r="Y12" t="n">
        <v>1</v>
      </c>
      <c r="Z12" t="n">
        <v>10</v>
      </c>
      <c r="AA12" t="n">
        <v>486.6802765798006</v>
      </c>
      <c r="AB12" t="n">
        <v>665.8974252349525</v>
      </c>
      <c r="AC12" t="n">
        <v>602.345109563434</v>
      </c>
      <c r="AD12" t="n">
        <v>486680.2765798006</v>
      </c>
      <c r="AE12" t="n">
        <v>665897.4252349525</v>
      </c>
      <c r="AF12" t="n">
        <v>3.321683170685059e-06</v>
      </c>
      <c r="AG12" t="n">
        <v>8.86863425925926</v>
      </c>
      <c r="AH12" t="n">
        <v>602345.109563434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3.2935</v>
      </c>
      <c r="E13" t="n">
        <v>30.36</v>
      </c>
      <c r="F13" t="n">
        <v>25.92</v>
      </c>
      <c r="G13" t="n">
        <v>25.5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310.97</v>
      </c>
      <c r="Q13" t="n">
        <v>1397.26</v>
      </c>
      <c r="R13" t="n">
        <v>129.4</v>
      </c>
      <c r="S13" t="n">
        <v>66.97</v>
      </c>
      <c r="T13" t="n">
        <v>28398.13</v>
      </c>
      <c r="U13" t="n">
        <v>0.52</v>
      </c>
      <c r="V13" t="n">
        <v>0.8100000000000001</v>
      </c>
      <c r="W13" t="n">
        <v>5.4</v>
      </c>
      <c r="X13" t="n">
        <v>1.76</v>
      </c>
      <c r="Y13" t="n">
        <v>1</v>
      </c>
      <c r="Z13" t="n">
        <v>10</v>
      </c>
      <c r="AA13" t="n">
        <v>481.4075636501881</v>
      </c>
      <c r="AB13" t="n">
        <v>658.6830667889794</v>
      </c>
      <c r="AC13" t="n">
        <v>595.8192793621289</v>
      </c>
      <c r="AD13" t="n">
        <v>481407.5636501882</v>
      </c>
      <c r="AE13" t="n">
        <v>658683.0667889795</v>
      </c>
      <c r="AF13" t="n">
        <v>3.352834448696325e-06</v>
      </c>
      <c r="AG13" t="n">
        <v>8.784722222222223</v>
      </c>
      <c r="AH13" t="n">
        <v>595819.2793621289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3.3319</v>
      </c>
      <c r="E14" t="n">
        <v>30.01</v>
      </c>
      <c r="F14" t="n">
        <v>25.74</v>
      </c>
      <c r="G14" t="n">
        <v>27.58</v>
      </c>
      <c r="H14" t="n">
        <v>0.41</v>
      </c>
      <c r="I14" t="n">
        <v>56</v>
      </c>
      <c r="J14" t="n">
        <v>172.25</v>
      </c>
      <c r="K14" t="n">
        <v>51.39</v>
      </c>
      <c r="L14" t="n">
        <v>4</v>
      </c>
      <c r="M14" t="n">
        <v>54</v>
      </c>
      <c r="N14" t="n">
        <v>31.86</v>
      </c>
      <c r="O14" t="n">
        <v>21478.05</v>
      </c>
      <c r="P14" t="n">
        <v>306.99</v>
      </c>
      <c r="Q14" t="n">
        <v>1397.27</v>
      </c>
      <c r="R14" t="n">
        <v>123.81</v>
      </c>
      <c r="S14" t="n">
        <v>66.97</v>
      </c>
      <c r="T14" t="n">
        <v>25627.33</v>
      </c>
      <c r="U14" t="n">
        <v>0.54</v>
      </c>
      <c r="V14" t="n">
        <v>0.82</v>
      </c>
      <c r="W14" t="n">
        <v>5.39</v>
      </c>
      <c r="X14" t="n">
        <v>1.58</v>
      </c>
      <c r="Y14" t="n">
        <v>1</v>
      </c>
      <c r="Z14" t="n">
        <v>10</v>
      </c>
      <c r="AA14" t="n">
        <v>474.3305017918623</v>
      </c>
      <c r="AB14" t="n">
        <v>648.9999185364841</v>
      </c>
      <c r="AC14" t="n">
        <v>587.0602771884678</v>
      </c>
      <c r="AD14" t="n">
        <v>474330.5017918623</v>
      </c>
      <c r="AE14" t="n">
        <v>648999.9185364841</v>
      </c>
      <c r="AF14" t="n">
        <v>3.391926248553601e-06</v>
      </c>
      <c r="AG14" t="n">
        <v>8.683449074074074</v>
      </c>
      <c r="AH14" t="n">
        <v>587060.2771884678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3.3506</v>
      </c>
      <c r="E15" t="n">
        <v>29.85</v>
      </c>
      <c r="F15" t="n">
        <v>25.68</v>
      </c>
      <c r="G15" t="n">
        <v>29.07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304.37</v>
      </c>
      <c r="Q15" t="n">
        <v>1397.38</v>
      </c>
      <c r="R15" t="n">
        <v>121.49</v>
      </c>
      <c r="S15" t="n">
        <v>66.97</v>
      </c>
      <c r="T15" t="n">
        <v>24483.67</v>
      </c>
      <c r="U15" t="n">
        <v>0.55</v>
      </c>
      <c r="V15" t="n">
        <v>0.82</v>
      </c>
      <c r="W15" t="n">
        <v>5.39</v>
      </c>
      <c r="X15" t="n">
        <v>1.51</v>
      </c>
      <c r="Y15" t="n">
        <v>1</v>
      </c>
      <c r="Z15" t="n">
        <v>10</v>
      </c>
      <c r="AA15" t="n">
        <v>470.5394202310294</v>
      </c>
      <c r="AB15" t="n">
        <v>643.8127934942381</v>
      </c>
      <c r="AC15" t="n">
        <v>582.3682040800782</v>
      </c>
      <c r="AD15" t="n">
        <v>470539.4202310294</v>
      </c>
      <c r="AE15" t="n">
        <v>643812.7934942382</v>
      </c>
      <c r="AF15" t="n">
        <v>3.410963140671598e-06</v>
      </c>
      <c r="AG15" t="n">
        <v>8.637152777777779</v>
      </c>
      <c r="AH15" t="n">
        <v>582368.2040800782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3.3812</v>
      </c>
      <c r="E16" t="n">
        <v>29.58</v>
      </c>
      <c r="F16" t="n">
        <v>25.54</v>
      </c>
      <c r="G16" t="n">
        <v>31.28</v>
      </c>
      <c r="H16" t="n">
        <v>0.46</v>
      </c>
      <c r="I16" t="n">
        <v>49</v>
      </c>
      <c r="J16" t="n">
        <v>172.98</v>
      </c>
      <c r="K16" t="n">
        <v>51.39</v>
      </c>
      <c r="L16" t="n">
        <v>4.5</v>
      </c>
      <c r="M16" t="n">
        <v>47</v>
      </c>
      <c r="N16" t="n">
        <v>32.09</v>
      </c>
      <c r="O16" t="n">
        <v>21568.34</v>
      </c>
      <c r="P16" t="n">
        <v>301.36</v>
      </c>
      <c r="Q16" t="n">
        <v>1397.29</v>
      </c>
      <c r="R16" t="n">
        <v>117.06</v>
      </c>
      <c r="S16" t="n">
        <v>66.97</v>
      </c>
      <c r="T16" t="n">
        <v>22285.45</v>
      </c>
      <c r="U16" t="n">
        <v>0.57</v>
      </c>
      <c r="V16" t="n">
        <v>0.82</v>
      </c>
      <c r="W16" t="n">
        <v>5.38</v>
      </c>
      <c r="X16" t="n">
        <v>1.38</v>
      </c>
      <c r="Y16" t="n">
        <v>1</v>
      </c>
      <c r="Z16" t="n">
        <v>10</v>
      </c>
      <c r="AA16" t="n">
        <v>453.5004229481207</v>
      </c>
      <c r="AB16" t="n">
        <v>620.4992857042552</v>
      </c>
      <c r="AC16" t="n">
        <v>561.2797047528574</v>
      </c>
      <c r="AD16" t="n">
        <v>453500.4229481207</v>
      </c>
      <c r="AE16" t="n">
        <v>620499.2857042551</v>
      </c>
      <c r="AF16" t="n">
        <v>3.442114418682865e-06</v>
      </c>
      <c r="AG16" t="n">
        <v>8.559027777777777</v>
      </c>
      <c r="AH16" t="n">
        <v>561279.7047528573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3.4015</v>
      </c>
      <c r="E17" t="n">
        <v>29.4</v>
      </c>
      <c r="F17" t="n">
        <v>25.47</v>
      </c>
      <c r="G17" t="n">
        <v>33.22</v>
      </c>
      <c r="H17" t="n">
        <v>0.49</v>
      </c>
      <c r="I17" t="n">
        <v>46</v>
      </c>
      <c r="J17" t="n">
        <v>173.35</v>
      </c>
      <c r="K17" t="n">
        <v>51.39</v>
      </c>
      <c r="L17" t="n">
        <v>4.75</v>
      </c>
      <c r="M17" t="n">
        <v>44</v>
      </c>
      <c r="N17" t="n">
        <v>32.2</v>
      </c>
      <c r="O17" t="n">
        <v>21613.54</v>
      </c>
      <c r="P17" t="n">
        <v>298.22</v>
      </c>
      <c r="Q17" t="n">
        <v>1397.29</v>
      </c>
      <c r="R17" t="n">
        <v>114.96</v>
      </c>
      <c r="S17" t="n">
        <v>66.97</v>
      </c>
      <c r="T17" t="n">
        <v>21253.03</v>
      </c>
      <c r="U17" t="n">
        <v>0.58</v>
      </c>
      <c r="V17" t="n">
        <v>0.83</v>
      </c>
      <c r="W17" t="n">
        <v>5.37</v>
      </c>
      <c r="X17" t="n">
        <v>1.3</v>
      </c>
      <c r="Y17" t="n">
        <v>1</v>
      </c>
      <c r="Z17" t="n">
        <v>10</v>
      </c>
      <c r="AA17" t="n">
        <v>449.2752713380261</v>
      </c>
      <c r="AB17" t="n">
        <v>614.7182468707902</v>
      </c>
      <c r="AC17" t="n">
        <v>556.0504001519193</v>
      </c>
      <c r="AD17" t="n">
        <v>449275.2713380262</v>
      </c>
      <c r="AE17" t="n">
        <v>614718.2468707901</v>
      </c>
      <c r="AF17" t="n">
        <v>3.462780135794914e-06</v>
      </c>
      <c r="AG17" t="n">
        <v>8.506944444444445</v>
      </c>
      <c r="AH17" t="n">
        <v>556050.4001519193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3.4171</v>
      </c>
      <c r="E18" t="n">
        <v>29.26</v>
      </c>
      <c r="F18" t="n">
        <v>25.4</v>
      </c>
      <c r="G18" t="n">
        <v>34.64</v>
      </c>
      <c r="H18" t="n">
        <v>0.51</v>
      </c>
      <c r="I18" t="n">
        <v>44</v>
      </c>
      <c r="J18" t="n">
        <v>173.71</v>
      </c>
      <c r="K18" t="n">
        <v>51.39</v>
      </c>
      <c r="L18" t="n">
        <v>5</v>
      </c>
      <c r="M18" t="n">
        <v>42</v>
      </c>
      <c r="N18" t="n">
        <v>32.32</v>
      </c>
      <c r="O18" t="n">
        <v>21658.78</v>
      </c>
      <c r="P18" t="n">
        <v>296.6</v>
      </c>
      <c r="Q18" t="n">
        <v>1397.19</v>
      </c>
      <c r="R18" t="n">
        <v>112.75</v>
      </c>
      <c r="S18" t="n">
        <v>66.97</v>
      </c>
      <c r="T18" t="n">
        <v>20157.71</v>
      </c>
      <c r="U18" t="n">
        <v>0.59</v>
      </c>
      <c r="V18" t="n">
        <v>0.83</v>
      </c>
      <c r="W18" t="n">
        <v>5.37</v>
      </c>
      <c r="X18" t="n">
        <v>1.24</v>
      </c>
      <c r="Y18" t="n">
        <v>1</v>
      </c>
      <c r="Z18" t="n">
        <v>10</v>
      </c>
      <c r="AA18" t="n">
        <v>446.4021775556362</v>
      </c>
      <c r="AB18" t="n">
        <v>610.7871532057723</v>
      </c>
      <c r="AC18" t="n">
        <v>552.4944845489662</v>
      </c>
      <c r="AD18" t="n">
        <v>446402.1775556362</v>
      </c>
      <c r="AE18" t="n">
        <v>610787.1532057723</v>
      </c>
      <c r="AF18" t="n">
        <v>3.478661179486933e-06</v>
      </c>
      <c r="AG18" t="n">
        <v>8.466435185185185</v>
      </c>
      <c r="AH18" t="n">
        <v>552494.4845489662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3.4412</v>
      </c>
      <c r="E19" t="n">
        <v>29.06</v>
      </c>
      <c r="F19" t="n">
        <v>25.3</v>
      </c>
      <c r="G19" t="n">
        <v>37.02</v>
      </c>
      <c r="H19" t="n">
        <v>0.53</v>
      </c>
      <c r="I19" t="n">
        <v>41</v>
      </c>
      <c r="J19" t="n">
        <v>174.08</v>
      </c>
      <c r="K19" t="n">
        <v>51.39</v>
      </c>
      <c r="L19" t="n">
        <v>5.25</v>
      </c>
      <c r="M19" t="n">
        <v>39</v>
      </c>
      <c r="N19" t="n">
        <v>32.44</v>
      </c>
      <c r="O19" t="n">
        <v>21704.07</v>
      </c>
      <c r="P19" t="n">
        <v>292.98</v>
      </c>
      <c r="Q19" t="n">
        <v>1397.34</v>
      </c>
      <c r="R19" t="n">
        <v>109.05</v>
      </c>
      <c r="S19" t="n">
        <v>66.97</v>
      </c>
      <c r="T19" t="n">
        <v>18319.76</v>
      </c>
      <c r="U19" t="n">
        <v>0.61</v>
      </c>
      <c r="V19" t="n">
        <v>0.83</v>
      </c>
      <c r="W19" t="n">
        <v>5.37</v>
      </c>
      <c r="X19" t="n">
        <v>1.13</v>
      </c>
      <c r="Y19" t="n">
        <v>1</v>
      </c>
      <c r="Z19" t="n">
        <v>10</v>
      </c>
      <c r="AA19" t="n">
        <v>441.5154606391803</v>
      </c>
      <c r="AB19" t="n">
        <v>604.1009315339423</v>
      </c>
      <c r="AC19" t="n">
        <v>546.4463864893246</v>
      </c>
      <c r="AD19" t="n">
        <v>441515.4606391803</v>
      </c>
      <c r="AE19" t="n">
        <v>604100.9315339423</v>
      </c>
      <c r="AF19" t="n">
        <v>3.503195355959859e-06</v>
      </c>
      <c r="AG19" t="n">
        <v>8.408564814814815</v>
      </c>
      <c r="AH19" t="n">
        <v>546446.3864893246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3.4512</v>
      </c>
      <c r="E20" t="n">
        <v>28.98</v>
      </c>
      <c r="F20" t="n">
        <v>25.28</v>
      </c>
      <c r="G20" t="n">
        <v>38.89</v>
      </c>
      <c r="H20" t="n">
        <v>0.5600000000000001</v>
      </c>
      <c r="I20" t="n">
        <v>39</v>
      </c>
      <c r="J20" t="n">
        <v>174.45</v>
      </c>
      <c r="K20" t="n">
        <v>51.39</v>
      </c>
      <c r="L20" t="n">
        <v>5.5</v>
      </c>
      <c r="M20" t="n">
        <v>37</v>
      </c>
      <c r="N20" t="n">
        <v>32.56</v>
      </c>
      <c r="O20" t="n">
        <v>21749.39</v>
      </c>
      <c r="P20" t="n">
        <v>291.22</v>
      </c>
      <c r="Q20" t="n">
        <v>1397.23</v>
      </c>
      <c r="R20" t="n">
        <v>108.81</v>
      </c>
      <c r="S20" t="n">
        <v>66.97</v>
      </c>
      <c r="T20" t="n">
        <v>18209.92</v>
      </c>
      <c r="U20" t="n">
        <v>0.62</v>
      </c>
      <c r="V20" t="n">
        <v>0.83</v>
      </c>
      <c r="W20" t="n">
        <v>5.36</v>
      </c>
      <c r="X20" t="n">
        <v>1.12</v>
      </c>
      <c r="Y20" t="n">
        <v>1</v>
      </c>
      <c r="Z20" t="n">
        <v>10</v>
      </c>
      <c r="AA20" t="n">
        <v>439.3940147295399</v>
      </c>
      <c r="AB20" t="n">
        <v>601.198275648784</v>
      </c>
      <c r="AC20" t="n">
        <v>543.8207560079427</v>
      </c>
      <c r="AD20" t="n">
        <v>439394.0147295399</v>
      </c>
      <c r="AE20" t="n">
        <v>601198.275648784</v>
      </c>
      <c r="AF20" t="n">
        <v>3.513375512172691e-06</v>
      </c>
      <c r="AG20" t="n">
        <v>8.385416666666666</v>
      </c>
      <c r="AH20" t="n">
        <v>543820.7560079427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3.4681</v>
      </c>
      <c r="E21" t="n">
        <v>28.83</v>
      </c>
      <c r="F21" t="n">
        <v>25.21</v>
      </c>
      <c r="G21" t="n">
        <v>40.88</v>
      </c>
      <c r="H21" t="n">
        <v>0.58</v>
      </c>
      <c r="I21" t="n">
        <v>37</v>
      </c>
      <c r="J21" t="n">
        <v>174.82</v>
      </c>
      <c r="K21" t="n">
        <v>51.39</v>
      </c>
      <c r="L21" t="n">
        <v>5.75</v>
      </c>
      <c r="M21" t="n">
        <v>35</v>
      </c>
      <c r="N21" t="n">
        <v>32.67</v>
      </c>
      <c r="O21" t="n">
        <v>21794.75</v>
      </c>
      <c r="P21" t="n">
        <v>288.59</v>
      </c>
      <c r="Q21" t="n">
        <v>1397.2</v>
      </c>
      <c r="R21" t="n">
        <v>106.36</v>
      </c>
      <c r="S21" t="n">
        <v>66.97</v>
      </c>
      <c r="T21" t="n">
        <v>16996.94</v>
      </c>
      <c r="U21" t="n">
        <v>0.63</v>
      </c>
      <c r="V21" t="n">
        <v>0.83</v>
      </c>
      <c r="W21" t="n">
        <v>5.36</v>
      </c>
      <c r="X21" t="n">
        <v>1.04</v>
      </c>
      <c r="Y21" t="n">
        <v>1</v>
      </c>
      <c r="Z21" t="n">
        <v>10</v>
      </c>
      <c r="AA21" t="n">
        <v>435.964538330289</v>
      </c>
      <c r="AB21" t="n">
        <v>596.5059147415083</v>
      </c>
      <c r="AC21" t="n">
        <v>539.5762274398875</v>
      </c>
      <c r="AD21" t="n">
        <v>435964.538330289</v>
      </c>
      <c r="AE21" t="n">
        <v>596505.9147415083</v>
      </c>
      <c r="AF21" t="n">
        <v>3.530579976172377e-06</v>
      </c>
      <c r="AG21" t="n">
        <v>8.342013888888888</v>
      </c>
      <c r="AH21" t="n">
        <v>539576.2274398875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3.4745</v>
      </c>
      <c r="E22" t="n">
        <v>28.78</v>
      </c>
      <c r="F22" t="n">
        <v>25.19</v>
      </c>
      <c r="G22" t="n">
        <v>41.98</v>
      </c>
      <c r="H22" t="n">
        <v>0.61</v>
      </c>
      <c r="I22" t="n">
        <v>36</v>
      </c>
      <c r="J22" t="n">
        <v>175.18</v>
      </c>
      <c r="K22" t="n">
        <v>51.39</v>
      </c>
      <c r="L22" t="n">
        <v>6</v>
      </c>
      <c r="M22" t="n">
        <v>34</v>
      </c>
      <c r="N22" t="n">
        <v>32.79</v>
      </c>
      <c r="O22" t="n">
        <v>21840.16</v>
      </c>
      <c r="P22" t="n">
        <v>286.81</v>
      </c>
      <c r="Q22" t="n">
        <v>1397.25</v>
      </c>
      <c r="R22" t="n">
        <v>105.93</v>
      </c>
      <c r="S22" t="n">
        <v>66.97</v>
      </c>
      <c r="T22" t="n">
        <v>16786.94</v>
      </c>
      <c r="U22" t="n">
        <v>0.63</v>
      </c>
      <c r="V22" t="n">
        <v>0.84</v>
      </c>
      <c r="W22" t="n">
        <v>5.35</v>
      </c>
      <c r="X22" t="n">
        <v>1.02</v>
      </c>
      <c r="Y22" t="n">
        <v>1</v>
      </c>
      <c r="Z22" t="n">
        <v>10</v>
      </c>
      <c r="AA22" t="n">
        <v>434.1488824853511</v>
      </c>
      <c r="AB22" t="n">
        <v>594.0216543133816</v>
      </c>
      <c r="AC22" t="n">
        <v>537.32906134034</v>
      </c>
      <c r="AD22" t="n">
        <v>434148.8824853511</v>
      </c>
      <c r="AE22" t="n">
        <v>594021.6543133816</v>
      </c>
      <c r="AF22" t="n">
        <v>3.53709527614859e-06</v>
      </c>
      <c r="AG22" t="n">
        <v>8.327546296296296</v>
      </c>
      <c r="AH22" t="n">
        <v>537329.0613403399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3.4924</v>
      </c>
      <c r="E23" t="n">
        <v>28.63</v>
      </c>
      <c r="F23" t="n">
        <v>25.11</v>
      </c>
      <c r="G23" t="n">
        <v>44.31</v>
      </c>
      <c r="H23" t="n">
        <v>0.63</v>
      </c>
      <c r="I23" t="n">
        <v>34</v>
      </c>
      <c r="J23" t="n">
        <v>175.55</v>
      </c>
      <c r="K23" t="n">
        <v>51.39</v>
      </c>
      <c r="L23" t="n">
        <v>6.25</v>
      </c>
      <c r="M23" t="n">
        <v>32</v>
      </c>
      <c r="N23" t="n">
        <v>32.91</v>
      </c>
      <c r="O23" t="n">
        <v>21885.6</v>
      </c>
      <c r="P23" t="n">
        <v>283.81</v>
      </c>
      <c r="Q23" t="n">
        <v>1397.36</v>
      </c>
      <c r="R23" t="n">
        <v>102.95</v>
      </c>
      <c r="S23" t="n">
        <v>66.97</v>
      </c>
      <c r="T23" t="n">
        <v>15308.33</v>
      </c>
      <c r="U23" t="n">
        <v>0.65</v>
      </c>
      <c r="V23" t="n">
        <v>0.84</v>
      </c>
      <c r="W23" t="n">
        <v>5.36</v>
      </c>
      <c r="X23" t="n">
        <v>0.9399999999999999</v>
      </c>
      <c r="Y23" t="n">
        <v>1</v>
      </c>
      <c r="Z23" t="n">
        <v>10</v>
      </c>
      <c r="AA23" t="n">
        <v>430.4021346698036</v>
      </c>
      <c r="AB23" t="n">
        <v>588.8951886573019</v>
      </c>
      <c r="AC23" t="n">
        <v>532.6918583714366</v>
      </c>
      <c r="AD23" t="n">
        <v>430402.1346698035</v>
      </c>
      <c r="AE23" t="n">
        <v>588895.1886573019</v>
      </c>
      <c r="AF23" t="n">
        <v>3.55531775576956e-06</v>
      </c>
      <c r="AG23" t="n">
        <v>8.284143518518519</v>
      </c>
      <c r="AH23" t="n">
        <v>532691.8583714366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3.4992</v>
      </c>
      <c r="E24" t="n">
        <v>28.58</v>
      </c>
      <c r="F24" t="n">
        <v>25.09</v>
      </c>
      <c r="G24" t="n">
        <v>45.61</v>
      </c>
      <c r="H24" t="n">
        <v>0.66</v>
      </c>
      <c r="I24" t="n">
        <v>33</v>
      </c>
      <c r="J24" t="n">
        <v>175.92</v>
      </c>
      <c r="K24" t="n">
        <v>51.39</v>
      </c>
      <c r="L24" t="n">
        <v>6.5</v>
      </c>
      <c r="M24" t="n">
        <v>31</v>
      </c>
      <c r="N24" t="n">
        <v>33.03</v>
      </c>
      <c r="O24" t="n">
        <v>21931.08</v>
      </c>
      <c r="P24" t="n">
        <v>282.8</v>
      </c>
      <c r="Q24" t="n">
        <v>1397.17</v>
      </c>
      <c r="R24" t="n">
        <v>102.71</v>
      </c>
      <c r="S24" t="n">
        <v>66.97</v>
      </c>
      <c r="T24" t="n">
        <v>15189.41</v>
      </c>
      <c r="U24" t="n">
        <v>0.65</v>
      </c>
      <c r="V24" t="n">
        <v>0.84</v>
      </c>
      <c r="W24" t="n">
        <v>5.34</v>
      </c>
      <c r="X24" t="n">
        <v>0.92</v>
      </c>
      <c r="Y24" t="n">
        <v>1</v>
      </c>
      <c r="Z24" t="n">
        <v>10</v>
      </c>
      <c r="AA24" t="n">
        <v>429.1103881042095</v>
      </c>
      <c r="AB24" t="n">
        <v>587.1277640184196</v>
      </c>
      <c r="AC24" t="n">
        <v>531.0931142594931</v>
      </c>
      <c r="AD24" t="n">
        <v>429110.3881042095</v>
      </c>
      <c r="AE24" t="n">
        <v>587127.7640184197</v>
      </c>
      <c r="AF24" t="n">
        <v>3.562240261994286e-06</v>
      </c>
      <c r="AG24" t="n">
        <v>8.269675925925926</v>
      </c>
      <c r="AH24" t="n">
        <v>531093.1142594931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3.5126</v>
      </c>
      <c r="E25" t="n">
        <v>28.47</v>
      </c>
      <c r="F25" t="n">
        <v>25.05</v>
      </c>
      <c r="G25" t="n">
        <v>48.48</v>
      </c>
      <c r="H25" t="n">
        <v>0.68</v>
      </c>
      <c r="I25" t="n">
        <v>31</v>
      </c>
      <c r="J25" t="n">
        <v>176.29</v>
      </c>
      <c r="K25" t="n">
        <v>51.39</v>
      </c>
      <c r="L25" t="n">
        <v>6.75</v>
      </c>
      <c r="M25" t="n">
        <v>29</v>
      </c>
      <c r="N25" t="n">
        <v>33.15</v>
      </c>
      <c r="O25" t="n">
        <v>21976.61</v>
      </c>
      <c r="P25" t="n">
        <v>280.54</v>
      </c>
      <c r="Q25" t="n">
        <v>1397.24</v>
      </c>
      <c r="R25" t="n">
        <v>101</v>
      </c>
      <c r="S25" t="n">
        <v>66.97</v>
      </c>
      <c r="T25" t="n">
        <v>14348.55</v>
      </c>
      <c r="U25" t="n">
        <v>0.66</v>
      </c>
      <c r="V25" t="n">
        <v>0.84</v>
      </c>
      <c r="W25" t="n">
        <v>5.35</v>
      </c>
      <c r="X25" t="n">
        <v>0.88</v>
      </c>
      <c r="Y25" t="n">
        <v>1</v>
      </c>
      <c r="Z25" t="n">
        <v>10</v>
      </c>
      <c r="AA25" t="n">
        <v>426.392015844949</v>
      </c>
      <c r="AB25" t="n">
        <v>583.4083671671791</v>
      </c>
      <c r="AC25" t="n">
        <v>527.7286914235289</v>
      </c>
      <c r="AD25" t="n">
        <v>426392.0158449489</v>
      </c>
      <c r="AE25" t="n">
        <v>583408.3671671791</v>
      </c>
      <c r="AF25" t="n">
        <v>3.575881671319481e-06</v>
      </c>
      <c r="AG25" t="n">
        <v>8.237847222222223</v>
      </c>
      <c r="AH25" t="n">
        <v>527728.6914235288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3.5245</v>
      </c>
      <c r="E26" t="n">
        <v>28.37</v>
      </c>
      <c r="F26" t="n">
        <v>24.98</v>
      </c>
      <c r="G26" t="n">
        <v>49.97</v>
      </c>
      <c r="H26" t="n">
        <v>0.7</v>
      </c>
      <c r="I26" t="n">
        <v>30</v>
      </c>
      <c r="J26" t="n">
        <v>176.66</v>
      </c>
      <c r="K26" t="n">
        <v>51.39</v>
      </c>
      <c r="L26" t="n">
        <v>7</v>
      </c>
      <c r="M26" t="n">
        <v>28</v>
      </c>
      <c r="N26" t="n">
        <v>33.27</v>
      </c>
      <c r="O26" t="n">
        <v>22022.17</v>
      </c>
      <c r="P26" t="n">
        <v>277.2</v>
      </c>
      <c r="Q26" t="n">
        <v>1397.19</v>
      </c>
      <c r="R26" t="n">
        <v>99.19</v>
      </c>
      <c r="S26" t="n">
        <v>66.97</v>
      </c>
      <c r="T26" t="n">
        <v>13446.98</v>
      </c>
      <c r="U26" t="n">
        <v>0.68</v>
      </c>
      <c r="V26" t="n">
        <v>0.84</v>
      </c>
      <c r="W26" t="n">
        <v>5.34</v>
      </c>
      <c r="X26" t="n">
        <v>0.82</v>
      </c>
      <c r="Y26" t="n">
        <v>1</v>
      </c>
      <c r="Z26" t="n">
        <v>10</v>
      </c>
      <c r="AA26" t="n">
        <v>422.9753466463858</v>
      </c>
      <c r="AB26" t="n">
        <v>578.7335296368983</v>
      </c>
      <c r="AC26" t="n">
        <v>523.5000138259624</v>
      </c>
      <c r="AD26" t="n">
        <v>422975.3466463858</v>
      </c>
      <c r="AE26" t="n">
        <v>578733.5296368983</v>
      </c>
      <c r="AF26" t="n">
        <v>3.587996057212752e-06</v>
      </c>
      <c r="AG26" t="n">
        <v>8.208912037037038</v>
      </c>
      <c r="AH26" t="n">
        <v>523500.0138259623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3.5288</v>
      </c>
      <c r="E27" t="n">
        <v>28.34</v>
      </c>
      <c r="F27" t="n">
        <v>24.98</v>
      </c>
      <c r="G27" t="n">
        <v>51.69</v>
      </c>
      <c r="H27" t="n">
        <v>0.73</v>
      </c>
      <c r="I27" t="n">
        <v>29</v>
      </c>
      <c r="J27" t="n">
        <v>177.03</v>
      </c>
      <c r="K27" t="n">
        <v>51.39</v>
      </c>
      <c r="L27" t="n">
        <v>7.25</v>
      </c>
      <c r="M27" t="n">
        <v>27</v>
      </c>
      <c r="N27" t="n">
        <v>33.39</v>
      </c>
      <c r="O27" t="n">
        <v>22067.77</v>
      </c>
      <c r="P27" t="n">
        <v>274.8</v>
      </c>
      <c r="Q27" t="n">
        <v>1397.19</v>
      </c>
      <c r="R27" t="n">
        <v>99.22</v>
      </c>
      <c r="S27" t="n">
        <v>66.97</v>
      </c>
      <c r="T27" t="n">
        <v>13465.1</v>
      </c>
      <c r="U27" t="n">
        <v>0.68</v>
      </c>
      <c r="V27" t="n">
        <v>0.84</v>
      </c>
      <c r="W27" t="n">
        <v>5.34</v>
      </c>
      <c r="X27" t="n">
        <v>0.82</v>
      </c>
      <c r="Y27" t="n">
        <v>1</v>
      </c>
      <c r="Z27" t="n">
        <v>10</v>
      </c>
      <c r="AA27" t="n">
        <v>421.0057264081765</v>
      </c>
      <c r="AB27" t="n">
        <v>576.0386083334681</v>
      </c>
      <c r="AC27" t="n">
        <v>521.0622920293857</v>
      </c>
      <c r="AD27" t="n">
        <v>421005.7264081765</v>
      </c>
      <c r="AE27" t="n">
        <v>576038.6083334681</v>
      </c>
      <c r="AF27" t="n">
        <v>3.59237352438427e-06</v>
      </c>
      <c r="AG27" t="n">
        <v>8.200231481481483</v>
      </c>
      <c r="AH27" t="n">
        <v>521062.2920293857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3.5481</v>
      </c>
      <c r="E28" t="n">
        <v>28.18</v>
      </c>
      <c r="F28" t="n">
        <v>24.9</v>
      </c>
      <c r="G28" t="n">
        <v>55.33</v>
      </c>
      <c r="H28" t="n">
        <v>0.75</v>
      </c>
      <c r="I28" t="n">
        <v>27</v>
      </c>
      <c r="J28" t="n">
        <v>177.4</v>
      </c>
      <c r="K28" t="n">
        <v>51.39</v>
      </c>
      <c r="L28" t="n">
        <v>7.5</v>
      </c>
      <c r="M28" t="n">
        <v>25</v>
      </c>
      <c r="N28" t="n">
        <v>33.51</v>
      </c>
      <c r="O28" t="n">
        <v>22113.42</v>
      </c>
      <c r="P28" t="n">
        <v>272.46</v>
      </c>
      <c r="Q28" t="n">
        <v>1397.17</v>
      </c>
      <c r="R28" t="n">
        <v>96.36</v>
      </c>
      <c r="S28" t="n">
        <v>66.97</v>
      </c>
      <c r="T28" t="n">
        <v>12047.1</v>
      </c>
      <c r="U28" t="n">
        <v>0.7</v>
      </c>
      <c r="V28" t="n">
        <v>0.85</v>
      </c>
      <c r="W28" t="n">
        <v>5.34</v>
      </c>
      <c r="X28" t="n">
        <v>0.73</v>
      </c>
      <c r="Y28" t="n">
        <v>1</v>
      </c>
      <c r="Z28" t="n">
        <v>10</v>
      </c>
      <c r="AA28" t="n">
        <v>417.729659397026</v>
      </c>
      <c r="AB28" t="n">
        <v>571.5561489189358</v>
      </c>
      <c r="AC28" t="n">
        <v>517.007632250205</v>
      </c>
      <c r="AD28" t="n">
        <v>417729.659397026</v>
      </c>
      <c r="AE28" t="n">
        <v>571556.1489189358</v>
      </c>
      <c r="AF28" t="n">
        <v>3.612021225875036e-06</v>
      </c>
      <c r="AG28" t="n">
        <v>8.153935185185185</v>
      </c>
      <c r="AH28" t="n">
        <v>517007.632250205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3.5527</v>
      </c>
      <c r="E29" t="n">
        <v>28.15</v>
      </c>
      <c r="F29" t="n">
        <v>24.89</v>
      </c>
      <c r="G29" t="n">
        <v>57.45</v>
      </c>
      <c r="H29" t="n">
        <v>0.77</v>
      </c>
      <c r="I29" t="n">
        <v>26</v>
      </c>
      <c r="J29" t="n">
        <v>177.77</v>
      </c>
      <c r="K29" t="n">
        <v>51.39</v>
      </c>
      <c r="L29" t="n">
        <v>7.75</v>
      </c>
      <c r="M29" t="n">
        <v>24</v>
      </c>
      <c r="N29" t="n">
        <v>33.63</v>
      </c>
      <c r="O29" t="n">
        <v>22159.1</v>
      </c>
      <c r="P29" t="n">
        <v>269.47</v>
      </c>
      <c r="Q29" t="n">
        <v>1397.25</v>
      </c>
      <c r="R29" t="n">
        <v>96.12</v>
      </c>
      <c r="S29" t="n">
        <v>66.97</v>
      </c>
      <c r="T29" t="n">
        <v>11932.93</v>
      </c>
      <c r="U29" t="n">
        <v>0.7</v>
      </c>
      <c r="V29" t="n">
        <v>0.85</v>
      </c>
      <c r="W29" t="n">
        <v>5.34</v>
      </c>
      <c r="X29" t="n">
        <v>0.73</v>
      </c>
      <c r="Y29" t="n">
        <v>1</v>
      </c>
      <c r="Z29" t="n">
        <v>10</v>
      </c>
      <c r="AA29" t="n">
        <v>415.3256531565013</v>
      </c>
      <c r="AB29" t="n">
        <v>568.2668815233797</v>
      </c>
      <c r="AC29" t="n">
        <v>514.032287918365</v>
      </c>
      <c r="AD29" t="n">
        <v>415325.6531565013</v>
      </c>
      <c r="AE29" t="n">
        <v>568266.8815233797</v>
      </c>
      <c r="AF29" t="n">
        <v>3.616704097732939e-06</v>
      </c>
      <c r="AG29" t="n">
        <v>8.14525462962963</v>
      </c>
      <c r="AH29" t="n">
        <v>514032.287918365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3.564</v>
      </c>
      <c r="E30" t="n">
        <v>28.06</v>
      </c>
      <c r="F30" t="n">
        <v>24.84</v>
      </c>
      <c r="G30" t="n">
        <v>59.61</v>
      </c>
      <c r="H30" t="n">
        <v>0.8</v>
      </c>
      <c r="I30" t="n">
        <v>25</v>
      </c>
      <c r="J30" t="n">
        <v>178.14</v>
      </c>
      <c r="K30" t="n">
        <v>51.39</v>
      </c>
      <c r="L30" t="n">
        <v>8</v>
      </c>
      <c r="M30" t="n">
        <v>23</v>
      </c>
      <c r="N30" t="n">
        <v>33.75</v>
      </c>
      <c r="O30" t="n">
        <v>22204.83</v>
      </c>
      <c r="P30" t="n">
        <v>267.93</v>
      </c>
      <c r="Q30" t="n">
        <v>1397.22</v>
      </c>
      <c r="R30" t="n">
        <v>94.52</v>
      </c>
      <c r="S30" t="n">
        <v>66.97</v>
      </c>
      <c r="T30" t="n">
        <v>11137.9</v>
      </c>
      <c r="U30" t="n">
        <v>0.71</v>
      </c>
      <c r="V30" t="n">
        <v>0.85</v>
      </c>
      <c r="W30" t="n">
        <v>5.33</v>
      </c>
      <c r="X30" t="n">
        <v>0.67</v>
      </c>
      <c r="Y30" t="n">
        <v>1</v>
      </c>
      <c r="Z30" t="n">
        <v>10</v>
      </c>
      <c r="AA30" t="n">
        <v>413.3092406134945</v>
      </c>
      <c r="AB30" t="n">
        <v>565.5079369241948</v>
      </c>
      <c r="AC30" t="n">
        <v>511.5366531195233</v>
      </c>
      <c r="AD30" t="n">
        <v>413309.2406134945</v>
      </c>
      <c r="AE30" t="n">
        <v>565507.9369241948</v>
      </c>
      <c r="AF30" t="n">
        <v>3.628207674253439e-06</v>
      </c>
      <c r="AG30" t="n">
        <v>8.119212962962964</v>
      </c>
      <c r="AH30" t="n">
        <v>511536.6531195233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3.5619</v>
      </c>
      <c r="E31" t="n">
        <v>28.07</v>
      </c>
      <c r="F31" t="n">
        <v>24.86</v>
      </c>
      <c r="G31" t="n">
        <v>59.65</v>
      </c>
      <c r="H31" t="n">
        <v>0.82</v>
      </c>
      <c r="I31" t="n">
        <v>25</v>
      </c>
      <c r="J31" t="n">
        <v>178.51</v>
      </c>
      <c r="K31" t="n">
        <v>51.39</v>
      </c>
      <c r="L31" t="n">
        <v>8.25</v>
      </c>
      <c r="M31" t="n">
        <v>23</v>
      </c>
      <c r="N31" t="n">
        <v>33.87</v>
      </c>
      <c r="O31" t="n">
        <v>22250.6</v>
      </c>
      <c r="P31" t="n">
        <v>265.7</v>
      </c>
      <c r="Q31" t="n">
        <v>1397.18</v>
      </c>
      <c r="R31" t="n">
        <v>95.09</v>
      </c>
      <c r="S31" t="n">
        <v>66.97</v>
      </c>
      <c r="T31" t="n">
        <v>11421.67</v>
      </c>
      <c r="U31" t="n">
        <v>0.7</v>
      </c>
      <c r="V31" t="n">
        <v>0.85</v>
      </c>
      <c r="W31" t="n">
        <v>5.33</v>
      </c>
      <c r="X31" t="n">
        <v>0.6899999999999999</v>
      </c>
      <c r="Y31" t="n">
        <v>1</v>
      </c>
      <c r="Z31" t="n">
        <v>10</v>
      </c>
      <c r="AA31" t="n">
        <v>412.0067467202093</v>
      </c>
      <c r="AB31" t="n">
        <v>563.7258073174266</v>
      </c>
      <c r="AC31" t="n">
        <v>509.9246074611905</v>
      </c>
      <c r="AD31" t="n">
        <v>412006.7467202093</v>
      </c>
      <c r="AE31" t="n">
        <v>563725.8073174267</v>
      </c>
      <c r="AF31" t="n">
        <v>3.626069841448745e-06</v>
      </c>
      <c r="AG31" t="n">
        <v>8.122106481481483</v>
      </c>
      <c r="AH31" t="n">
        <v>509924.6074611905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3.5684</v>
      </c>
      <c r="E32" t="n">
        <v>28.02</v>
      </c>
      <c r="F32" t="n">
        <v>24.84</v>
      </c>
      <c r="G32" t="n">
        <v>62.1</v>
      </c>
      <c r="H32" t="n">
        <v>0.84</v>
      </c>
      <c r="I32" t="n">
        <v>24</v>
      </c>
      <c r="J32" t="n">
        <v>178.88</v>
      </c>
      <c r="K32" t="n">
        <v>51.39</v>
      </c>
      <c r="L32" t="n">
        <v>8.5</v>
      </c>
      <c r="M32" t="n">
        <v>22</v>
      </c>
      <c r="N32" t="n">
        <v>33.99</v>
      </c>
      <c r="O32" t="n">
        <v>22296.41</v>
      </c>
      <c r="P32" t="n">
        <v>264.31</v>
      </c>
      <c r="Q32" t="n">
        <v>1397.31</v>
      </c>
      <c r="R32" t="n">
        <v>94.38</v>
      </c>
      <c r="S32" t="n">
        <v>66.97</v>
      </c>
      <c r="T32" t="n">
        <v>11073.48</v>
      </c>
      <c r="U32" t="n">
        <v>0.71</v>
      </c>
      <c r="V32" t="n">
        <v>0.85</v>
      </c>
      <c r="W32" t="n">
        <v>5.34</v>
      </c>
      <c r="X32" t="n">
        <v>0.67</v>
      </c>
      <c r="Y32" t="n">
        <v>1</v>
      </c>
      <c r="Z32" t="n">
        <v>10</v>
      </c>
      <c r="AA32" t="n">
        <v>410.5390190323099</v>
      </c>
      <c r="AB32" t="n">
        <v>561.7175975432672</v>
      </c>
      <c r="AC32" t="n">
        <v>508.1080584093366</v>
      </c>
      <c r="AD32" t="n">
        <v>410539.0190323099</v>
      </c>
      <c r="AE32" t="n">
        <v>561717.5975432672</v>
      </c>
      <c r="AF32" t="n">
        <v>3.632686942987086e-06</v>
      </c>
      <c r="AG32" t="n">
        <v>8.107638888888889</v>
      </c>
      <c r="AH32" t="n">
        <v>508108.0584093366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3.5771</v>
      </c>
      <c r="E33" t="n">
        <v>27.96</v>
      </c>
      <c r="F33" t="n">
        <v>24.8</v>
      </c>
      <c r="G33" t="n">
        <v>64.7</v>
      </c>
      <c r="H33" t="n">
        <v>0.87</v>
      </c>
      <c r="I33" t="n">
        <v>23</v>
      </c>
      <c r="J33" t="n">
        <v>179.26</v>
      </c>
      <c r="K33" t="n">
        <v>51.39</v>
      </c>
      <c r="L33" t="n">
        <v>8.75</v>
      </c>
      <c r="M33" t="n">
        <v>21</v>
      </c>
      <c r="N33" t="n">
        <v>34.11</v>
      </c>
      <c r="O33" t="n">
        <v>22342.26</v>
      </c>
      <c r="P33" t="n">
        <v>261.89</v>
      </c>
      <c r="Q33" t="n">
        <v>1397.22</v>
      </c>
      <c r="R33" t="n">
        <v>93.3</v>
      </c>
      <c r="S33" t="n">
        <v>66.97</v>
      </c>
      <c r="T33" t="n">
        <v>10536.76</v>
      </c>
      <c r="U33" t="n">
        <v>0.72</v>
      </c>
      <c r="V33" t="n">
        <v>0.85</v>
      </c>
      <c r="W33" t="n">
        <v>5.33</v>
      </c>
      <c r="X33" t="n">
        <v>0.64</v>
      </c>
      <c r="Y33" t="n">
        <v>1</v>
      </c>
      <c r="Z33" t="n">
        <v>10</v>
      </c>
      <c r="AA33" t="n">
        <v>408.1647713877801</v>
      </c>
      <c r="AB33" t="n">
        <v>558.4690471716079</v>
      </c>
      <c r="AC33" t="n">
        <v>505.1695451257795</v>
      </c>
      <c r="AD33" t="n">
        <v>408164.7713877801</v>
      </c>
      <c r="AE33" t="n">
        <v>558469.047171608</v>
      </c>
      <c r="AF33" t="n">
        <v>3.641543678892251e-06</v>
      </c>
      <c r="AG33" t="n">
        <v>8.090277777777779</v>
      </c>
      <c r="AH33" t="n">
        <v>505169.5451257795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3.5847</v>
      </c>
      <c r="E34" t="n">
        <v>27.9</v>
      </c>
      <c r="F34" t="n">
        <v>24.78</v>
      </c>
      <c r="G34" t="n">
        <v>67.58</v>
      </c>
      <c r="H34" t="n">
        <v>0.89</v>
      </c>
      <c r="I34" t="n">
        <v>22</v>
      </c>
      <c r="J34" t="n">
        <v>179.63</v>
      </c>
      <c r="K34" t="n">
        <v>51.39</v>
      </c>
      <c r="L34" t="n">
        <v>9</v>
      </c>
      <c r="M34" t="n">
        <v>20</v>
      </c>
      <c r="N34" t="n">
        <v>34.24</v>
      </c>
      <c r="O34" t="n">
        <v>22388.15</v>
      </c>
      <c r="P34" t="n">
        <v>260.43</v>
      </c>
      <c r="Q34" t="n">
        <v>1397.17</v>
      </c>
      <c r="R34" t="n">
        <v>92.48999999999999</v>
      </c>
      <c r="S34" t="n">
        <v>66.97</v>
      </c>
      <c r="T34" t="n">
        <v>10138.43</v>
      </c>
      <c r="U34" t="n">
        <v>0.72</v>
      </c>
      <c r="V34" t="n">
        <v>0.85</v>
      </c>
      <c r="W34" t="n">
        <v>5.33</v>
      </c>
      <c r="X34" t="n">
        <v>0.61</v>
      </c>
      <c r="Y34" t="n">
        <v>1</v>
      </c>
      <c r="Z34" t="n">
        <v>10</v>
      </c>
      <c r="AA34" t="n">
        <v>406.5862428894786</v>
      </c>
      <c r="AB34" t="n">
        <v>556.3092348404696</v>
      </c>
      <c r="AC34" t="n">
        <v>503.2158622522092</v>
      </c>
      <c r="AD34" t="n">
        <v>406586.2428894786</v>
      </c>
      <c r="AE34" t="n">
        <v>556309.2348404696</v>
      </c>
      <c r="AF34" t="n">
        <v>3.649280597614003e-06</v>
      </c>
      <c r="AG34" t="n">
        <v>8.072916666666666</v>
      </c>
      <c r="AH34" t="n">
        <v>503215.8622522092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3.5941</v>
      </c>
      <c r="E35" t="n">
        <v>27.82</v>
      </c>
      <c r="F35" t="n">
        <v>24.74</v>
      </c>
      <c r="G35" t="n">
        <v>70.68000000000001</v>
      </c>
      <c r="H35" t="n">
        <v>0.91</v>
      </c>
      <c r="I35" t="n">
        <v>21</v>
      </c>
      <c r="J35" t="n">
        <v>180</v>
      </c>
      <c r="K35" t="n">
        <v>51.39</v>
      </c>
      <c r="L35" t="n">
        <v>9.25</v>
      </c>
      <c r="M35" t="n">
        <v>19</v>
      </c>
      <c r="N35" t="n">
        <v>34.36</v>
      </c>
      <c r="O35" t="n">
        <v>22434.08</v>
      </c>
      <c r="P35" t="n">
        <v>256.36</v>
      </c>
      <c r="Q35" t="n">
        <v>1397.18</v>
      </c>
      <c r="R35" t="n">
        <v>91.11</v>
      </c>
      <c r="S35" t="n">
        <v>66.97</v>
      </c>
      <c r="T35" t="n">
        <v>9453.76</v>
      </c>
      <c r="U35" t="n">
        <v>0.74</v>
      </c>
      <c r="V35" t="n">
        <v>0.85</v>
      </c>
      <c r="W35" t="n">
        <v>5.33</v>
      </c>
      <c r="X35" t="n">
        <v>0.57</v>
      </c>
      <c r="Y35" t="n">
        <v>1</v>
      </c>
      <c r="Z35" t="n">
        <v>10</v>
      </c>
      <c r="AA35" t="n">
        <v>403.0737282433145</v>
      </c>
      <c r="AB35" t="n">
        <v>551.503257340378</v>
      </c>
      <c r="AC35" t="n">
        <v>498.8685604994948</v>
      </c>
      <c r="AD35" t="n">
        <v>403073.7282433145</v>
      </c>
      <c r="AE35" t="n">
        <v>551503.257340378</v>
      </c>
      <c r="AF35" t="n">
        <v>3.658849944454065e-06</v>
      </c>
      <c r="AG35" t="n">
        <v>8.049768518518519</v>
      </c>
      <c r="AH35" t="n">
        <v>498868.5604994948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3.5954</v>
      </c>
      <c r="E36" t="n">
        <v>27.81</v>
      </c>
      <c r="F36" t="n">
        <v>24.73</v>
      </c>
      <c r="G36" t="n">
        <v>70.65000000000001</v>
      </c>
      <c r="H36" t="n">
        <v>0.93</v>
      </c>
      <c r="I36" t="n">
        <v>21</v>
      </c>
      <c r="J36" t="n">
        <v>180.37</v>
      </c>
      <c r="K36" t="n">
        <v>51.39</v>
      </c>
      <c r="L36" t="n">
        <v>9.5</v>
      </c>
      <c r="M36" t="n">
        <v>19</v>
      </c>
      <c r="N36" t="n">
        <v>34.48</v>
      </c>
      <c r="O36" t="n">
        <v>22480.05</v>
      </c>
      <c r="P36" t="n">
        <v>254.09</v>
      </c>
      <c r="Q36" t="n">
        <v>1397.27</v>
      </c>
      <c r="R36" t="n">
        <v>90.93000000000001</v>
      </c>
      <c r="S36" t="n">
        <v>66.97</v>
      </c>
      <c r="T36" t="n">
        <v>9359.32</v>
      </c>
      <c r="U36" t="n">
        <v>0.74</v>
      </c>
      <c r="V36" t="n">
        <v>0.85</v>
      </c>
      <c r="W36" t="n">
        <v>5.33</v>
      </c>
      <c r="X36" t="n">
        <v>0.5600000000000001</v>
      </c>
      <c r="Y36" t="n">
        <v>1</v>
      </c>
      <c r="Z36" t="n">
        <v>10</v>
      </c>
      <c r="AA36" t="n">
        <v>401.4276437678166</v>
      </c>
      <c r="AB36" t="n">
        <v>549.2510119408801</v>
      </c>
      <c r="AC36" t="n">
        <v>496.8312662398786</v>
      </c>
      <c r="AD36" t="n">
        <v>401427.6437678166</v>
      </c>
      <c r="AE36" t="n">
        <v>549251.0119408801</v>
      </c>
      <c r="AF36" t="n">
        <v>3.660173364761733e-06</v>
      </c>
      <c r="AG36" t="n">
        <v>8.046875</v>
      </c>
      <c r="AH36" t="n">
        <v>496831.2662398786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3.6042</v>
      </c>
      <c r="E37" t="n">
        <v>27.75</v>
      </c>
      <c r="F37" t="n">
        <v>24.7</v>
      </c>
      <c r="G37" t="n">
        <v>74.09</v>
      </c>
      <c r="H37" t="n">
        <v>0.96</v>
      </c>
      <c r="I37" t="n">
        <v>20</v>
      </c>
      <c r="J37" t="n">
        <v>180.75</v>
      </c>
      <c r="K37" t="n">
        <v>51.39</v>
      </c>
      <c r="L37" t="n">
        <v>9.75</v>
      </c>
      <c r="M37" t="n">
        <v>17</v>
      </c>
      <c r="N37" t="n">
        <v>34.6</v>
      </c>
      <c r="O37" t="n">
        <v>22526.07</v>
      </c>
      <c r="P37" t="n">
        <v>252.59</v>
      </c>
      <c r="Q37" t="n">
        <v>1397.17</v>
      </c>
      <c r="R37" t="n">
        <v>89.83</v>
      </c>
      <c r="S37" t="n">
        <v>66.97</v>
      </c>
      <c r="T37" t="n">
        <v>8817.08</v>
      </c>
      <c r="U37" t="n">
        <v>0.75</v>
      </c>
      <c r="V37" t="n">
        <v>0.85</v>
      </c>
      <c r="W37" t="n">
        <v>5.32</v>
      </c>
      <c r="X37" t="n">
        <v>0.53</v>
      </c>
      <c r="Y37" t="n">
        <v>1</v>
      </c>
      <c r="Z37" t="n">
        <v>10</v>
      </c>
      <c r="AA37" t="n">
        <v>399.7336568839388</v>
      </c>
      <c r="AB37" t="n">
        <v>546.9332243529316</v>
      </c>
      <c r="AC37" t="n">
        <v>494.7346850462885</v>
      </c>
      <c r="AD37" t="n">
        <v>399733.6568839388</v>
      </c>
      <c r="AE37" t="n">
        <v>546933.2243529316</v>
      </c>
      <c r="AF37" t="n">
        <v>3.669131902229025e-06</v>
      </c>
      <c r="AG37" t="n">
        <v>8.029513888888889</v>
      </c>
      <c r="AH37" t="n">
        <v>494734.6850462885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3.61</v>
      </c>
      <c r="E38" t="n">
        <v>27.7</v>
      </c>
      <c r="F38" t="n">
        <v>24.68</v>
      </c>
      <c r="G38" t="n">
        <v>77.95</v>
      </c>
      <c r="H38" t="n">
        <v>0.98</v>
      </c>
      <c r="I38" t="n">
        <v>19</v>
      </c>
      <c r="J38" t="n">
        <v>181.12</v>
      </c>
      <c r="K38" t="n">
        <v>51.39</v>
      </c>
      <c r="L38" t="n">
        <v>10</v>
      </c>
      <c r="M38" t="n">
        <v>14</v>
      </c>
      <c r="N38" t="n">
        <v>34.73</v>
      </c>
      <c r="O38" t="n">
        <v>22572.13</v>
      </c>
      <c r="P38" t="n">
        <v>249.24</v>
      </c>
      <c r="Q38" t="n">
        <v>1397.2</v>
      </c>
      <c r="R38" t="n">
        <v>89.48999999999999</v>
      </c>
      <c r="S38" t="n">
        <v>66.97</v>
      </c>
      <c r="T38" t="n">
        <v>8650.48</v>
      </c>
      <c r="U38" t="n">
        <v>0.75</v>
      </c>
      <c r="V38" t="n">
        <v>0.85</v>
      </c>
      <c r="W38" t="n">
        <v>5.33</v>
      </c>
      <c r="X38" t="n">
        <v>0.52</v>
      </c>
      <c r="Y38" t="n">
        <v>1</v>
      </c>
      <c r="Z38" t="n">
        <v>10</v>
      </c>
      <c r="AA38" t="n">
        <v>397.0389243065294</v>
      </c>
      <c r="AB38" t="n">
        <v>543.2461723573091</v>
      </c>
      <c r="AC38" t="n">
        <v>491.3995201183183</v>
      </c>
      <c r="AD38" t="n">
        <v>397038.9243065294</v>
      </c>
      <c r="AE38" t="n">
        <v>543246.1723573091</v>
      </c>
      <c r="AF38" t="n">
        <v>3.675036392832468e-06</v>
      </c>
      <c r="AG38" t="n">
        <v>8.015046296296296</v>
      </c>
      <c r="AH38" t="n">
        <v>491399.5201183183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3.6086</v>
      </c>
      <c r="E39" t="n">
        <v>27.71</v>
      </c>
      <c r="F39" t="n">
        <v>24.7</v>
      </c>
      <c r="G39" t="n">
        <v>77.98</v>
      </c>
      <c r="H39" t="n">
        <v>1</v>
      </c>
      <c r="I39" t="n">
        <v>19</v>
      </c>
      <c r="J39" t="n">
        <v>181.49</v>
      </c>
      <c r="K39" t="n">
        <v>51.39</v>
      </c>
      <c r="L39" t="n">
        <v>10.25</v>
      </c>
      <c r="M39" t="n">
        <v>13</v>
      </c>
      <c r="N39" t="n">
        <v>34.85</v>
      </c>
      <c r="O39" t="n">
        <v>22618.23</v>
      </c>
      <c r="P39" t="n">
        <v>248.79</v>
      </c>
      <c r="Q39" t="n">
        <v>1397.23</v>
      </c>
      <c r="R39" t="n">
        <v>89.68000000000001</v>
      </c>
      <c r="S39" t="n">
        <v>66.97</v>
      </c>
      <c r="T39" t="n">
        <v>8747.450000000001</v>
      </c>
      <c r="U39" t="n">
        <v>0.75</v>
      </c>
      <c r="V39" t="n">
        <v>0.85</v>
      </c>
      <c r="W39" t="n">
        <v>5.33</v>
      </c>
      <c r="X39" t="n">
        <v>0.53</v>
      </c>
      <c r="Y39" t="n">
        <v>1</v>
      </c>
      <c r="Z39" t="n">
        <v>10</v>
      </c>
      <c r="AA39" t="n">
        <v>396.8902043518637</v>
      </c>
      <c r="AB39" t="n">
        <v>543.0426871542742</v>
      </c>
      <c r="AC39" t="n">
        <v>491.2154552574678</v>
      </c>
      <c r="AD39" t="n">
        <v>396890.2043518637</v>
      </c>
      <c r="AE39" t="n">
        <v>543042.6871542742</v>
      </c>
      <c r="AF39" t="n">
        <v>3.673611170962672e-06</v>
      </c>
      <c r="AG39" t="n">
        <v>8.017939814814815</v>
      </c>
      <c r="AH39" t="n">
        <v>491215.4552574678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3.6184</v>
      </c>
      <c r="E40" t="n">
        <v>27.64</v>
      </c>
      <c r="F40" t="n">
        <v>24.65</v>
      </c>
      <c r="G40" t="n">
        <v>82.18000000000001</v>
      </c>
      <c r="H40" t="n">
        <v>1.02</v>
      </c>
      <c r="I40" t="n">
        <v>18</v>
      </c>
      <c r="J40" t="n">
        <v>181.87</v>
      </c>
      <c r="K40" t="n">
        <v>51.39</v>
      </c>
      <c r="L40" t="n">
        <v>10.5</v>
      </c>
      <c r="M40" t="n">
        <v>8</v>
      </c>
      <c r="N40" t="n">
        <v>34.98</v>
      </c>
      <c r="O40" t="n">
        <v>22664.49</v>
      </c>
      <c r="P40" t="n">
        <v>244.7</v>
      </c>
      <c r="Q40" t="n">
        <v>1397.37</v>
      </c>
      <c r="R40" t="n">
        <v>88.18000000000001</v>
      </c>
      <c r="S40" t="n">
        <v>66.97</v>
      </c>
      <c r="T40" t="n">
        <v>8000.73</v>
      </c>
      <c r="U40" t="n">
        <v>0.76</v>
      </c>
      <c r="V40" t="n">
        <v>0.85</v>
      </c>
      <c r="W40" t="n">
        <v>5.33</v>
      </c>
      <c r="X40" t="n">
        <v>0.49</v>
      </c>
      <c r="Y40" t="n">
        <v>1</v>
      </c>
      <c r="Z40" t="n">
        <v>10</v>
      </c>
      <c r="AA40" t="n">
        <v>393.1862237488625</v>
      </c>
      <c r="AB40" t="n">
        <v>537.9747374851564</v>
      </c>
      <c r="AC40" t="n">
        <v>486.6311835918586</v>
      </c>
      <c r="AD40" t="n">
        <v>393186.2237488625</v>
      </c>
      <c r="AE40" t="n">
        <v>537974.7374851564</v>
      </c>
      <c r="AF40" t="n">
        <v>3.683587724051247e-06</v>
      </c>
      <c r="AG40" t="n">
        <v>7.997685185185186</v>
      </c>
      <c r="AH40" t="n">
        <v>486631.1835918586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3.616</v>
      </c>
      <c r="E41" t="n">
        <v>27.66</v>
      </c>
      <c r="F41" t="n">
        <v>24.67</v>
      </c>
      <c r="G41" t="n">
        <v>82.23999999999999</v>
      </c>
      <c r="H41" t="n">
        <v>1.05</v>
      </c>
      <c r="I41" t="n">
        <v>18</v>
      </c>
      <c r="J41" t="n">
        <v>182.24</v>
      </c>
      <c r="K41" t="n">
        <v>51.39</v>
      </c>
      <c r="L41" t="n">
        <v>10.75</v>
      </c>
      <c r="M41" t="n">
        <v>6</v>
      </c>
      <c r="N41" t="n">
        <v>35.1</v>
      </c>
      <c r="O41" t="n">
        <v>22710.68</v>
      </c>
      <c r="P41" t="n">
        <v>245.56</v>
      </c>
      <c r="Q41" t="n">
        <v>1397.24</v>
      </c>
      <c r="R41" t="n">
        <v>88.75</v>
      </c>
      <c r="S41" t="n">
        <v>66.97</v>
      </c>
      <c r="T41" t="n">
        <v>8289.17</v>
      </c>
      <c r="U41" t="n">
        <v>0.75</v>
      </c>
      <c r="V41" t="n">
        <v>0.85</v>
      </c>
      <c r="W41" t="n">
        <v>5.33</v>
      </c>
      <c r="X41" t="n">
        <v>0.51</v>
      </c>
      <c r="Y41" t="n">
        <v>1</v>
      </c>
      <c r="Z41" t="n">
        <v>10</v>
      </c>
      <c r="AA41" t="n">
        <v>394.1486889659445</v>
      </c>
      <c r="AB41" t="n">
        <v>539.2916248561367</v>
      </c>
      <c r="AC41" t="n">
        <v>487.8223890804153</v>
      </c>
      <c r="AD41" t="n">
        <v>394148.6889659445</v>
      </c>
      <c r="AE41" t="n">
        <v>539291.6248561366</v>
      </c>
      <c r="AF41" t="n">
        <v>3.681144486560168e-06</v>
      </c>
      <c r="AG41" t="n">
        <v>8.003472222222223</v>
      </c>
      <c r="AH41" t="n">
        <v>487822.3890804154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3.6148</v>
      </c>
      <c r="E42" t="n">
        <v>27.66</v>
      </c>
      <c r="F42" t="n">
        <v>24.68</v>
      </c>
      <c r="G42" t="n">
        <v>82.27</v>
      </c>
      <c r="H42" t="n">
        <v>1.07</v>
      </c>
      <c r="I42" t="n">
        <v>18</v>
      </c>
      <c r="J42" t="n">
        <v>182.62</v>
      </c>
      <c r="K42" t="n">
        <v>51.39</v>
      </c>
      <c r="L42" t="n">
        <v>11</v>
      </c>
      <c r="M42" t="n">
        <v>4</v>
      </c>
      <c r="N42" t="n">
        <v>35.22</v>
      </c>
      <c r="O42" t="n">
        <v>22756.91</v>
      </c>
      <c r="P42" t="n">
        <v>246.08</v>
      </c>
      <c r="Q42" t="n">
        <v>1397.24</v>
      </c>
      <c r="R42" t="n">
        <v>88.73999999999999</v>
      </c>
      <c r="S42" t="n">
        <v>66.97</v>
      </c>
      <c r="T42" t="n">
        <v>8281.82</v>
      </c>
      <c r="U42" t="n">
        <v>0.75</v>
      </c>
      <c r="V42" t="n">
        <v>0.85</v>
      </c>
      <c r="W42" t="n">
        <v>5.34</v>
      </c>
      <c r="X42" t="n">
        <v>0.52</v>
      </c>
      <c r="Y42" t="n">
        <v>1</v>
      </c>
      <c r="Z42" t="n">
        <v>10</v>
      </c>
      <c r="AA42" t="n">
        <v>394.6052384303994</v>
      </c>
      <c r="AB42" t="n">
        <v>539.9162959749448</v>
      </c>
      <c r="AC42" t="n">
        <v>488.387442464376</v>
      </c>
      <c r="AD42" t="n">
        <v>394605.2384303994</v>
      </c>
      <c r="AE42" t="n">
        <v>539916.2959749447</v>
      </c>
      <c r="AF42" t="n">
        <v>3.679922867814627e-06</v>
      </c>
      <c r="AG42" t="n">
        <v>8.003472222222223</v>
      </c>
      <c r="AH42" t="n">
        <v>488387.442464376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3.6142</v>
      </c>
      <c r="E43" t="n">
        <v>27.67</v>
      </c>
      <c r="F43" t="n">
        <v>24.69</v>
      </c>
      <c r="G43" t="n">
        <v>82.29000000000001</v>
      </c>
      <c r="H43" t="n">
        <v>1.09</v>
      </c>
      <c r="I43" t="n">
        <v>18</v>
      </c>
      <c r="J43" t="n">
        <v>182.99</v>
      </c>
      <c r="K43" t="n">
        <v>51.39</v>
      </c>
      <c r="L43" t="n">
        <v>11.25</v>
      </c>
      <c r="M43" t="n">
        <v>2</v>
      </c>
      <c r="N43" t="n">
        <v>35.35</v>
      </c>
      <c r="O43" t="n">
        <v>22803.18</v>
      </c>
      <c r="P43" t="n">
        <v>246.34</v>
      </c>
      <c r="Q43" t="n">
        <v>1397.2</v>
      </c>
      <c r="R43" t="n">
        <v>89.03</v>
      </c>
      <c r="S43" t="n">
        <v>66.97</v>
      </c>
      <c r="T43" t="n">
        <v>8427.469999999999</v>
      </c>
      <c r="U43" t="n">
        <v>0.75</v>
      </c>
      <c r="V43" t="n">
        <v>0.85</v>
      </c>
      <c r="W43" t="n">
        <v>5.34</v>
      </c>
      <c r="X43" t="n">
        <v>0.52</v>
      </c>
      <c r="Y43" t="n">
        <v>1</v>
      </c>
      <c r="Z43" t="n">
        <v>10</v>
      </c>
      <c r="AA43" t="n">
        <v>394.8485010129579</v>
      </c>
      <c r="AB43" t="n">
        <v>540.2491385723889</v>
      </c>
      <c r="AC43" t="n">
        <v>488.6885190314676</v>
      </c>
      <c r="AD43" t="n">
        <v>394848.5010129578</v>
      </c>
      <c r="AE43" t="n">
        <v>540249.1385723889</v>
      </c>
      <c r="AF43" t="n">
        <v>3.679312058441857e-06</v>
      </c>
      <c r="AG43" t="n">
        <v>8.006365740740742</v>
      </c>
      <c r="AH43" t="n">
        <v>488688.5190314676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3.6151</v>
      </c>
      <c r="E44" t="n">
        <v>27.66</v>
      </c>
      <c r="F44" t="n">
        <v>24.68</v>
      </c>
      <c r="G44" t="n">
        <v>82.26000000000001</v>
      </c>
      <c r="H44" t="n">
        <v>1.11</v>
      </c>
      <c r="I44" t="n">
        <v>18</v>
      </c>
      <c r="J44" t="n">
        <v>183.37</v>
      </c>
      <c r="K44" t="n">
        <v>51.39</v>
      </c>
      <c r="L44" t="n">
        <v>11.5</v>
      </c>
      <c r="M44" t="n">
        <v>1</v>
      </c>
      <c r="N44" t="n">
        <v>35.48</v>
      </c>
      <c r="O44" t="n">
        <v>22849.49</v>
      </c>
      <c r="P44" t="n">
        <v>246.42</v>
      </c>
      <c r="Q44" t="n">
        <v>1397.17</v>
      </c>
      <c r="R44" t="n">
        <v>88.73999999999999</v>
      </c>
      <c r="S44" t="n">
        <v>66.97</v>
      </c>
      <c r="T44" t="n">
        <v>8283.24</v>
      </c>
      <c r="U44" t="n">
        <v>0.75</v>
      </c>
      <c r="V44" t="n">
        <v>0.85</v>
      </c>
      <c r="W44" t="n">
        <v>5.34</v>
      </c>
      <c r="X44" t="n">
        <v>0.51</v>
      </c>
      <c r="Y44" t="n">
        <v>1</v>
      </c>
      <c r="Z44" t="n">
        <v>10</v>
      </c>
      <c r="AA44" t="n">
        <v>394.8129569055835</v>
      </c>
      <c r="AB44" t="n">
        <v>540.2005055565839</v>
      </c>
      <c r="AC44" t="n">
        <v>488.6445274824342</v>
      </c>
      <c r="AD44" t="n">
        <v>394812.9569055835</v>
      </c>
      <c r="AE44" t="n">
        <v>540200.505556584</v>
      </c>
      <c r="AF44" t="n">
        <v>3.680228272501013e-06</v>
      </c>
      <c r="AG44" t="n">
        <v>8.003472222222223</v>
      </c>
      <c r="AH44" t="n">
        <v>488644.5274824342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3.6154</v>
      </c>
      <c r="E45" t="n">
        <v>27.66</v>
      </c>
      <c r="F45" t="n">
        <v>24.68</v>
      </c>
      <c r="G45" t="n">
        <v>82.26000000000001</v>
      </c>
      <c r="H45" t="n">
        <v>1.13</v>
      </c>
      <c r="I45" t="n">
        <v>18</v>
      </c>
      <c r="J45" t="n">
        <v>183.74</v>
      </c>
      <c r="K45" t="n">
        <v>51.39</v>
      </c>
      <c r="L45" t="n">
        <v>11.75</v>
      </c>
      <c r="M45" t="n">
        <v>0</v>
      </c>
      <c r="N45" t="n">
        <v>35.6</v>
      </c>
      <c r="O45" t="n">
        <v>22895.85</v>
      </c>
      <c r="P45" t="n">
        <v>246.78</v>
      </c>
      <c r="Q45" t="n">
        <v>1397.17</v>
      </c>
      <c r="R45" t="n">
        <v>88.70999999999999</v>
      </c>
      <c r="S45" t="n">
        <v>66.97</v>
      </c>
      <c r="T45" t="n">
        <v>8267.27</v>
      </c>
      <c r="U45" t="n">
        <v>0.75</v>
      </c>
      <c r="V45" t="n">
        <v>0.85</v>
      </c>
      <c r="W45" t="n">
        <v>5.34</v>
      </c>
      <c r="X45" t="n">
        <v>0.51</v>
      </c>
      <c r="Y45" t="n">
        <v>1</v>
      </c>
      <c r="Z45" t="n">
        <v>10</v>
      </c>
      <c r="AA45" t="n">
        <v>395.0340206078392</v>
      </c>
      <c r="AB45" t="n">
        <v>540.5029746666524</v>
      </c>
      <c r="AC45" t="n">
        <v>488.9181293651558</v>
      </c>
      <c r="AD45" t="n">
        <v>395034.0206078392</v>
      </c>
      <c r="AE45" t="n">
        <v>540502.9746666525</v>
      </c>
      <c r="AF45" t="n">
        <v>3.680533677187398e-06</v>
      </c>
      <c r="AG45" t="n">
        <v>8.003472222222223</v>
      </c>
      <c r="AH45" t="n">
        <v>488918.1293651558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3.3474</v>
      </c>
      <c r="E2" t="n">
        <v>29.87</v>
      </c>
      <c r="F2" t="n">
        <v>26.94</v>
      </c>
      <c r="G2" t="n">
        <v>16.66</v>
      </c>
      <c r="H2" t="n">
        <v>0.34</v>
      </c>
      <c r="I2" t="n">
        <v>97</v>
      </c>
      <c r="J2" t="n">
        <v>51.33</v>
      </c>
      <c r="K2" t="n">
        <v>24.83</v>
      </c>
      <c r="L2" t="n">
        <v>1</v>
      </c>
      <c r="M2" t="n">
        <v>95</v>
      </c>
      <c r="N2" t="n">
        <v>5.51</v>
      </c>
      <c r="O2" t="n">
        <v>6564.78</v>
      </c>
      <c r="P2" t="n">
        <v>133.57</v>
      </c>
      <c r="Q2" t="n">
        <v>1397.28</v>
      </c>
      <c r="R2" t="n">
        <v>162.98</v>
      </c>
      <c r="S2" t="n">
        <v>66.97</v>
      </c>
      <c r="T2" t="n">
        <v>45006.3</v>
      </c>
      <c r="U2" t="n">
        <v>0.41</v>
      </c>
      <c r="V2" t="n">
        <v>0.78</v>
      </c>
      <c r="W2" t="n">
        <v>5.45</v>
      </c>
      <c r="X2" t="n">
        <v>2.77</v>
      </c>
      <c r="Y2" t="n">
        <v>1</v>
      </c>
      <c r="Z2" t="n">
        <v>10</v>
      </c>
      <c r="AA2" t="n">
        <v>284.1196673417953</v>
      </c>
      <c r="AB2" t="n">
        <v>388.7450633321297</v>
      </c>
      <c r="AC2" t="n">
        <v>351.6437800948336</v>
      </c>
      <c r="AD2" t="n">
        <v>284119.6673417953</v>
      </c>
      <c r="AE2" t="n">
        <v>388745.0633321297</v>
      </c>
      <c r="AF2" t="n">
        <v>4.944843351853956e-06</v>
      </c>
      <c r="AG2" t="n">
        <v>8.642939814814815</v>
      </c>
      <c r="AH2" t="n">
        <v>351643.7800948336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3.4432</v>
      </c>
      <c r="E3" t="n">
        <v>29.04</v>
      </c>
      <c r="F3" t="n">
        <v>26.37</v>
      </c>
      <c r="G3" t="n">
        <v>20.82</v>
      </c>
      <c r="H3" t="n">
        <v>0.42</v>
      </c>
      <c r="I3" t="n">
        <v>76</v>
      </c>
      <c r="J3" t="n">
        <v>51.62</v>
      </c>
      <c r="K3" t="n">
        <v>24.83</v>
      </c>
      <c r="L3" t="n">
        <v>1.25</v>
      </c>
      <c r="M3" t="n">
        <v>42</v>
      </c>
      <c r="N3" t="n">
        <v>5.54</v>
      </c>
      <c r="O3" t="n">
        <v>6599.8</v>
      </c>
      <c r="P3" t="n">
        <v>125.2</v>
      </c>
      <c r="Q3" t="n">
        <v>1397.37</v>
      </c>
      <c r="R3" t="n">
        <v>142.35</v>
      </c>
      <c r="S3" t="n">
        <v>66.97</v>
      </c>
      <c r="T3" t="n">
        <v>34796.09</v>
      </c>
      <c r="U3" t="n">
        <v>0.47</v>
      </c>
      <c r="V3" t="n">
        <v>0.8</v>
      </c>
      <c r="W3" t="n">
        <v>5.47</v>
      </c>
      <c r="X3" t="n">
        <v>2.2</v>
      </c>
      <c r="Y3" t="n">
        <v>1</v>
      </c>
      <c r="Z3" t="n">
        <v>10</v>
      </c>
      <c r="AA3" t="n">
        <v>263.4195405439733</v>
      </c>
      <c r="AB3" t="n">
        <v>360.4222366222074</v>
      </c>
      <c r="AC3" t="n">
        <v>326.0240442147694</v>
      </c>
      <c r="AD3" t="n">
        <v>263419.5405439733</v>
      </c>
      <c r="AE3" t="n">
        <v>360422.2366222074</v>
      </c>
      <c r="AF3" t="n">
        <v>5.086360945540881e-06</v>
      </c>
      <c r="AG3" t="n">
        <v>8.402777777777777</v>
      </c>
      <c r="AH3" t="n">
        <v>326024.0442147694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3.4633</v>
      </c>
      <c r="E4" t="n">
        <v>28.87</v>
      </c>
      <c r="F4" t="n">
        <v>26.26</v>
      </c>
      <c r="G4" t="n">
        <v>22.19</v>
      </c>
      <c r="H4" t="n">
        <v>0.5</v>
      </c>
      <c r="I4" t="n">
        <v>71</v>
      </c>
      <c r="J4" t="n">
        <v>51.9</v>
      </c>
      <c r="K4" t="n">
        <v>24.83</v>
      </c>
      <c r="L4" t="n">
        <v>1.5</v>
      </c>
      <c r="M4" t="n">
        <v>2</v>
      </c>
      <c r="N4" t="n">
        <v>5.57</v>
      </c>
      <c r="O4" t="n">
        <v>6634.84</v>
      </c>
      <c r="P4" t="n">
        <v>124</v>
      </c>
      <c r="Q4" t="n">
        <v>1397.59</v>
      </c>
      <c r="R4" t="n">
        <v>137.57</v>
      </c>
      <c r="S4" t="n">
        <v>66.97</v>
      </c>
      <c r="T4" t="n">
        <v>32429.25</v>
      </c>
      <c r="U4" t="n">
        <v>0.49</v>
      </c>
      <c r="V4" t="n">
        <v>0.8</v>
      </c>
      <c r="W4" t="n">
        <v>5.51</v>
      </c>
      <c r="X4" t="n">
        <v>2.09</v>
      </c>
      <c r="Y4" t="n">
        <v>1</v>
      </c>
      <c r="Z4" t="n">
        <v>10</v>
      </c>
      <c r="AA4" t="n">
        <v>261.6139881837634</v>
      </c>
      <c r="AB4" t="n">
        <v>357.9518002276199</v>
      </c>
      <c r="AC4" t="n">
        <v>323.789382802402</v>
      </c>
      <c r="AD4" t="n">
        <v>261613.9881837633</v>
      </c>
      <c r="AE4" t="n">
        <v>357951.8002276199</v>
      </c>
      <c r="AF4" t="n">
        <v>5.1160530502706e-06</v>
      </c>
      <c r="AG4" t="n">
        <v>8.353587962962964</v>
      </c>
      <c r="AH4" t="n">
        <v>323789.382802402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3.4632</v>
      </c>
      <c r="E5" t="n">
        <v>28.87</v>
      </c>
      <c r="F5" t="n">
        <v>26.26</v>
      </c>
      <c r="G5" t="n">
        <v>22.19</v>
      </c>
      <c r="H5" t="n">
        <v>0.58</v>
      </c>
      <c r="I5" t="n">
        <v>71</v>
      </c>
      <c r="J5" t="n">
        <v>52.19</v>
      </c>
      <c r="K5" t="n">
        <v>24.83</v>
      </c>
      <c r="L5" t="n">
        <v>1.75</v>
      </c>
      <c r="M5" t="n">
        <v>0</v>
      </c>
      <c r="N5" t="n">
        <v>5.61</v>
      </c>
      <c r="O5" t="n">
        <v>6670.02</v>
      </c>
      <c r="P5" t="n">
        <v>124.53</v>
      </c>
      <c r="Q5" t="n">
        <v>1397.49</v>
      </c>
      <c r="R5" t="n">
        <v>137.3</v>
      </c>
      <c r="S5" t="n">
        <v>66.97</v>
      </c>
      <c r="T5" t="n">
        <v>32297.46</v>
      </c>
      <c r="U5" t="n">
        <v>0.49</v>
      </c>
      <c r="V5" t="n">
        <v>0.8</v>
      </c>
      <c r="W5" t="n">
        <v>5.51</v>
      </c>
      <c r="X5" t="n">
        <v>2.09</v>
      </c>
      <c r="Y5" t="n">
        <v>1</v>
      </c>
      <c r="Z5" t="n">
        <v>10</v>
      </c>
      <c r="AA5" t="n">
        <v>261.987946131408</v>
      </c>
      <c r="AB5" t="n">
        <v>358.4634659894477</v>
      </c>
      <c r="AC5" t="n">
        <v>324.2522159020484</v>
      </c>
      <c r="AD5" t="n">
        <v>261987.946131408</v>
      </c>
      <c r="AE5" t="n">
        <v>358463.4659894477</v>
      </c>
      <c r="AF5" t="n">
        <v>5.115905328356522e-06</v>
      </c>
      <c r="AG5" t="n">
        <v>8.353587962962964</v>
      </c>
      <c r="AH5" t="n">
        <v>324252.2159020483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1.7133</v>
      </c>
      <c r="E2" t="n">
        <v>58.37</v>
      </c>
      <c r="F2" t="n">
        <v>36.71</v>
      </c>
      <c r="G2" t="n">
        <v>5.29</v>
      </c>
      <c r="H2" t="n">
        <v>0.08</v>
      </c>
      <c r="I2" t="n">
        <v>416</v>
      </c>
      <c r="J2" t="n">
        <v>232.68</v>
      </c>
      <c r="K2" t="n">
        <v>57.72</v>
      </c>
      <c r="L2" t="n">
        <v>1</v>
      </c>
      <c r="M2" t="n">
        <v>414</v>
      </c>
      <c r="N2" t="n">
        <v>53.95</v>
      </c>
      <c r="O2" t="n">
        <v>28931.02</v>
      </c>
      <c r="P2" t="n">
        <v>573.86</v>
      </c>
      <c r="Q2" t="n">
        <v>1398.32</v>
      </c>
      <c r="R2" t="n">
        <v>481.57</v>
      </c>
      <c r="S2" t="n">
        <v>66.97</v>
      </c>
      <c r="T2" t="n">
        <v>202706.53</v>
      </c>
      <c r="U2" t="n">
        <v>0.14</v>
      </c>
      <c r="V2" t="n">
        <v>0.57</v>
      </c>
      <c r="W2" t="n">
        <v>6</v>
      </c>
      <c r="X2" t="n">
        <v>12.52</v>
      </c>
      <c r="Y2" t="n">
        <v>1</v>
      </c>
      <c r="Z2" t="n">
        <v>10</v>
      </c>
      <c r="AA2" t="n">
        <v>1404.727519350166</v>
      </c>
      <c r="AB2" t="n">
        <v>1922.010164179273</v>
      </c>
      <c r="AC2" t="n">
        <v>1738.576211668211</v>
      </c>
      <c r="AD2" t="n">
        <v>1404727.519350166</v>
      </c>
      <c r="AE2" t="n">
        <v>1922010.164179273</v>
      </c>
      <c r="AF2" t="n">
        <v>1.578538252398947e-06</v>
      </c>
      <c r="AG2" t="n">
        <v>16.88946759259259</v>
      </c>
      <c r="AH2" t="n">
        <v>1738576.211668211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2.0255</v>
      </c>
      <c r="E3" t="n">
        <v>49.37</v>
      </c>
      <c r="F3" t="n">
        <v>33.04</v>
      </c>
      <c r="G3" t="n">
        <v>6.63</v>
      </c>
      <c r="H3" t="n">
        <v>0.1</v>
      </c>
      <c r="I3" t="n">
        <v>299</v>
      </c>
      <c r="J3" t="n">
        <v>233.1</v>
      </c>
      <c r="K3" t="n">
        <v>57.72</v>
      </c>
      <c r="L3" t="n">
        <v>1.25</v>
      </c>
      <c r="M3" t="n">
        <v>297</v>
      </c>
      <c r="N3" t="n">
        <v>54.13</v>
      </c>
      <c r="O3" t="n">
        <v>28983.75</v>
      </c>
      <c r="P3" t="n">
        <v>515.41</v>
      </c>
      <c r="Q3" t="n">
        <v>1397.84</v>
      </c>
      <c r="R3" t="n">
        <v>361.77</v>
      </c>
      <c r="S3" t="n">
        <v>66.97</v>
      </c>
      <c r="T3" t="n">
        <v>143391.99</v>
      </c>
      <c r="U3" t="n">
        <v>0.19</v>
      </c>
      <c r="V3" t="n">
        <v>0.64</v>
      </c>
      <c r="W3" t="n">
        <v>5.79</v>
      </c>
      <c r="X3" t="n">
        <v>8.859999999999999</v>
      </c>
      <c r="Y3" t="n">
        <v>1</v>
      </c>
      <c r="Z3" t="n">
        <v>10</v>
      </c>
      <c r="AA3" t="n">
        <v>1096.386445434885</v>
      </c>
      <c r="AB3" t="n">
        <v>1500.124303800258</v>
      </c>
      <c r="AC3" t="n">
        <v>1356.954545683245</v>
      </c>
      <c r="AD3" t="n">
        <v>1096386.445434885</v>
      </c>
      <c r="AE3" t="n">
        <v>1500124.303800258</v>
      </c>
      <c r="AF3" t="n">
        <v>1.866181772155529e-06</v>
      </c>
      <c r="AG3" t="n">
        <v>14.28530092592593</v>
      </c>
      <c r="AH3" t="n">
        <v>1356954.545683245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2.2539</v>
      </c>
      <c r="E4" t="n">
        <v>44.37</v>
      </c>
      <c r="F4" t="n">
        <v>31.04</v>
      </c>
      <c r="G4" t="n">
        <v>7.99</v>
      </c>
      <c r="H4" t="n">
        <v>0.11</v>
      </c>
      <c r="I4" t="n">
        <v>233</v>
      </c>
      <c r="J4" t="n">
        <v>233.53</v>
      </c>
      <c r="K4" t="n">
        <v>57.72</v>
      </c>
      <c r="L4" t="n">
        <v>1.5</v>
      </c>
      <c r="M4" t="n">
        <v>231</v>
      </c>
      <c r="N4" t="n">
        <v>54.31</v>
      </c>
      <c r="O4" t="n">
        <v>29036.54</v>
      </c>
      <c r="P4" t="n">
        <v>483.12</v>
      </c>
      <c r="Q4" t="n">
        <v>1397.73</v>
      </c>
      <c r="R4" t="n">
        <v>295.77</v>
      </c>
      <c r="S4" t="n">
        <v>66.97</v>
      </c>
      <c r="T4" t="n">
        <v>110720.5</v>
      </c>
      <c r="U4" t="n">
        <v>0.23</v>
      </c>
      <c r="V4" t="n">
        <v>0.68</v>
      </c>
      <c r="W4" t="n">
        <v>5.71</v>
      </c>
      <c r="X4" t="n">
        <v>6.87</v>
      </c>
      <c r="Y4" t="n">
        <v>1</v>
      </c>
      <c r="Z4" t="n">
        <v>10</v>
      </c>
      <c r="AA4" t="n">
        <v>942.652958593298</v>
      </c>
      <c r="AB4" t="n">
        <v>1289.779364860827</v>
      </c>
      <c r="AC4" t="n">
        <v>1166.684632495217</v>
      </c>
      <c r="AD4" t="n">
        <v>942652.958593298</v>
      </c>
      <c r="AE4" t="n">
        <v>1289779.364860827</v>
      </c>
      <c r="AF4" t="n">
        <v>2.076616685391926e-06</v>
      </c>
      <c r="AG4" t="n">
        <v>12.83854166666667</v>
      </c>
      <c r="AH4" t="n">
        <v>1166684.632495217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2.4305</v>
      </c>
      <c r="E5" t="n">
        <v>41.14</v>
      </c>
      <c r="F5" t="n">
        <v>29.73</v>
      </c>
      <c r="G5" t="n">
        <v>9.34</v>
      </c>
      <c r="H5" t="n">
        <v>0.13</v>
      </c>
      <c r="I5" t="n">
        <v>191</v>
      </c>
      <c r="J5" t="n">
        <v>233.96</v>
      </c>
      <c r="K5" t="n">
        <v>57.72</v>
      </c>
      <c r="L5" t="n">
        <v>1.75</v>
      </c>
      <c r="M5" t="n">
        <v>189</v>
      </c>
      <c r="N5" t="n">
        <v>54.49</v>
      </c>
      <c r="O5" t="n">
        <v>29089.39</v>
      </c>
      <c r="P5" t="n">
        <v>461.68</v>
      </c>
      <c r="Q5" t="n">
        <v>1397.51</v>
      </c>
      <c r="R5" t="n">
        <v>254.12</v>
      </c>
      <c r="S5" t="n">
        <v>66.97</v>
      </c>
      <c r="T5" t="n">
        <v>90107.5</v>
      </c>
      <c r="U5" t="n">
        <v>0.26</v>
      </c>
      <c r="V5" t="n">
        <v>0.71</v>
      </c>
      <c r="W5" t="n">
        <v>5.61</v>
      </c>
      <c r="X5" t="n">
        <v>5.56</v>
      </c>
      <c r="Y5" t="n">
        <v>1</v>
      </c>
      <c r="Z5" t="n">
        <v>10</v>
      </c>
      <c r="AA5" t="n">
        <v>851.875164074967</v>
      </c>
      <c r="AB5" t="n">
        <v>1165.5731815672</v>
      </c>
      <c r="AC5" t="n">
        <v>1054.33251301066</v>
      </c>
      <c r="AD5" t="n">
        <v>851875.1640749669</v>
      </c>
      <c r="AE5" t="n">
        <v>1165573.1815672</v>
      </c>
      <c r="AF5" t="n">
        <v>2.239325992211312e-06</v>
      </c>
      <c r="AG5" t="n">
        <v>11.90393518518519</v>
      </c>
      <c r="AH5" t="n">
        <v>1054332.51301066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2.568</v>
      </c>
      <c r="E6" t="n">
        <v>38.94</v>
      </c>
      <c r="F6" t="n">
        <v>28.85</v>
      </c>
      <c r="G6" t="n">
        <v>10.69</v>
      </c>
      <c r="H6" t="n">
        <v>0.15</v>
      </c>
      <c r="I6" t="n">
        <v>162</v>
      </c>
      <c r="J6" t="n">
        <v>234.39</v>
      </c>
      <c r="K6" t="n">
        <v>57.72</v>
      </c>
      <c r="L6" t="n">
        <v>2</v>
      </c>
      <c r="M6" t="n">
        <v>160</v>
      </c>
      <c r="N6" t="n">
        <v>54.67</v>
      </c>
      <c r="O6" t="n">
        <v>29142.31</v>
      </c>
      <c r="P6" t="n">
        <v>446.88</v>
      </c>
      <c r="Q6" t="n">
        <v>1397.59</v>
      </c>
      <c r="R6" t="n">
        <v>225.78</v>
      </c>
      <c r="S6" t="n">
        <v>66.97</v>
      </c>
      <c r="T6" t="n">
        <v>76083.03999999999</v>
      </c>
      <c r="U6" t="n">
        <v>0.3</v>
      </c>
      <c r="V6" t="n">
        <v>0.73</v>
      </c>
      <c r="W6" t="n">
        <v>5.54</v>
      </c>
      <c r="X6" t="n">
        <v>4.68</v>
      </c>
      <c r="Y6" t="n">
        <v>1</v>
      </c>
      <c r="Z6" t="n">
        <v>10</v>
      </c>
      <c r="AA6" t="n">
        <v>788.4311667737358</v>
      </c>
      <c r="AB6" t="n">
        <v>1078.766305508034</v>
      </c>
      <c r="AC6" t="n">
        <v>975.8103633683653</v>
      </c>
      <c r="AD6" t="n">
        <v>788431.1667737358</v>
      </c>
      <c r="AE6" t="n">
        <v>1078766.305508034</v>
      </c>
      <c r="AF6" t="n">
        <v>2.366010758279634e-06</v>
      </c>
      <c r="AG6" t="n">
        <v>11.26736111111111</v>
      </c>
      <c r="AH6" t="n">
        <v>975810.3633683653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2.6768</v>
      </c>
      <c r="E7" t="n">
        <v>37.36</v>
      </c>
      <c r="F7" t="n">
        <v>28.23</v>
      </c>
      <c r="G7" t="n">
        <v>12.01</v>
      </c>
      <c r="H7" t="n">
        <v>0.17</v>
      </c>
      <c r="I7" t="n">
        <v>141</v>
      </c>
      <c r="J7" t="n">
        <v>234.82</v>
      </c>
      <c r="K7" t="n">
        <v>57.72</v>
      </c>
      <c r="L7" t="n">
        <v>2.25</v>
      </c>
      <c r="M7" t="n">
        <v>139</v>
      </c>
      <c r="N7" t="n">
        <v>54.85</v>
      </c>
      <c r="O7" t="n">
        <v>29195.29</v>
      </c>
      <c r="P7" t="n">
        <v>436.21</v>
      </c>
      <c r="Q7" t="n">
        <v>1397.54</v>
      </c>
      <c r="R7" t="n">
        <v>204.94</v>
      </c>
      <c r="S7" t="n">
        <v>66.97</v>
      </c>
      <c r="T7" t="n">
        <v>65765.89999999999</v>
      </c>
      <c r="U7" t="n">
        <v>0.33</v>
      </c>
      <c r="V7" t="n">
        <v>0.75</v>
      </c>
      <c r="W7" t="n">
        <v>5.52</v>
      </c>
      <c r="X7" t="n">
        <v>4.06</v>
      </c>
      <c r="Y7" t="n">
        <v>1</v>
      </c>
      <c r="Z7" t="n">
        <v>10</v>
      </c>
      <c r="AA7" t="n">
        <v>740.600339628131</v>
      </c>
      <c r="AB7" t="n">
        <v>1013.322057660251</v>
      </c>
      <c r="AC7" t="n">
        <v>916.6120226835958</v>
      </c>
      <c r="AD7" t="n">
        <v>740600.339628131</v>
      </c>
      <c r="AE7" t="n">
        <v>1013322.057660251</v>
      </c>
      <c r="AF7" t="n">
        <v>2.466252958630422e-06</v>
      </c>
      <c r="AG7" t="n">
        <v>10.81018518518519</v>
      </c>
      <c r="AH7" t="n">
        <v>916612.0226835958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2.7725</v>
      </c>
      <c r="E8" t="n">
        <v>36.07</v>
      </c>
      <c r="F8" t="n">
        <v>27.71</v>
      </c>
      <c r="G8" t="n">
        <v>13.41</v>
      </c>
      <c r="H8" t="n">
        <v>0.19</v>
      </c>
      <c r="I8" t="n">
        <v>124</v>
      </c>
      <c r="J8" t="n">
        <v>235.25</v>
      </c>
      <c r="K8" t="n">
        <v>57.72</v>
      </c>
      <c r="L8" t="n">
        <v>2.5</v>
      </c>
      <c r="M8" t="n">
        <v>122</v>
      </c>
      <c r="N8" t="n">
        <v>55.03</v>
      </c>
      <c r="O8" t="n">
        <v>29248.33</v>
      </c>
      <c r="P8" t="n">
        <v>427.06</v>
      </c>
      <c r="Q8" t="n">
        <v>1397.56</v>
      </c>
      <c r="R8" t="n">
        <v>188.38</v>
      </c>
      <c r="S8" t="n">
        <v>66.97</v>
      </c>
      <c r="T8" t="n">
        <v>57570.63</v>
      </c>
      <c r="U8" t="n">
        <v>0.36</v>
      </c>
      <c r="V8" t="n">
        <v>0.76</v>
      </c>
      <c r="W8" t="n">
        <v>5.49</v>
      </c>
      <c r="X8" t="n">
        <v>3.54</v>
      </c>
      <c r="Y8" t="n">
        <v>1</v>
      </c>
      <c r="Z8" t="n">
        <v>10</v>
      </c>
      <c r="AA8" t="n">
        <v>699.6194323922492</v>
      </c>
      <c r="AB8" t="n">
        <v>957.2501724300888</v>
      </c>
      <c r="AC8" t="n">
        <v>865.8915594824153</v>
      </c>
      <c r="AD8" t="n">
        <v>699619.4323922492</v>
      </c>
      <c r="AE8" t="n">
        <v>957250.1724300889</v>
      </c>
      <c r="AF8" t="n">
        <v>2.554425555813974e-06</v>
      </c>
      <c r="AG8" t="n">
        <v>10.4369212962963</v>
      </c>
      <c r="AH8" t="n">
        <v>865891.5594824153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2.8467</v>
      </c>
      <c r="E9" t="n">
        <v>35.13</v>
      </c>
      <c r="F9" t="n">
        <v>27.36</v>
      </c>
      <c r="G9" t="n">
        <v>14.79</v>
      </c>
      <c r="H9" t="n">
        <v>0.21</v>
      </c>
      <c r="I9" t="n">
        <v>111</v>
      </c>
      <c r="J9" t="n">
        <v>235.68</v>
      </c>
      <c r="K9" t="n">
        <v>57.72</v>
      </c>
      <c r="L9" t="n">
        <v>2.75</v>
      </c>
      <c r="M9" t="n">
        <v>109</v>
      </c>
      <c r="N9" t="n">
        <v>55.21</v>
      </c>
      <c r="O9" t="n">
        <v>29301.44</v>
      </c>
      <c r="P9" t="n">
        <v>420.85</v>
      </c>
      <c r="Q9" t="n">
        <v>1397.32</v>
      </c>
      <c r="R9" t="n">
        <v>176.4</v>
      </c>
      <c r="S9" t="n">
        <v>66.97</v>
      </c>
      <c r="T9" t="n">
        <v>51644.77</v>
      </c>
      <c r="U9" t="n">
        <v>0.38</v>
      </c>
      <c r="V9" t="n">
        <v>0.77</v>
      </c>
      <c r="W9" t="n">
        <v>5.48</v>
      </c>
      <c r="X9" t="n">
        <v>3.19</v>
      </c>
      <c r="Y9" t="n">
        <v>1</v>
      </c>
      <c r="Z9" t="n">
        <v>10</v>
      </c>
      <c r="AA9" t="n">
        <v>679.8943661927374</v>
      </c>
      <c r="AB9" t="n">
        <v>930.2614666474121</v>
      </c>
      <c r="AC9" t="n">
        <v>841.4786179007508</v>
      </c>
      <c r="AD9" t="n">
        <v>679894.3661927374</v>
      </c>
      <c r="AE9" t="n">
        <v>930261.4666474122</v>
      </c>
      <c r="AF9" t="n">
        <v>2.622789262303206e-06</v>
      </c>
      <c r="AG9" t="n">
        <v>10.16493055555556</v>
      </c>
      <c r="AH9" t="n">
        <v>841478.6179007508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2.909</v>
      </c>
      <c r="E10" t="n">
        <v>34.38</v>
      </c>
      <c r="F10" t="n">
        <v>27.07</v>
      </c>
      <c r="G10" t="n">
        <v>16.08</v>
      </c>
      <c r="H10" t="n">
        <v>0.23</v>
      </c>
      <c r="I10" t="n">
        <v>101</v>
      </c>
      <c r="J10" t="n">
        <v>236.11</v>
      </c>
      <c r="K10" t="n">
        <v>57.72</v>
      </c>
      <c r="L10" t="n">
        <v>3</v>
      </c>
      <c r="M10" t="n">
        <v>99</v>
      </c>
      <c r="N10" t="n">
        <v>55.39</v>
      </c>
      <c r="O10" t="n">
        <v>29354.61</v>
      </c>
      <c r="P10" t="n">
        <v>415.13</v>
      </c>
      <c r="Q10" t="n">
        <v>1397.37</v>
      </c>
      <c r="R10" t="n">
        <v>167.17</v>
      </c>
      <c r="S10" t="n">
        <v>66.97</v>
      </c>
      <c r="T10" t="n">
        <v>47082.39</v>
      </c>
      <c r="U10" t="n">
        <v>0.4</v>
      </c>
      <c r="V10" t="n">
        <v>0.78</v>
      </c>
      <c r="W10" t="n">
        <v>5.46</v>
      </c>
      <c r="X10" t="n">
        <v>2.9</v>
      </c>
      <c r="Y10" t="n">
        <v>1</v>
      </c>
      <c r="Z10" t="n">
        <v>10</v>
      </c>
      <c r="AA10" t="n">
        <v>663.5350575427653</v>
      </c>
      <c r="AB10" t="n">
        <v>907.8779388307593</v>
      </c>
      <c r="AC10" t="n">
        <v>821.2313425634408</v>
      </c>
      <c r="AD10" t="n">
        <v>663535.0575427654</v>
      </c>
      <c r="AE10" t="n">
        <v>907877.9388307593</v>
      </c>
      <c r="AF10" t="n">
        <v>2.680188978129071e-06</v>
      </c>
      <c r="AG10" t="n">
        <v>9.947916666666668</v>
      </c>
      <c r="AH10" t="n">
        <v>821231.3425634408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2.9682</v>
      </c>
      <c r="E11" t="n">
        <v>33.69</v>
      </c>
      <c r="F11" t="n">
        <v>26.79</v>
      </c>
      <c r="G11" t="n">
        <v>17.47</v>
      </c>
      <c r="H11" t="n">
        <v>0.24</v>
      </c>
      <c r="I11" t="n">
        <v>92</v>
      </c>
      <c r="J11" t="n">
        <v>236.54</v>
      </c>
      <c r="K11" t="n">
        <v>57.72</v>
      </c>
      <c r="L11" t="n">
        <v>3.25</v>
      </c>
      <c r="M11" t="n">
        <v>90</v>
      </c>
      <c r="N11" t="n">
        <v>55.57</v>
      </c>
      <c r="O11" t="n">
        <v>29407.85</v>
      </c>
      <c r="P11" t="n">
        <v>409.82</v>
      </c>
      <c r="Q11" t="n">
        <v>1397.39</v>
      </c>
      <c r="R11" t="n">
        <v>157.74</v>
      </c>
      <c r="S11" t="n">
        <v>66.97</v>
      </c>
      <c r="T11" t="n">
        <v>42411.83</v>
      </c>
      <c r="U11" t="n">
        <v>0.42</v>
      </c>
      <c r="V11" t="n">
        <v>0.79</v>
      </c>
      <c r="W11" t="n">
        <v>5.45</v>
      </c>
      <c r="X11" t="n">
        <v>2.62</v>
      </c>
      <c r="Y11" t="n">
        <v>1</v>
      </c>
      <c r="Z11" t="n">
        <v>10</v>
      </c>
      <c r="AA11" t="n">
        <v>636.4574703308092</v>
      </c>
      <c r="AB11" t="n">
        <v>870.8291894285222</v>
      </c>
      <c r="AC11" t="n">
        <v>787.7184738059071</v>
      </c>
      <c r="AD11" t="n">
        <v>636457.4703308092</v>
      </c>
      <c r="AE11" t="n">
        <v>870829.1894285223</v>
      </c>
      <c r="AF11" t="n">
        <v>2.734732528319941e-06</v>
      </c>
      <c r="AG11" t="n">
        <v>9.748263888888888</v>
      </c>
      <c r="AH11" t="n">
        <v>787718.4738059072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3.0125</v>
      </c>
      <c r="E12" t="n">
        <v>33.19</v>
      </c>
      <c r="F12" t="n">
        <v>26.61</v>
      </c>
      <c r="G12" t="n">
        <v>18.79</v>
      </c>
      <c r="H12" t="n">
        <v>0.26</v>
      </c>
      <c r="I12" t="n">
        <v>85</v>
      </c>
      <c r="J12" t="n">
        <v>236.98</v>
      </c>
      <c r="K12" t="n">
        <v>57.72</v>
      </c>
      <c r="L12" t="n">
        <v>3.5</v>
      </c>
      <c r="M12" t="n">
        <v>83</v>
      </c>
      <c r="N12" t="n">
        <v>55.75</v>
      </c>
      <c r="O12" t="n">
        <v>29461.15</v>
      </c>
      <c r="P12" t="n">
        <v>406.13</v>
      </c>
      <c r="Q12" t="n">
        <v>1397.3</v>
      </c>
      <c r="R12" t="n">
        <v>151.86</v>
      </c>
      <c r="S12" t="n">
        <v>66.97</v>
      </c>
      <c r="T12" t="n">
        <v>39506.95</v>
      </c>
      <c r="U12" t="n">
        <v>0.44</v>
      </c>
      <c r="V12" t="n">
        <v>0.79</v>
      </c>
      <c r="W12" t="n">
        <v>5.45</v>
      </c>
      <c r="X12" t="n">
        <v>2.45</v>
      </c>
      <c r="Y12" t="n">
        <v>1</v>
      </c>
      <c r="Z12" t="n">
        <v>10</v>
      </c>
      <c r="AA12" t="n">
        <v>626.2058291535872</v>
      </c>
      <c r="AB12" t="n">
        <v>856.8024416993579</v>
      </c>
      <c r="AC12" t="n">
        <v>775.03041919335</v>
      </c>
      <c r="AD12" t="n">
        <v>626205.8291535871</v>
      </c>
      <c r="AE12" t="n">
        <v>856802.4416993579</v>
      </c>
      <c r="AF12" t="n">
        <v>2.775548056587772e-06</v>
      </c>
      <c r="AG12" t="n">
        <v>9.603587962962964</v>
      </c>
      <c r="AH12" t="n">
        <v>775030.41919335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3.0614</v>
      </c>
      <c r="E13" t="n">
        <v>32.67</v>
      </c>
      <c r="F13" t="n">
        <v>26.4</v>
      </c>
      <c r="G13" t="n">
        <v>20.31</v>
      </c>
      <c r="H13" t="n">
        <v>0.28</v>
      </c>
      <c r="I13" t="n">
        <v>78</v>
      </c>
      <c r="J13" t="n">
        <v>237.41</v>
      </c>
      <c r="K13" t="n">
        <v>57.72</v>
      </c>
      <c r="L13" t="n">
        <v>3.75</v>
      </c>
      <c r="M13" t="n">
        <v>76</v>
      </c>
      <c r="N13" t="n">
        <v>55.93</v>
      </c>
      <c r="O13" t="n">
        <v>29514.51</v>
      </c>
      <c r="P13" t="n">
        <v>401.88</v>
      </c>
      <c r="Q13" t="n">
        <v>1397.41</v>
      </c>
      <c r="R13" t="n">
        <v>145.45</v>
      </c>
      <c r="S13" t="n">
        <v>66.97</v>
      </c>
      <c r="T13" t="n">
        <v>36337.96</v>
      </c>
      <c r="U13" t="n">
        <v>0.46</v>
      </c>
      <c r="V13" t="n">
        <v>0.8</v>
      </c>
      <c r="W13" t="n">
        <v>5.42</v>
      </c>
      <c r="X13" t="n">
        <v>2.24</v>
      </c>
      <c r="Y13" t="n">
        <v>1</v>
      </c>
      <c r="Z13" t="n">
        <v>10</v>
      </c>
      <c r="AA13" t="n">
        <v>614.8782382521957</v>
      </c>
      <c r="AB13" t="n">
        <v>841.3035320900335</v>
      </c>
      <c r="AC13" t="n">
        <v>761.0107037642833</v>
      </c>
      <c r="AD13" t="n">
        <v>614878.2382521958</v>
      </c>
      <c r="AE13" t="n">
        <v>841303.5320900335</v>
      </c>
      <c r="AF13" t="n">
        <v>2.820601766120433e-06</v>
      </c>
      <c r="AG13" t="n">
        <v>9.453125000000002</v>
      </c>
      <c r="AH13" t="n">
        <v>761010.7037642833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3.0985</v>
      </c>
      <c r="E14" t="n">
        <v>32.27</v>
      </c>
      <c r="F14" t="n">
        <v>26.24</v>
      </c>
      <c r="G14" t="n">
        <v>21.57</v>
      </c>
      <c r="H14" t="n">
        <v>0.3</v>
      </c>
      <c r="I14" t="n">
        <v>73</v>
      </c>
      <c r="J14" t="n">
        <v>237.84</v>
      </c>
      <c r="K14" t="n">
        <v>57.72</v>
      </c>
      <c r="L14" t="n">
        <v>4</v>
      </c>
      <c r="M14" t="n">
        <v>71</v>
      </c>
      <c r="N14" t="n">
        <v>56.12</v>
      </c>
      <c r="O14" t="n">
        <v>29567.95</v>
      </c>
      <c r="P14" t="n">
        <v>398.42</v>
      </c>
      <c r="Q14" t="n">
        <v>1397.5</v>
      </c>
      <c r="R14" t="n">
        <v>140.47</v>
      </c>
      <c r="S14" t="n">
        <v>66.97</v>
      </c>
      <c r="T14" t="n">
        <v>33870.76</v>
      </c>
      <c r="U14" t="n">
        <v>0.48</v>
      </c>
      <c r="V14" t="n">
        <v>0.8</v>
      </c>
      <c r="W14" t="n">
        <v>5.4</v>
      </c>
      <c r="X14" t="n">
        <v>2.07</v>
      </c>
      <c r="Y14" t="n">
        <v>1</v>
      </c>
      <c r="Z14" t="n">
        <v>10</v>
      </c>
      <c r="AA14" t="n">
        <v>606.4618947250322</v>
      </c>
      <c r="AB14" t="n">
        <v>829.7879195732971</v>
      </c>
      <c r="AC14" t="n">
        <v>750.5941251438803</v>
      </c>
      <c r="AD14" t="n">
        <v>606461.8947250322</v>
      </c>
      <c r="AE14" t="n">
        <v>829787.9195732971</v>
      </c>
      <c r="AF14" t="n">
        <v>2.854783619365049e-06</v>
      </c>
      <c r="AG14" t="n">
        <v>9.337384259259261</v>
      </c>
      <c r="AH14" t="n">
        <v>750594.1251438804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3.1338</v>
      </c>
      <c r="E15" t="n">
        <v>31.91</v>
      </c>
      <c r="F15" t="n">
        <v>26.1</v>
      </c>
      <c r="G15" t="n">
        <v>23.03</v>
      </c>
      <c r="H15" t="n">
        <v>0.32</v>
      </c>
      <c r="I15" t="n">
        <v>68</v>
      </c>
      <c r="J15" t="n">
        <v>238.28</v>
      </c>
      <c r="K15" t="n">
        <v>57.72</v>
      </c>
      <c r="L15" t="n">
        <v>4.25</v>
      </c>
      <c r="M15" t="n">
        <v>66</v>
      </c>
      <c r="N15" t="n">
        <v>56.3</v>
      </c>
      <c r="O15" t="n">
        <v>29621.44</v>
      </c>
      <c r="P15" t="n">
        <v>395.24</v>
      </c>
      <c r="Q15" t="n">
        <v>1397.56</v>
      </c>
      <c r="R15" t="n">
        <v>135.21</v>
      </c>
      <c r="S15" t="n">
        <v>66.97</v>
      </c>
      <c r="T15" t="n">
        <v>31268.26</v>
      </c>
      <c r="U15" t="n">
        <v>0.5</v>
      </c>
      <c r="V15" t="n">
        <v>0.8100000000000001</v>
      </c>
      <c r="W15" t="n">
        <v>5.41</v>
      </c>
      <c r="X15" t="n">
        <v>1.93</v>
      </c>
      <c r="Y15" t="n">
        <v>1</v>
      </c>
      <c r="Z15" t="n">
        <v>10</v>
      </c>
      <c r="AA15" t="n">
        <v>586.3658660575954</v>
      </c>
      <c r="AB15" t="n">
        <v>802.2916465762964</v>
      </c>
      <c r="AC15" t="n">
        <v>725.7220578504521</v>
      </c>
      <c r="AD15" t="n">
        <v>586365.8660575955</v>
      </c>
      <c r="AE15" t="n">
        <v>802291.6465762964</v>
      </c>
      <c r="AF15" t="n">
        <v>2.887307053853861e-06</v>
      </c>
      <c r="AG15" t="n">
        <v>9.233217592592593</v>
      </c>
      <c r="AH15" t="n">
        <v>725722.057850452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3.161</v>
      </c>
      <c r="E16" t="n">
        <v>31.64</v>
      </c>
      <c r="F16" t="n">
        <v>26.01</v>
      </c>
      <c r="G16" t="n">
        <v>24.39</v>
      </c>
      <c r="H16" t="n">
        <v>0.34</v>
      </c>
      <c r="I16" t="n">
        <v>64</v>
      </c>
      <c r="J16" t="n">
        <v>238.71</v>
      </c>
      <c r="K16" t="n">
        <v>57.72</v>
      </c>
      <c r="L16" t="n">
        <v>4.5</v>
      </c>
      <c r="M16" t="n">
        <v>62</v>
      </c>
      <c r="N16" t="n">
        <v>56.49</v>
      </c>
      <c r="O16" t="n">
        <v>29675.01</v>
      </c>
      <c r="P16" t="n">
        <v>392.89</v>
      </c>
      <c r="Q16" t="n">
        <v>1397.27</v>
      </c>
      <c r="R16" t="n">
        <v>132.48</v>
      </c>
      <c r="S16" t="n">
        <v>66.97</v>
      </c>
      <c r="T16" t="n">
        <v>29920.99</v>
      </c>
      <c r="U16" t="n">
        <v>0.51</v>
      </c>
      <c r="V16" t="n">
        <v>0.8100000000000001</v>
      </c>
      <c r="W16" t="n">
        <v>5.41</v>
      </c>
      <c r="X16" t="n">
        <v>1.84</v>
      </c>
      <c r="Y16" t="n">
        <v>1</v>
      </c>
      <c r="Z16" t="n">
        <v>10</v>
      </c>
      <c r="AA16" t="n">
        <v>580.7055697256787</v>
      </c>
      <c r="AB16" t="n">
        <v>794.5469794203179</v>
      </c>
      <c r="AC16" t="n">
        <v>718.7165308581315</v>
      </c>
      <c r="AD16" t="n">
        <v>580705.5697256788</v>
      </c>
      <c r="AE16" t="n">
        <v>794546.9794203179</v>
      </c>
      <c r="AF16" t="n">
        <v>2.912367603941559e-06</v>
      </c>
      <c r="AG16" t="n">
        <v>9.155092592592593</v>
      </c>
      <c r="AH16" t="n">
        <v>718716.5308581315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3.1942</v>
      </c>
      <c r="E17" t="n">
        <v>31.31</v>
      </c>
      <c r="F17" t="n">
        <v>25.86</v>
      </c>
      <c r="G17" t="n">
        <v>25.86</v>
      </c>
      <c r="H17" t="n">
        <v>0.35</v>
      </c>
      <c r="I17" t="n">
        <v>60</v>
      </c>
      <c r="J17" t="n">
        <v>239.14</v>
      </c>
      <c r="K17" t="n">
        <v>57.72</v>
      </c>
      <c r="L17" t="n">
        <v>4.75</v>
      </c>
      <c r="M17" t="n">
        <v>58</v>
      </c>
      <c r="N17" t="n">
        <v>56.67</v>
      </c>
      <c r="O17" t="n">
        <v>29728.63</v>
      </c>
      <c r="P17" t="n">
        <v>389.63</v>
      </c>
      <c r="Q17" t="n">
        <v>1397.38</v>
      </c>
      <c r="R17" t="n">
        <v>127.77</v>
      </c>
      <c r="S17" t="n">
        <v>66.97</v>
      </c>
      <c r="T17" t="n">
        <v>27585.69</v>
      </c>
      <c r="U17" t="n">
        <v>0.52</v>
      </c>
      <c r="V17" t="n">
        <v>0.8100000000000001</v>
      </c>
      <c r="W17" t="n">
        <v>5.39</v>
      </c>
      <c r="X17" t="n">
        <v>1.7</v>
      </c>
      <c r="Y17" t="n">
        <v>1</v>
      </c>
      <c r="Z17" t="n">
        <v>10</v>
      </c>
      <c r="AA17" t="n">
        <v>573.4754863483828</v>
      </c>
      <c r="AB17" t="n">
        <v>784.6544603747349</v>
      </c>
      <c r="AC17" t="n">
        <v>709.7681399460212</v>
      </c>
      <c r="AD17" t="n">
        <v>573475.4863483828</v>
      </c>
      <c r="AE17" t="n">
        <v>784654.4603747348</v>
      </c>
      <c r="AF17" t="n">
        <v>2.9429562165486e-06</v>
      </c>
      <c r="AG17" t="n">
        <v>9.059606481481481</v>
      </c>
      <c r="AH17" t="n">
        <v>709768.1399460211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3.2188</v>
      </c>
      <c r="E18" t="n">
        <v>31.07</v>
      </c>
      <c r="F18" t="n">
        <v>25.76</v>
      </c>
      <c r="G18" t="n">
        <v>27.12</v>
      </c>
      <c r="H18" t="n">
        <v>0.37</v>
      </c>
      <c r="I18" t="n">
        <v>57</v>
      </c>
      <c r="J18" t="n">
        <v>239.58</v>
      </c>
      <c r="K18" t="n">
        <v>57.72</v>
      </c>
      <c r="L18" t="n">
        <v>5</v>
      </c>
      <c r="M18" t="n">
        <v>55</v>
      </c>
      <c r="N18" t="n">
        <v>56.86</v>
      </c>
      <c r="O18" t="n">
        <v>29782.33</v>
      </c>
      <c r="P18" t="n">
        <v>386.73</v>
      </c>
      <c r="Q18" t="n">
        <v>1397.38</v>
      </c>
      <c r="R18" t="n">
        <v>124.42</v>
      </c>
      <c r="S18" t="n">
        <v>66.97</v>
      </c>
      <c r="T18" t="n">
        <v>25926.43</v>
      </c>
      <c r="U18" t="n">
        <v>0.54</v>
      </c>
      <c r="V18" t="n">
        <v>0.82</v>
      </c>
      <c r="W18" t="n">
        <v>5.39</v>
      </c>
      <c r="X18" t="n">
        <v>1.59</v>
      </c>
      <c r="Y18" t="n">
        <v>1</v>
      </c>
      <c r="Z18" t="n">
        <v>10</v>
      </c>
      <c r="AA18" t="n">
        <v>567.7226168363433</v>
      </c>
      <c r="AB18" t="n">
        <v>776.7831305096717</v>
      </c>
      <c r="AC18" t="n">
        <v>702.6480387557988</v>
      </c>
      <c r="AD18" t="n">
        <v>567722.6168363433</v>
      </c>
      <c r="AE18" t="n">
        <v>776783.1305096716</v>
      </c>
      <c r="AF18" t="n">
        <v>2.965621272877915e-06</v>
      </c>
      <c r="AG18" t="n">
        <v>8.990162037037036</v>
      </c>
      <c r="AH18" t="n">
        <v>702648.0387557988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3.24</v>
      </c>
      <c r="E19" t="n">
        <v>30.86</v>
      </c>
      <c r="F19" t="n">
        <v>25.7</v>
      </c>
      <c r="G19" t="n">
        <v>28.55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385.08</v>
      </c>
      <c r="Q19" t="n">
        <v>1397.27</v>
      </c>
      <c r="R19" t="n">
        <v>122.03</v>
      </c>
      <c r="S19" t="n">
        <v>66.97</v>
      </c>
      <c r="T19" t="n">
        <v>24744.86</v>
      </c>
      <c r="U19" t="n">
        <v>0.55</v>
      </c>
      <c r="V19" t="n">
        <v>0.82</v>
      </c>
      <c r="W19" t="n">
        <v>5.39</v>
      </c>
      <c r="X19" t="n">
        <v>1.53</v>
      </c>
      <c r="Y19" t="n">
        <v>1</v>
      </c>
      <c r="Z19" t="n">
        <v>10</v>
      </c>
      <c r="AA19" t="n">
        <v>563.7136291029659</v>
      </c>
      <c r="AB19" t="n">
        <v>771.2978566288083</v>
      </c>
      <c r="AC19" t="n">
        <v>697.686271715495</v>
      </c>
      <c r="AD19" t="n">
        <v>563713.6291029659</v>
      </c>
      <c r="AE19" t="n">
        <v>771297.8566288083</v>
      </c>
      <c r="AF19" t="n">
        <v>2.985153760446268e-06</v>
      </c>
      <c r="AG19" t="n">
        <v>8.929398148148149</v>
      </c>
      <c r="AH19" t="n">
        <v>697686.2717154949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3.2625</v>
      </c>
      <c r="E20" t="n">
        <v>30.65</v>
      </c>
      <c r="F20" t="n">
        <v>25.62</v>
      </c>
      <c r="G20" t="n">
        <v>30.14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382.83</v>
      </c>
      <c r="Q20" t="n">
        <v>1397.29</v>
      </c>
      <c r="R20" t="n">
        <v>119.73</v>
      </c>
      <c r="S20" t="n">
        <v>66.97</v>
      </c>
      <c r="T20" t="n">
        <v>23609.52</v>
      </c>
      <c r="U20" t="n">
        <v>0.5600000000000001</v>
      </c>
      <c r="V20" t="n">
        <v>0.82</v>
      </c>
      <c r="W20" t="n">
        <v>5.38</v>
      </c>
      <c r="X20" t="n">
        <v>1.45</v>
      </c>
      <c r="Y20" t="n">
        <v>1</v>
      </c>
      <c r="Z20" t="n">
        <v>10</v>
      </c>
      <c r="AA20" t="n">
        <v>559.0841870456435</v>
      </c>
      <c r="AB20" t="n">
        <v>764.9636497694104</v>
      </c>
      <c r="AC20" t="n">
        <v>691.9565926686427</v>
      </c>
      <c r="AD20" t="n">
        <v>559084.1870456435</v>
      </c>
      <c r="AE20" t="n">
        <v>764963.6497694104</v>
      </c>
      <c r="AF20" t="n">
        <v>3.005883994893811e-06</v>
      </c>
      <c r="AG20" t="n">
        <v>8.86863425925926</v>
      </c>
      <c r="AH20" t="n">
        <v>691956.5926686426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3.2821</v>
      </c>
      <c r="E21" t="n">
        <v>30.47</v>
      </c>
      <c r="F21" t="n">
        <v>25.53</v>
      </c>
      <c r="G21" t="n">
        <v>31.26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380.61</v>
      </c>
      <c r="Q21" t="n">
        <v>1397.29</v>
      </c>
      <c r="R21" t="n">
        <v>117.28</v>
      </c>
      <c r="S21" t="n">
        <v>66.97</v>
      </c>
      <c r="T21" t="n">
        <v>22398.74</v>
      </c>
      <c r="U21" t="n">
        <v>0.57</v>
      </c>
      <c r="V21" t="n">
        <v>0.82</v>
      </c>
      <c r="W21" t="n">
        <v>5.36</v>
      </c>
      <c r="X21" t="n">
        <v>1.36</v>
      </c>
      <c r="Y21" t="n">
        <v>1</v>
      </c>
      <c r="Z21" t="n">
        <v>10</v>
      </c>
      <c r="AA21" t="n">
        <v>554.8350924354653</v>
      </c>
      <c r="AB21" t="n">
        <v>759.1498510669405</v>
      </c>
      <c r="AC21" t="n">
        <v>686.6976547546188</v>
      </c>
      <c r="AD21" t="n">
        <v>554835.0924354653</v>
      </c>
      <c r="AE21" t="n">
        <v>759149.8510669406</v>
      </c>
      <c r="AF21" t="n">
        <v>3.023942332457004e-06</v>
      </c>
      <c r="AG21" t="n">
        <v>8.816550925925926</v>
      </c>
      <c r="AH21" t="n">
        <v>686697.6547546189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3.2974</v>
      </c>
      <c r="E22" t="n">
        <v>30.33</v>
      </c>
      <c r="F22" t="n">
        <v>25.48</v>
      </c>
      <c r="G22" t="n">
        <v>32.52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378.19</v>
      </c>
      <c r="Q22" t="n">
        <v>1397.27</v>
      </c>
      <c r="R22" t="n">
        <v>115.27</v>
      </c>
      <c r="S22" t="n">
        <v>66.97</v>
      </c>
      <c r="T22" t="n">
        <v>21399.52</v>
      </c>
      <c r="U22" t="n">
        <v>0.58</v>
      </c>
      <c r="V22" t="n">
        <v>0.83</v>
      </c>
      <c r="W22" t="n">
        <v>5.37</v>
      </c>
      <c r="X22" t="n">
        <v>1.31</v>
      </c>
      <c r="Y22" t="n">
        <v>1</v>
      </c>
      <c r="Z22" t="n">
        <v>10</v>
      </c>
      <c r="AA22" t="n">
        <v>551.125258816791</v>
      </c>
      <c r="AB22" t="n">
        <v>754.0738930435621</v>
      </c>
      <c r="AC22" t="n">
        <v>682.1061390408398</v>
      </c>
      <c r="AD22" t="n">
        <v>551125.258816791</v>
      </c>
      <c r="AE22" t="n">
        <v>754073.8930435621</v>
      </c>
      <c r="AF22" t="n">
        <v>3.038038891881334e-06</v>
      </c>
      <c r="AG22" t="n">
        <v>8.776041666666666</v>
      </c>
      <c r="AH22" t="n">
        <v>682106.1390408399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3.3116</v>
      </c>
      <c r="E23" t="n">
        <v>30.2</v>
      </c>
      <c r="F23" t="n">
        <v>25.44</v>
      </c>
      <c r="G23" t="n">
        <v>33.92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377.02</v>
      </c>
      <c r="Q23" t="n">
        <v>1397.27</v>
      </c>
      <c r="R23" t="n">
        <v>113.69</v>
      </c>
      <c r="S23" t="n">
        <v>66.97</v>
      </c>
      <c r="T23" t="n">
        <v>20623.05</v>
      </c>
      <c r="U23" t="n">
        <v>0.59</v>
      </c>
      <c r="V23" t="n">
        <v>0.83</v>
      </c>
      <c r="W23" t="n">
        <v>5.37</v>
      </c>
      <c r="X23" t="n">
        <v>1.27</v>
      </c>
      <c r="Y23" t="n">
        <v>1</v>
      </c>
      <c r="Z23" t="n">
        <v>10</v>
      </c>
      <c r="AA23" t="n">
        <v>548.5225888854885</v>
      </c>
      <c r="AB23" t="n">
        <v>750.5128052218605</v>
      </c>
      <c r="AC23" t="n">
        <v>678.8849164428233</v>
      </c>
      <c r="AD23" t="n">
        <v>548522.5888854886</v>
      </c>
      <c r="AE23" t="n">
        <v>750512.8052218605</v>
      </c>
      <c r="AF23" t="n">
        <v>3.051121973177117e-06</v>
      </c>
      <c r="AG23" t="n">
        <v>8.738425925925926</v>
      </c>
      <c r="AH23" t="n">
        <v>678884.9164428232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3.3286</v>
      </c>
      <c r="E24" t="n">
        <v>30.04</v>
      </c>
      <c r="F24" t="n">
        <v>25.37</v>
      </c>
      <c r="G24" t="n">
        <v>35.41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375.31</v>
      </c>
      <c r="Q24" t="n">
        <v>1397.24</v>
      </c>
      <c r="R24" t="n">
        <v>111.81</v>
      </c>
      <c r="S24" t="n">
        <v>66.97</v>
      </c>
      <c r="T24" t="n">
        <v>19689.31</v>
      </c>
      <c r="U24" t="n">
        <v>0.6</v>
      </c>
      <c r="V24" t="n">
        <v>0.83</v>
      </c>
      <c r="W24" t="n">
        <v>5.37</v>
      </c>
      <c r="X24" t="n">
        <v>1.21</v>
      </c>
      <c r="Y24" t="n">
        <v>1</v>
      </c>
      <c r="Z24" t="n">
        <v>10</v>
      </c>
      <c r="AA24" t="n">
        <v>545.1290950526367</v>
      </c>
      <c r="AB24" t="n">
        <v>745.8696772493706</v>
      </c>
      <c r="AC24" t="n">
        <v>674.6849220873568</v>
      </c>
      <c r="AD24" t="n">
        <v>545129.0950526367</v>
      </c>
      <c r="AE24" t="n">
        <v>745869.6772493706</v>
      </c>
      <c r="AF24" t="n">
        <v>3.066784816981927e-06</v>
      </c>
      <c r="AG24" t="n">
        <v>8.69212962962963</v>
      </c>
      <c r="AH24" t="n">
        <v>674684.9220873568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3.3468</v>
      </c>
      <c r="E25" t="n">
        <v>29.88</v>
      </c>
      <c r="F25" t="n">
        <v>25.3</v>
      </c>
      <c r="G25" t="n">
        <v>37.03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372.78</v>
      </c>
      <c r="Q25" t="n">
        <v>1397.23</v>
      </c>
      <c r="R25" t="n">
        <v>109.4</v>
      </c>
      <c r="S25" t="n">
        <v>66.97</v>
      </c>
      <c r="T25" t="n">
        <v>18496.23</v>
      </c>
      <c r="U25" t="n">
        <v>0.61</v>
      </c>
      <c r="V25" t="n">
        <v>0.83</v>
      </c>
      <c r="W25" t="n">
        <v>5.36</v>
      </c>
      <c r="X25" t="n">
        <v>1.14</v>
      </c>
      <c r="Y25" t="n">
        <v>1</v>
      </c>
      <c r="Z25" t="n">
        <v>10</v>
      </c>
      <c r="AA25" t="n">
        <v>541.0471511787979</v>
      </c>
      <c r="AB25" t="n">
        <v>740.2845815585305</v>
      </c>
      <c r="AC25" t="n">
        <v>669.6328600905193</v>
      </c>
      <c r="AD25" t="n">
        <v>541047.1511787979</v>
      </c>
      <c r="AE25" t="n">
        <v>740284.5815585305</v>
      </c>
      <c r="AF25" t="n">
        <v>3.083553273290607e-06</v>
      </c>
      <c r="AG25" t="n">
        <v>8.645833333333334</v>
      </c>
      <c r="AH25" t="n">
        <v>669632.8600905193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3.3612</v>
      </c>
      <c r="E26" t="n">
        <v>29.75</v>
      </c>
      <c r="F26" t="n">
        <v>25.27</v>
      </c>
      <c r="G26" t="n">
        <v>38.87</v>
      </c>
      <c r="H26" t="n">
        <v>0.51</v>
      </c>
      <c r="I26" t="n">
        <v>39</v>
      </c>
      <c r="J26" t="n">
        <v>243.08</v>
      </c>
      <c r="K26" t="n">
        <v>57.72</v>
      </c>
      <c r="L26" t="n">
        <v>7</v>
      </c>
      <c r="M26" t="n">
        <v>37</v>
      </c>
      <c r="N26" t="n">
        <v>58.36</v>
      </c>
      <c r="O26" t="n">
        <v>30214.44</v>
      </c>
      <c r="P26" t="n">
        <v>371.02</v>
      </c>
      <c r="Q26" t="n">
        <v>1397.22</v>
      </c>
      <c r="R26" t="n">
        <v>108.24</v>
      </c>
      <c r="S26" t="n">
        <v>66.97</v>
      </c>
      <c r="T26" t="n">
        <v>17928.08</v>
      </c>
      <c r="U26" t="n">
        <v>0.62</v>
      </c>
      <c r="V26" t="n">
        <v>0.83</v>
      </c>
      <c r="W26" t="n">
        <v>5.36</v>
      </c>
      <c r="X26" t="n">
        <v>1.1</v>
      </c>
      <c r="Y26" t="n">
        <v>1</v>
      </c>
      <c r="Z26" t="n">
        <v>10</v>
      </c>
      <c r="AA26" t="n">
        <v>538.1160865896755</v>
      </c>
      <c r="AB26" t="n">
        <v>736.2741696782498</v>
      </c>
      <c r="AC26" t="n">
        <v>666.0051962914441</v>
      </c>
      <c r="AD26" t="n">
        <v>538116.0865896755</v>
      </c>
      <c r="AE26" t="n">
        <v>736274.1696782497</v>
      </c>
      <c r="AF26" t="n">
        <v>3.096820623337035e-06</v>
      </c>
      <c r="AG26" t="n">
        <v>8.608217592592593</v>
      </c>
      <c r="AH26" t="n">
        <v>666005.1962914441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3.372</v>
      </c>
      <c r="E27" t="n">
        <v>29.66</v>
      </c>
      <c r="F27" t="n">
        <v>25.22</v>
      </c>
      <c r="G27" t="n">
        <v>39.81</v>
      </c>
      <c r="H27" t="n">
        <v>0.53</v>
      </c>
      <c r="I27" t="n">
        <v>38</v>
      </c>
      <c r="J27" t="n">
        <v>243.52</v>
      </c>
      <c r="K27" t="n">
        <v>57.72</v>
      </c>
      <c r="L27" t="n">
        <v>7.25</v>
      </c>
      <c r="M27" t="n">
        <v>36</v>
      </c>
      <c r="N27" t="n">
        <v>58.55</v>
      </c>
      <c r="O27" t="n">
        <v>30268.74</v>
      </c>
      <c r="P27" t="n">
        <v>368.78</v>
      </c>
      <c r="Q27" t="n">
        <v>1397.29</v>
      </c>
      <c r="R27" t="n">
        <v>106.83</v>
      </c>
      <c r="S27" t="n">
        <v>66.97</v>
      </c>
      <c r="T27" t="n">
        <v>17224.4</v>
      </c>
      <c r="U27" t="n">
        <v>0.63</v>
      </c>
      <c r="V27" t="n">
        <v>0.83</v>
      </c>
      <c r="W27" t="n">
        <v>5.35</v>
      </c>
      <c r="X27" t="n">
        <v>1.05</v>
      </c>
      <c r="Y27" t="n">
        <v>1</v>
      </c>
      <c r="Z27" t="n">
        <v>10</v>
      </c>
      <c r="AA27" t="n">
        <v>535.173555039555</v>
      </c>
      <c r="AB27" t="n">
        <v>732.2480681960446</v>
      </c>
      <c r="AC27" t="n">
        <v>662.3633402840318</v>
      </c>
      <c r="AD27" t="n">
        <v>535173.5550395551</v>
      </c>
      <c r="AE27" t="n">
        <v>732248.0681960447</v>
      </c>
      <c r="AF27" t="n">
        <v>3.106771135871856e-06</v>
      </c>
      <c r="AG27" t="n">
        <v>8.582175925925926</v>
      </c>
      <c r="AH27" t="n">
        <v>662363.3402840318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3.3783</v>
      </c>
      <c r="E28" t="n">
        <v>29.6</v>
      </c>
      <c r="F28" t="n">
        <v>25.21</v>
      </c>
      <c r="G28" t="n">
        <v>40.87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368.35</v>
      </c>
      <c r="Q28" t="n">
        <v>1397.24</v>
      </c>
      <c r="R28" t="n">
        <v>106.56</v>
      </c>
      <c r="S28" t="n">
        <v>66.97</v>
      </c>
      <c r="T28" t="n">
        <v>17095.4</v>
      </c>
      <c r="U28" t="n">
        <v>0.63</v>
      </c>
      <c r="V28" t="n">
        <v>0.84</v>
      </c>
      <c r="W28" t="n">
        <v>5.35</v>
      </c>
      <c r="X28" t="n">
        <v>1.04</v>
      </c>
      <c r="Y28" t="n">
        <v>1</v>
      </c>
      <c r="Z28" t="n">
        <v>10</v>
      </c>
      <c r="AA28" t="n">
        <v>521.755682405316</v>
      </c>
      <c r="AB28" t="n">
        <v>713.8891429031162</v>
      </c>
      <c r="AC28" t="n">
        <v>645.756565054147</v>
      </c>
      <c r="AD28" t="n">
        <v>521755.6824053159</v>
      </c>
      <c r="AE28" t="n">
        <v>713889.1429031162</v>
      </c>
      <c r="AF28" t="n">
        <v>3.112575601517167e-06</v>
      </c>
      <c r="AG28" t="n">
        <v>8.564814814814815</v>
      </c>
      <c r="AH28" t="n">
        <v>645756.565054147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3.3965</v>
      </c>
      <c r="E29" t="n">
        <v>29.44</v>
      </c>
      <c r="F29" t="n">
        <v>25.14</v>
      </c>
      <c r="G29" t="n">
        <v>43.1</v>
      </c>
      <c r="H29" t="n">
        <v>0.5600000000000001</v>
      </c>
      <c r="I29" t="n">
        <v>35</v>
      </c>
      <c r="J29" t="n">
        <v>244.41</v>
      </c>
      <c r="K29" t="n">
        <v>57.72</v>
      </c>
      <c r="L29" t="n">
        <v>7.75</v>
      </c>
      <c r="M29" t="n">
        <v>33</v>
      </c>
      <c r="N29" t="n">
        <v>58.93</v>
      </c>
      <c r="O29" t="n">
        <v>30377.55</v>
      </c>
      <c r="P29" t="n">
        <v>365.69</v>
      </c>
      <c r="Q29" t="n">
        <v>1397.28</v>
      </c>
      <c r="R29" t="n">
        <v>104.32</v>
      </c>
      <c r="S29" t="n">
        <v>66.97</v>
      </c>
      <c r="T29" t="n">
        <v>15985.56</v>
      </c>
      <c r="U29" t="n">
        <v>0.64</v>
      </c>
      <c r="V29" t="n">
        <v>0.84</v>
      </c>
      <c r="W29" t="n">
        <v>5.35</v>
      </c>
      <c r="X29" t="n">
        <v>0.97</v>
      </c>
      <c r="Y29" t="n">
        <v>1</v>
      </c>
      <c r="Z29" t="n">
        <v>10</v>
      </c>
      <c r="AA29" t="n">
        <v>517.6996540467588</v>
      </c>
      <c r="AB29" t="n">
        <v>708.3395059635961</v>
      </c>
      <c r="AC29" t="n">
        <v>640.7365776751703</v>
      </c>
      <c r="AD29" t="n">
        <v>517699.6540467589</v>
      </c>
      <c r="AE29" t="n">
        <v>708339.5059635962</v>
      </c>
      <c r="AF29" t="n">
        <v>3.129344057825848e-06</v>
      </c>
      <c r="AG29" t="n">
        <v>8.518518518518519</v>
      </c>
      <c r="AH29" t="n">
        <v>640736.5776751704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3.4065</v>
      </c>
      <c r="E30" t="n">
        <v>29.36</v>
      </c>
      <c r="F30" t="n">
        <v>25.1</v>
      </c>
      <c r="G30" t="n">
        <v>44.29</v>
      </c>
      <c r="H30" t="n">
        <v>0.58</v>
      </c>
      <c r="I30" t="n">
        <v>34</v>
      </c>
      <c r="J30" t="n">
        <v>244.85</v>
      </c>
      <c r="K30" t="n">
        <v>57.72</v>
      </c>
      <c r="L30" t="n">
        <v>8</v>
      </c>
      <c r="M30" t="n">
        <v>32</v>
      </c>
      <c r="N30" t="n">
        <v>59.12</v>
      </c>
      <c r="O30" t="n">
        <v>30432.06</v>
      </c>
      <c r="P30" t="n">
        <v>364.46</v>
      </c>
      <c r="Q30" t="n">
        <v>1397.22</v>
      </c>
      <c r="R30" t="n">
        <v>102.81</v>
      </c>
      <c r="S30" t="n">
        <v>66.97</v>
      </c>
      <c r="T30" t="n">
        <v>15238.2</v>
      </c>
      <c r="U30" t="n">
        <v>0.65</v>
      </c>
      <c r="V30" t="n">
        <v>0.84</v>
      </c>
      <c r="W30" t="n">
        <v>5.35</v>
      </c>
      <c r="X30" t="n">
        <v>0.93</v>
      </c>
      <c r="Y30" t="n">
        <v>1</v>
      </c>
      <c r="Z30" t="n">
        <v>10</v>
      </c>
      <c r="AA30" t="n">
        <v>515.477737936317</v>
      </c>
      <c r="AB30" t="n">
        <v>705.2993823172689</v>
      </c>
      <c r="AC30" t="n">
        <v>637.9865991628083</v>
      </c>
      <c r="AD30" t="n">
        <v>515477.737936317</v>
      </c>
      <c r="AE30" t="n">
        <v>705299.3823172689</v>
      </c>
      <c r="AF30" t="n">
        <v>3.138557495358089e-06</v>
      </c>
      <c r="AG30" t="n">
        <v>8.49537037037037</v>
      </c>
      <c r="AH30" t="n">
        <v>637986.5991628083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3.4155</v>
      </c>
      <c r="E31" t="n">
        <v>29.28</v>
      </c>
      <c r="F31" t="n">
        <v>25.07</v>
      </c>
      <c r="G31" t="n">
        <v>45.58</v>
      </c>
      <c r="H31" t="n">
        <v>0.6</v>
      </c>
      <c r="I31" t="n">
        <v>33</v>
      </c>
      <c r="J31" t="n">
        <v>245.29</v>
      </c>
      <c r="K31" t="n">
        <v>57.72</v>
      </c>
      <c r="L31" t="n">
        <v>8.25</v>
      </c>
      <c r="M31" t="n">
        <v>31</v>
      </c>
      <c r="N31" t="n">
        <v>59.32</v>
      </c>
      <c r="O31" t="n">
        <v>30486.64</v>
      </c>
      <c r="P31" t="n">
        <v>363.22</v>
      </c>
      <c r="Q31" t="n">
        <v>1397.35</v>
      </c>
      <c r="R31" t="n">
        <v>101.6</v>
      </c>
      <c r="S31" t="n">
        <v>66.97</v>
      </c>
      <c r="T31" t="n">
        <v>14638</v>
      </c>
      <c r="U31" t="n">
        <v>0.66</v>
      </c>
      <c r="V31" t="n">
        <v>0.84</v>
      </c>
      <c r="W31" t="n">
        <v>5.35</v>
      </c>
      <c r="X31" t="n">
        <v>0.9</v>
      </c>
      <c r="Y31" t="n">
        <v>1</v>
      </c>
      <c r="Z31" t="n">
        <v>10</v>
      </c>
      <c r="AA31" t="n">
        <v>513.5693401407952</v>
      </c>
      <c r="AB31" t="n">
        <v>702.6882282608674</v>
      </c>
      <c r="AC31" t="n">
        <v>635.624649984772</v>
      </c>
      <c r="AD31" t="n">
        <v>513569.3401407952</v>
      </c>
      <c r="AE31" t="n">
        <v>702688.2282608674</v>
      </c>
      <c r="AF31" t="n">
        <v>3.146849589137107e-06</v>
      </c>
      <c r="AG31" t="n">
        <v>8.472222222222223</v>
      </c>
      <c r="AH31" t="n">
        <v>635624.649984772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3.4223</v>
      </c>
      <c r="E32" t="n">
        <v>29.22</v>
      </c>
      <c r="F32" t="n">
        <v>25.05</v>
      </c>
      <c r="G32" t="n">
        <v>46.98</v>
      </c>
      <c r="H32" t="n">
        <v>0.62</v>
      </c>
      <c r="I32" t="n">
        <v>32</v>
      </c>
      <c r="J32" t="n">
        <v>245.73</v>
      </c>
      <c r="K32" t="n">
        <v>57.72</v>
      </c>
      <c r="L32" t="n">
        <v>8.5</v>
      </c>
      <c r="M32" t="n">
        <v>30</v>
      </c>
      <c r="N32" t="n">
        <v>59.51</v>
      </c>
      <c r="O32" t="n">
        <v>30541.29</v>
      </c>
      <c r="P32" t="n">
        <v>361.37</v>
      </c>
      <c r="Q32" t="n">
        <v>1397.32</v>
      </c>
      <c r="R32" t="n">
        <v>101.44</v>
      </c>
      <c r="S32" t="n">
        <v>66.97</v>
      </c>
      <c r="T32" t="n">
        <v>14561.88</v>
      </c>
      <c r="U32" t="n">
        <v>0.66</v>
      </c>
      <c r="V32" t="n">
        <v>0.84</v>
      </c>
      <c r="W32" t="n">
        <v>5.35</v>
      </c>
      <c r="X32" t="n">
        <v>0.89</v>
      </c>
      <c r="Y32" t="n">
        <v>1</v>
      </c>
      <c r="Z32" t="n">
        <v>10</v>
      </c>
      <c r="AA32" t="n">
        <v>511.4983998249299</v>
      </c>
      <c r="AB32" t="n">
        <v>699.8546763572617</v>
      </c>
      <c r="AC32" t="n">
        <v>633.0615282979314</v>
      </c>
      <c r="AD32" t="n">
        <v>511498.3998249299</v>
      </c>
      <c r="AE32" t="n">
        <v>699854.6763572617</v>
      </c>
      <c r="AF32" t="n">
        <v>3.153114726659031e-06</v>
      </c>
      <c r="AG32" t="n">
        <v>8.454861111111111</v>
      </c>
      <c r="AH32" t="n">
        <v>633061.5282979314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3.4298</v>
      </c>
      <c r="E33" t="n">
        <v>29.16</v>
      </c>
      <c r="F33" t="n">
        <v>25.04</v>
      </c>
      <c r="G33" t="n">
        <v>48.46</v>
      </c>
      <c r="H33" t="n">
        <v>0.63</v>
      </c>
      <c r="I33" t="n">
        <v>31</v>
      </c>
      <c r="J33" t="n">
        <v>246.18</v>
      </c>
      <c r="K33" t="n">
        <v>57.72</v>
      </c>
      <c r="L33" t="n">
        <v>8.75</v>
      </c>
      <c r="M33" t="n">
        <v>29</v>
      </c>
      <c r="N33" t="n">
        <v>59.7</v>
      </c>
      <c r="O33" t="n">
        <v>30596.01</v>
      </c>
      <c r="P33" t="n">
        <v>361.27</v>
      </c>
      <c r="Q33" t="n">
        <v>1397.23</v>
      </c>
      <c r="R33" t="n">
        <v>100.65</v>
      </c>
      <c r="S33" t="n">
        <v>66.97</v>
      </c>
      <c r="T33" t="n">
        <v>14171.8</v>
      </c>
      <c r="U33" t="n">
        <v>0.67</v>
      </c>
      <c r="V33" t="n">
        <v>0.84</v>
      </c>
      <c r="W33" t="n">
        <v>5.35</v>
      </c>
      <c r="X33" t="n">
        <v>0.87</v>
      </c>
      <c r="Y33" t="n">
        <v>1</v>
      </c>
      <c r="Z33" t="n">
        <v>10</v>
      </c>
      <c r="AA33" t="n">
        <v>510.6356134955075</v>
      </c>
      <c r="AB33" t="n">
        <v>698.6741740378997</v>
      </c>
      <c r="AC33" t="n">
        <v>631.9936914630838</v>
      </c>
      <c r="AD33" t="n">
        <v>510635.6134955075</v>
      </c>
      <c r="AE33" t="n">
        <v>698674.1740378997</v>
      </c>
      <c r="AF33" t="n">
        <v>3.160024804808212e-06</v>
      </c>
      <c r="AG33" t="n">
        <v>8.4375</v>
      </c>
      <c r="AH33" t="n">
        <v>631993.6914630838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3.4383</v>
      </c>
      <c r="E34" t="n">
        <v>29.08</v>
      </c>
      <c r="F34" t="n">
        <v>25.01</v>
      </c>
      <c r="G34" t="n">
        <v>50.02</v>
      </c>
      <c r="H34" t="n">
        <v>0.65</v>
      </c>
      <c r="I34" t="n">
        <v>30</v>
      </c>
      <c r="J34" t="n">
        <v>246.62</v>
      </c>
      <c r="K34" t="n">
        <v>57.72</v>
      </c>
      <c r="L34" t="n">
        <v>9</v>
      </c>
      <c r="M34" t="n">
        <v>28</v>
      </c>
      <c r="N34" t="n">
        <v>59.9</v>
      </c>
      <c r="O34" t="n">
        <v>30650.8</v>
      </c>
      <c r="P34" t="n">
        <v>358.99</v>
      </c>
      <c r="Q34" t="n">
        <v>1397.22</v>
      </c>
      <c r="R34" t="n">
        <v>99.91</v>
      </c>
      <c r="S34" t="n">
        <v>66.97</v>
      </c>
      <c r="T34" t="n">
        <v>13806.71</v>
      </c>
      <c r="U34" t="n">
        <v>0.67</v>
      </c>
      <c r="V34" t="n">
        <v>0.84</v>
      </c>
      <c r="W34" t="n">
        <v>5.35</v>
      </c>
      <c r="X34" t="n">
        <v>0.84</v>
      </c>
      <c r="Y34" t="n">
        <v>1</v>
      </c>
      <c r="Z34" t="n">
        <v>10</v>
      </c>
      <c r="AA34" t="n">
        <v>508.0711304875281</v>
      </c>
      <c r="AB34" t="n">
        <v>695.1653352493768</v>
      </c>
      <c r="AC34" t="n">
        <v>628.8197313238511</v>
      </c>
      <c r="AD34" t="n">
        <v>508071.1304875281</v>
      </c>
      <c r="AE34" t="n">
        <v>695165.3352493767</v>
      </c>
      <c r="AF34" t="n">
        <v>3.167856226710617e-06</v>
      </c>
      <c r="AG34" t="n">
        <v>8.414351851851851</v>
      </c>
      <c r="AH34" t="n">
        <v>628819.7313238512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3.4498</v>
      </c>
      <c r="E35" t="n">
        <v>28.99</v>
      </c>
      <c r="F35" t="n">
        <v>24.96</v>
      </c>
      <c r="G35" t="n">
        <v>51.64</v>
      </c>
      <c r="H35" t="n">
        <v>0.67</v>
      </c>
      <c r="I35" t="n">
        <v>29</v>
      </c>
      <c r="J35" t="n">
        <v>247.07</v>
      </c>
      <c r="K35" t="n">
        <v>57.72</v>
      </c>
      <c r="L35" t="n">
        <v>9.25</v>
      </c>
      <c r="M35" t="n">
        <v>27</v>
      </c>
      <c r="N35" t="n">
        <v>60.09</v>
      </c>
      <c r="O35" t="n">
        <v>30705.66</v>
      </c>
      <c r="P35" t="n">
        <v>357.38</v>
      </c>
      <c r="Q35" t="n">
        <v>1397.28</v>
      </c>
      <c r="R35" t="n">
        <v>98.58</v>
      </c>
      <c r="S35" t="n">
        <v>66.97</v>
      </c>
      <c r="T35" t="n">
        <v>13148.51</v>
      </c>
      <c r="U35" t="n">
        <v>0.68</v>
      </c>
      <c r="V35" t="n">
        <v>0.84</v>
      </c>
      <c r="W35" t="n">
        <v>5.33</v>
      </c>
      <c r="X35" t="n">
        <v>0.79</v>
      </c>
      <c r="Y35" t="n">
        <v>1</v>
      </c>
      <c r="Z35" t="n">
        <v>10</v>
      </c>
      <c r="AA35" t="n">
        <v>505.6218539062193</v>
      </c>
      <c r="AB35" t="n">
        <v>691.8141269763734</v>
      </c>
      <c r="AC35" t="n">
        <v>625.788357664973</v>
      </c>
      <c r="AD35" t="n">
        <v>505621.8539062193</v>
      </c>
      <c r="AE35" t="n">
        <v>691814.1269763734</v>
      </c>
      <c r="AF35" t="n">
        <v>3.178451679872695e-06</v>
      </c>
      <c r="AG35" t="n">
        <v>8.388310185185185</v>
      </c>
      <c r="AH35" t="n">
        <v>625788.357664973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3.4562</v>
      </c>
      <c r="E36" t="n">
        <v>28.93</v>
      </c>
      <c r="F36" t="n">
        <v>24.95</v>
      </c>
      <c r="G36" t="n">
        <v>53.46</v>
      </c>
      <c r="H36" t="n">
        <v>0.68</v>
      </c>
      <c r="I36" t="n">
        <v>28</v>
      </c>
      <c r="J36" t="n">
        <v>247.51</v>
      </c>
      <c r="K36" t="n">
        <v>57.72</v>
      </c>
      <c r="L36" t="n">
        <v>9.5</v>
      </c>
      <c r="M36" t="n">
        <v>26</v>
      </c>
      <c r="N36" t="n">
        <v>60.29</v>
      </c>
      <c r="O36" t="n">
        <v>30760.6</v>
      </c>
      <c r="P36" t="n">
        <v>356.2</v>
      </c>
      <c r="Q36" t="n">
        <v>1397.2</v>
      </c>
      <c r="R36" t="n">
        <v>98.31</v>
      </c>
      <c r="S36" t="n">
        <v>66.97</v>
      </c>
      <c r="T36" t="n">
        <v>13014.72</v>
      </c>
      <c r="U36" t="n">
        <v>0.68</v>
      </c>
      <c r="V36" t="n">
        <v>0.84</v>
      </c>
      <c r="W36" t="n">
        <v>5.34</v>
      </c>
      <c r="X36" t="n">
        <v>0.78</v>
      </c>
      <c r="Y36" t="n">
        <v>1</v>
      </c>
      <c r="Z36" t="n">
        <v>10</v>
      </c>
      <c r="AA36" t="n">
        <v>504.1308241822583</v>
      </c>
      <c r="AB36" t="n">
        <v>689.774034328461</v>
      </c>
      <c r="AC36" t="n">
        <v>623.9429685960893</v>
      </c>
      <c r="AD36" t="n">
        <v>504130.8241822583</v>
      </c>
      <c r="AE36" t="n">
        <v>689774.0343284609</v>
      </c>
      <c r="AF36" t="n">
        <v>3.18434827989333e-06</v>
      </c>
      <c r="AG36" t="n">
        <v>8.370949074074074</v>
      </c>
      <c r="AH36" t="n">
        <v>623942.9685960893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3.4679</v>
      </c>
      <c r="E37" t="n">
        <v>28.84</v>
      </c>
      <c r="F37" t="n">
        <v>24.9</v>
      </c>
      <c r="G37" t="n">
        <v>55.33</v>
      </c>
      <c r="H37" t="n">
        <v>0.7</v>
      </c>
      <c r="I37" t="n">
        <v>27</v>
      </c>
      <c r="J37" t="n">
        <v>247.96</v>
      </c>
      <c r="K37" t="n">
        <v>57.72</v>
      </c>
      <c r="L37" t="n">
        <v>9.75</v>
      </c>
      <c r="M37" t="n">
        <v>25</v>
      </c>
      <c r="N37" t="n">
        <v>60.48</v>
      </c>
      <c r="O37" t="n">
        <v>30815.6</v>
      </c>
      <c r="P37" t="n">
        <v>354.04</v>
      </c>
      <c r="Q37" t="n">
        <v>1397.36</v>
      </c>
      <c r="R37" t="n">
        <v>96.33</v>
      </c>
      <c r="S37" t="n">
        <v>66.97</v>
      </c>
      <c r="T37" t="n">
        <v>12031.22</v>
      </c>
      <c r="U37" t="n">
        <v>0.7</v>
      </c>
      <c r="V37" t="n">
        <v>0.85</v>
      </c>
      <c r="W37" t="n">
        <v>5.34</v>
      </c>
      <c r="X37" t="n">
        <v>0.73</v>
      </c>
      <c r="Y37" t="n">
        <v>1</v>
      </c>
      <c r="Z37" t="n">
        <v>10</v>
      </c>
      <c r="AA37" t="n">
        <v>501.3042862973826</v>
      </c>
      <c r="AB37" t="n">
        <v>685.9066404963235</v>
      </c>
      <c r="AC37" t="n">
        <v>620.4446734033696</v>
      </c>
      <c r="AD37" t="n">
        <v>501304.2862973826</v>
      </c>
      <c r="AE37" t="n">
        <v>685906.6404963235</v>
      </c>
      <c r="AF37" t="n">
        <v>3.195128001806053e-06</v>
      </c>
      <c r="AG37" t="n">
        <v>8.344907407407407</v>
      </c>
      <c r="AH37" t="n">
        <v>620444.6734033696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3.4655</v>
      </c>
      <c r="E38" t="n">
        <v>28.86</v>
      </c>
      <c r="F38" t="n">
        <v>24.92</v>
      </c>
      <c r="G38" t="n">
        <v>55.37</v>
      </c>
      <c r="H38" t="n">
        <v>0.72</v>
      </c>
      <c r="I38" t="n">
        <v>27</v>
      </c>
      <c r="J38" t="n">
        <v>248.4</v>
      </c>
      <c r="K38" t="n">
        <v>57.72</v>
      </c>
      <c r="L38" t="n">
        <v>10</v>
      </c>
      <c r="M38" t="n">
        <v>25</v>
      </c>
      <c r="N38" t="n">
        <v>60.68</v>
      </c>
      <c r="O38" t="n">
        <v>30870.67</v>
      </c>
      <c r="P38" t="n">
        <v>353.38</v>
      </c>
      <c r="Q38" t="n">
        <v>1397.24</v>
      </c>
      <c r="R38" t="n">
        <v>96.97</v>
      </c>
      <c r="S38" t="n">
        <v>66.97</v>
      </c>
      <c r="T38" t="n">
        <v>12351.32</v>
      </c>
      <c r="U38" t="n">
        <v>0.6899999999999999</v>
      </c>
      <c r="V38" t="n">
        <v>0.84</v>
      </c>
      <c r="W38" t="n">
        <v>5.34</v>
      </c>
      <c r="X38" t="n">
        <v>0.75</v>
      </c>
      <c r="Y38" t="n">
        <v>1</v>
      </c>
      <c r="Z38" t="n">
        <v>10</v>
      </c>
      <c r="AA38" t="n">
        <v>501.1474120535692</v>
      </c>
      <c r="AB38" t="n">
        <v>685.6919982351346</v>
      </c>
      <c r="AC38" t="n">
        <v>620.2505162983366</v>
      </c>
      <c r="AD38" t="n">
        <v>501147.4120535692</v>
      </c>
      <c r="AE38" t="n">
        <v>685691.9982351346</v>
      </c>
      <c r="AF38" t="n">
        <v>3.192916776798314e-06</v>
      </c>
      <c r="AG38" t="n">
        <v>8.350694444444445</v>
      </c>
      <c r="AH38" t="n">
        <v>620250.5162983366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3.4763</v>
      </c>
      <c r="E39" t="n">
        <v>28.77</v>
      </c>
      <c r="F39" t="n">
        <v>24.87</v>
      </c>
      <c r="G39" t="n">
        <v>57.4</v>
      </c>
      <c r="H39" t="n">
        <v>0.73</v>
      </c>
      <c r="I39" t="n">
        <v>26</v>
      </c>
      <c r="J39" t="n">
        <v>248.85</v>
      </c>
      <c r="K39" t="n">
        <v>57.72</v>
      </c>
      <c r="L39" t="n">
        <v>10.25</v>
      </c>
      <c r="M39" t="n">
        <v>24</v>
      </c>
      <c r="N39" t="n">
        <v>60.88</v>
      </c>
      <c r="O39" t="n">
        <v>30925.82</v>
      </c>
      <c r="P39" t="n">
        <v>350.89</v>
      </c>
      <c r="Q39" t="n">
        <v>1397.18</v>
      </c>
      <c r="R39" t="n">
        <v>95.68000000000001</v>
      </c>
      <c r="S39" t="n">
        <v>66.97</v>
      </c>
      <c r="T39" t="n">
        <v>11711.48</v>
      </c>
      <c r="U39" t="n">
        <v>0.7</v>
      </c>
      <c r="V39" t="n">
        <v>0.85</v>
      </c>
      <c r="W39" t="n">
        <v>5.33</v>
      </c>
      <c r="X39" t="n">
        <v>0.71</v>
      </c>
      <c r="Y39" t="n">
        <v>1</v>
      </c>
      <c r="Z39" t="n">
        <v>10</v>
      </c>
      <c r="AA39" t="n">
        <v>498.1950018294646</v>
      </c>
      <c r="AB39" t="n">
        <v>681.6523803153683</v>
      </c>
      <c r="AC39" t="n">
        <v>616.5964338431934</v>
      </c>
      <c r="AD39" t="n">
        <v>498195.0018294646</v>
      </c>
      <c r="AE39" t="n">
        <v>681652.3803153683</v>
      </c>
      <c r="AF39" t="n">
        <v>3.202867289333135e-06</v>
      </c>
      <c r="AG39" t="n">
        <v>8.324652777777777</v>
      </c>
      <c r="AH39" t="n">
        <v>616596.4338431933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3.4843</v>
      </c>
      <c r="E40" t="n">
        <v>28.7</v>
      </c>
      <c r="F40" t="n">
        <v>24.85</v>
      </c>
      <c r="G40" t="n">
        <v>59.65</v>
      </c>
      <c r="H40" t="n">
        <v>0.75</v>
      </c>
      <c r="I40" t="n">
        <v>25</v>
      </c>
      <c r="J40" t="n">
        <v>249.3</v>
      </c>
      <c r="K40" t="n">
        <v>57.72</v>
      </c>
      <c r="L40" t="n">
        <v>10.5</v>
      </c>
      <c r="M40" t="n">
        <v>23</v>
      </c>
      <c r="N40" t="n">
        <v>61.07</v>
      </c>
      <c r="O40" t="n">
        <v>30981.04</v>
      </c>
      <c r="P40" t="n">
        <v>350.58</v>
      </c>
      <c r="Q40" t="n">
        <v>1397.23</v>
      </c>
      <c r="R40" t="n">
        <v>94.95999999999999</v>
      </c>
      <c r="S40" t="n">
        <v>66.97</v>
      </c>
      <c r="T40" t="n">
        <v>11355.59</v>
      </c>
      <c r="U40" t="n">
        <v>0.71</v>
      </c>
      <c r="V40" t="n">
        <v>0.85</v>
      </c>
      <c r="W40" t="n">
        <v>5.34</v>
      </c>
      <c r="X40" t="n">
        <v>0.6899999999999999</v>
      </c>
      <c r="Y40" t="n">
        <v>1</v>
      </c>
      <c r="Z40" t="n">
        <v>10</v>
      </c>
      <c r="AA40" t="n">
        <v>497.1453928877298</v>
      </c>
      <c r="AB40" t="n">
        <v>680.2162590558083</v>
      </c>
      <c r="AC40" t="n">
        <v>615.2973739810368</v>
      </c>
      <c r="AD40" t="n">
        <v>497145.3928877298</v>
      </c>
      <c r="AE40" t="n">
        <v>680216.2590558083</v>
      </c>
      <c r="AF40" t="n">
        <v>3.210238039358929e-06</v>
      </c>
      <c r="AG40" t="n">
        <v>8.304398148148147</v>
      </c>
      <c r="AH40" t="n">
        <v>615297.3739810368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3.483</v>
      </c>
      <c r="E41" t="n">
        <v>28.71</v>
      </c>
      <c r="F41" t="n">
        <v>24.86</v>
      </c>
      <c r="G41" t="n">
        <v>59.67</v>
      </c>
      <c r="H41" t="n">
        <v>0.77</v>
      </c>
      <c r="I41" t="n">
        <v>25</v>
      </c>
      <c r="J41" t="n">
        <v>249.75</v>
      </c>
      <c r="K41" t="n">
        <v>57.72</v>
      </c>
      <c r="L41" t="n">
        <v>10.75</v>
      </c>
      <c r="M41" t="n">
        <v>23</v>
      </c>
      <c r="N41" t="n">
        <v>61.27</v>
      </c>
      <c r="O41" t="n">
        <v>31036.33</v>
      </c>
      <c r="P41" t="n">
        <v>349.34</v>
      </c>
      <c r="Q41" t="n">
        <v>1397.2</v>
      </c>
      <c r="R41" t="n">
        <v>95.31999999999999</v>
      </c>
      <c r="S41" t="n">
        <v>66.97</v>
      </c>
      <c r="T41" t="n">
        <v>11535.1</v>
      </c>
      <c r="U41" t="n">
        <v>0.7</v>
      </c>
      <c r="V41" t="n">
        <v>0.85</v>
      </c>
      <c r="W41" t="n">
        <v>5.33</v>
      </c>
      <c r="X41" t="n">
        <v>0.7</v>
      </c>
      <c r="Y41" t="n">
        <v>1</v>
      </c>
      <c r="Z41" t="n">
        <v>10</v>
      </c>
      <c r="AA41" t="n">
        <v>496.4435162617891</v>
      </c>
      <c r="AB41" t="n">
        <v>679.2559204915849</v>
      </c>
      <c r="AC41" t="n">
        <v>614.4286887815393</v>
      </c>
      <c r="AD41" t="n">
        <v>496443.5162617891</v>
      </c>
      <c r="AE41" t="n">
        <v>679255.9204915849</v>
      </c>
      <c r="AF41" t="n">
        <v>3.209040292479737e-06</v>
      </c>
      <c r="AG41" t="n">
        <v>8.307291666666666</v>
      </c>
      <c r="AH41" t="n">
        <v>614428.6887815393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3.4937</v>
      </c>
      <c r="E42" t="n">
        <v>28.62</v>
      </c>
      <c r="F42" t="n">
        <v>24.82</v>
      </c>
      <c r="G42" t="n">
        <v>62.05</v>
      </c>
      <c r="H42" t="n">
        <v>0.78</v>
      </c>
      <c r="I42" t="n">
        <v>24</v>
      </c>
      <c r="J42" t="n">
        <v>250.2</v>
      </c>
      <c r="K42" t="n">
        <v>57.72</v>
      </c>
      <c r="L42" t="n">
        <v>11</v>
      </c>
      <c r="M42" t="n">
        <v>22</v>
      </c>
      <c r="N42" t="n">
        <v>61.47</v>
      </c>
      <c r="O42" t="n">
        <v>31091.69</v>
      </c>
      <c r="P42" t="n">
        <v>347.63</v>
      </c>
      <c r="Q42" t="n">
        <v>1397.32</v>
      </c>
      <c r="R42" t="n">
        <v>93.84</v>
      </c>
      <c r="S42" t="n">
        <v>66.97</v>
      </c>
      <c r="T42" t="n">
        <v>10802.71</v>
      </c>
      <c r="U42" t="n">
        <v>0.71</v>
      </c>
      <c r="V42" t="n">
        <v>0.85</v>
      </c>
      <c r="W42" t="n">
        <v>5.33</v>
      </c>
      <c r="X42" t="n">
        <v>0.65</v>
      </c>
      <c r="Y42" t="n">
        <v>1</v>
      </c>
      <c r="Z42" t="n">
        <v>10</v>
      </c>
      <c r="AA42" t="n">
        <v>494.1051711649424</v>
      </c>
      <c r="AB42" t="n">
        <v>676.0564935695742</v>
      </c>
      <c r="AC42" t="n">
        <v>611.5346106745415</v>
      </c>
      <c r="AD42" t="n">
        <v>494105.1711649424</v>
      </c>
      <c r="AE42" t="n">
        <v>676056.4935695742</v>
      </c>
      <c r="AF42" t="n">
        <v>3.218898670639236e-06</v>
      </c>
      <c r="AG42" t="n">
        <v>8.28125</v>
      </c>
      <c r="AH42" t="n">
        <v>611534.6106745414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3.5031</v>
      </c>
      <c r="E43" t="n">
        <v>28.55</v>
      </c>
      <c r="F43" t="n">
        <v>24.79</v>
      </c>
      <c r="G43" t="n">
        <v>64.67</v>
      </c>
      <c r="H43" t="n">
        <v>0.8</v>
      </c>
      <c r="I43" t="n">
        <v>23</v>
      </c>
      <c r="J43" t="n">
        <v>250.65</v>
      </c>
      <c r="K43" t="n">
        <v>57.72</v>
      </c>
      <c r="L43" t="n">
        <v>11.25</v>
      </c>
      <c r="M43" t="n">
        <v>21</v>
      </c>
      <c r="N43" t="n">
        <v>61.67</v>
      </c>
      <c r="O43" t="n">
        <v>31147.12</v>
      </c>
      <c r="P43" t="n">
        <v>345.65</v>
      </c>
      <c r="Q43" t="n">
        <v>1397.2</v>
      </c>
      <c r="R43" t="n">
        <v>93.03</v>
      </c>
      <c r="S43" t="n">
        <v>66.97</v>
      </c>
      <c r="T43" t="n">
        <v>10401.62</v>
      </c>
      <c r="U43" t="n">
        <v>0.72</v>
      </c>
      <c r="V43" t="n">
        <v>0.85</v>
      </c>
      <c r="W43" t="n">
        <v>5.33</v>
      </c>
      <c r="X43" t="n">
        <v>0.62</v>
      </c>
      <c r="Y43" t="n">
        <v>1</v>
      </c>
      <c r="Z43" t="n">
        <v>10</v>
      </c>
      <c r="AA43" t="n">
        <v>491.7509832330291</v>
      </c>
      <c r="AB43" t="n">
        <v>672.8353897816889</v>
      </c>
      <c r="AC43" t="n">
        <v>608.6209245113243</v>
      </c>
      <c r="AD43" t="n">
        <v>491750.9832330291</v>
      </c>
      <c r="AE43" t="n">
        <v>672835.3897816889</v>
      </c>
      <c r="AF43" t="n">
        <v>3.227559301919543e-06</v>
      </c>
      <c r="AG43" t="n">
        <v>8.26099537037037</v>
      </c>
      <c r="AH43" t="n">
        <v>608620.9245113244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3.5025</v>
      </c>
      <c r="E44" t="n">
        <v>28.55</v>
      </c>
      <c r="F44" t="n">
        <v>24.79</v>
      </c>
      <c r="G44" t="n">
        <v>64.68000000000001</v>
      </c>
      <c r="H44" t="n">
        <v>0.8100000000000001</v>
      </c>
      <c r="I44" t="n">
        <v>23</v>
      </c>
      <c r="J44" t="n">
        <v>251.1</v>
      </c>
      <c r="K44" t="n">
        <v>57.72</v>
      </c>
      <c r="L44" t="n">
        <v>11.5</v>
      </c>
      <c r="M44" t="n">
        <v>21</v>
      </c>
      <c r="N44" t="n">
        <v>61.87</v>
      </c>
      <c r="O44" t="n">
        <v>31202.63</v>
      </c>
      <c r="P44" t="n">
        <v>345.45</v>
      </c>
      <c r="Q44" t="n">
        <v>1397.2</v>
      </c>
      <c r="R44" t="n">
        <v>93.01000000000001</v>
      </c>
      <c r="S44" t="n">
        <v>66.97</v>
      </c>
      <c r="T44" t="n">
        <v>10392.55</v>
      </c>
      <c r="U44" t="n">
        <v>0.72</v>
      </c>
      <c r="V44" t="n">
        <v>0.85</v>
      </c>
      <c r="W44" t="n">
        <v>5.33</v>
      </c>
      <c r="X44" t="n">
        <v>0.63</v>
      </c>
      <c r="Y44" t="n">
        <v>1</v>
      </c>
      <c r="Z44" t="n">
        <v>10</v>
      </c>
      <c r="AA44" t="n">
        <v>491.6687341364068</v>
      </c>
      <c r="AB44" t="n">
        <v>672.7228529391163</v>
      </c>
      <c r="AC44" t="n">
        <v>608.5191280270604</v>
      </c>
      <c r="AD44" t="n">
        <v>491668.7341364069</v>
      </c>
      <c r="AE44" t="n">
        <v>672722.8529391163</v>
      </c>
      <c r="AF44" t="n">
        <v>3.227006495667608e-06</v>
      </c>
      <c r="AG44" t="n">
        <v>8.26099537037037</v>
      </c>
      <c r="AH44" t="n">
        <v>608519.1280270604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3.5125</v>
      </c>
      <c r="E45" t="n">
        <v>28.47</v>
      </c>
      <c r="F45" t="n">
        <v>24.76</v>
      </c>
      <c r="G45" t="n">
        <v>67.52</v>
      </c>
      <c r="H45" t="n">
        <v>0.83</v>
      </c>
      <c r="I45" t="n">
        <v>22</v>
      </c>
      <c r="J45" t="n">
        <v>251.55</v>
      </c>
      <c r="K45" t="n">
        <v>57.72</v>
      </c>
      <c r="L45" t="n">
        <v>11.75</v>
      </c>
      <c r="M45" t="n">
        <v>20</v>
      </c>
      <c r="N45" t="n">
        <v>62.07</v>
      </c>
      <c r="O45" t="n">
        <v>31258.21</v>
      </c>
      <c r="P45" t="n">
        <v>343.55</v>
      </c>
      <c r="Q45" t="n">
        <v>1397.34</v>
      </c>
      <c r="R45" t="n">
        <v>91.93000000000001</v>
      </c>
      <c r="S45" t="n">
        <v>66.97</v>
      </c>
      <c r="T45" t="n">
        <v>9858.74</v>
      </c>
      <c r="U45" t="n">
        <v>0.73</v>
      </c>
      <c r="V45" t="n">
        <v>0.85</v>
      </c>
      <c r="W45" t="n">
        <v>5.32</v>
      </c>
      <c r="X45" t="n">
        <v>0.59</v>
      </c>
      <c r="Y45" t="n">
        <v>1</v>
      </c>
      <c r="Z45" t="n">
        <v>10</v>
      </c>
      <c r="AA45" t="n">
        <v>489.3267656763135</v>
      </c>
      <c r="AB45" t="n">
        <v>669.5184683716602</v>
      </c>
      <c r="AC45" t="n">
        <v>605.6205654253401</v>
      </c>
      <c r="AD45" t="n">
        <v>489326.7656763135</v>
      </c>
      <c r="AE45" t="n">
        <v>669518.4683716602</v>
      </c>
      <c r="AF45" t="n">
        <v>3.23621993319985e-06</v>
      </c>
      <c r="AG45" t="n">
        <v>8.237847222222223</v>
      </c>
      <c r="AH45" t="n">
        <v>605620.5654253402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3.5118</v>
      </c>
      <c r="E46" t="n">
        <v>28.48</v>
      </c>
      <c r="F46" t="n">
        <v>24.76</v>
      </c>
      <c r="G46" t="n">
        <v>67.54000000000001</v>
      </c>
      <c r="H46" t="n">
        <v>0.85</v>
      </c>
      <c r="I46" t="n">
        <v>22</v>
      </c>
      <c r="J46" t="n">
        <v>252</v>
      </c>
      <c r="K46" t="n">
        <v>57.72</v>
      </c>
      <c r="L46" t="n">
        <v>12</v>
      </c>
      <c r="M46" t="n">
        <v>20</v>
      </c>
      <c r="N46" t="n">
        <v>62.27</v>
      </c>
      <c r="O46" t="n">
        <v>31313.87</v>
      </c>
      <c r="P46" t="n">
        <v>342.61</v>
      </c>
      <c r="Q46" t="n">
        <v>1397.19</v>
      </c>
      <c r="R46" t="n">
        <v>92.12</v>
      </c>
      <c r="S46" t="n">
        <v>66.97</v>
      </c>
      <c r="T46" t="n">
        <v>9951.360000000001</v>
      </c>
      <c r="U46" t="n">
        <v>0.73</v>
      </c>
      <c r="V46" t="n">
        <v>0.85</v>
      </c>
      <c r="W46" t="n">
        <v>5.33</v>
      </c>
      <c r="X46" t="n">
        <v>0.6</v>
      </c>
      <c r="Y46" t="n">
        <v>1</v>
      </c>
      <c r="Z46" t="n">
        <v>10</v>
      </c>
      <c r="AA46" t="n">
        <v>488.7438835584739</v>
      </c>
      <c r="AB46" t="n">
        <v>668.7209433430878</v>
      </c>
      <c r="AC46" t="n">
        <v>604.8991550661614</v>
      </c>
      <c r="AD46" t="n">
        <v>488743.8835584739</v>
      </c>
      <c r="AE46" t="n">
        <v>668720.9433430878</v>
      </c>
      <c r="AF46" t="n">
        <v>3.235574992572593e-06</v>
      </c>
      <c r="AG46" t="n">
        <v>8.240740740740742</v>
      </c>
      <c r="AH46" t="n">
        <v>604899.1550661614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3.5221</v>
      </c>
      <c r="E47" t="n">
        <v>28.39</v>
      </c>
      <c r="F47" t="n">
        <v>24.73</v>
      </c>
      <c r="G47" t="n">
        <v>70.65000000000001</v>
      </c>
      <c r="H47" t="n">
        <v>0.86</v>
      </c>
      <c r="I47" t="n">
        <v>21</v>
      </c>
      <c r="J47" t="n">
        <v>252.45</v>
      </c>
      <c r="K47" t="n">
        <v>57.72</v>
      </c>
      <c r="L47" t="n">
        <v>12.25</v>
      </c>
      <c r="M47" t="n">
        <v>19</v>
      </c>
      <c r="N47" t="n">
        <v>62.48</v>
      </c>
      <c r="O47" t="n">
        <v>31369.6</v>
      </c>
      <c r="P47" t="n">
        <v>340.07</v>
      </c>
      <c r="Q47" t="n">
        <v>1397.23</v>
      </c>
      <c r="R47" t="n">
        <v>90.81</v>
      </c>
      <c r="S47" t="n">
        <v>66.97</v>
      </c>
      <c r="T47" t="n">
        <v>9301.610000000001</v>
      </c>
      <c r="U47" t="n">
        <v>0.74</v>
      </c>
      <c r="V47" t="n">
        <v>0.85</v>
      </c>
      <c r="W47" t="n">
        <v>5.33</v>
      </c>
      <c r="X47" t="n">
        <v>0.5600000000000001</v>
      </c>
      <c r="Y47" t="n">
        <v>1</v>
      </c>
      <c r="Z47" t="n">
        <v>10</v>
      </c>
      <c r="AA47" t="n">
        <v>485.9495919266625</v>
      </c>
      <c r="AB47" t="n">
        <v>664.8976702569971</v>
      </c>
      <c r="AC47" t="n">
        <v>601.4407697974098</v>
      </c>
      <c r="AD47" t="n">
        <v>485949.5919266625</v>
      </c>
      <c r="AE47" t="n">
        <v>664897.6702569971</v>
      </c>
      <c r="AF47" t="n">
        <v>3.245064833230802e-06</v>
      </c>
      <c r="AG47" t="n">
        <v>8.214699074074074</v>
      </c>
      <c r="AH47" t="n">
        <v>601440.7697974098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3.5197</v>
      </c>
      <c r="E48" t="n">
        <v>28.41</v>
      </c>
      <c r="F48" t="n">
        <v>24.75</v>
      </c>
      <c r="G48" t="n">
        <v>70.7</v>
      </c>
      <c r="H48" t="n">
        <v>0.88</v>
      </c>
      <c r="I48" t="n">
        <v>21</v>
      </c>
      <c r="J48" t="n">
        <v>252.9</v>
      </c>
      <c r="K48" t="n">
        <v>57.72</v>
      </c>
      <c r="L48" t="n">
        <v>12.5</v>
      </c>
      <c r="M48" t="n">
        <v>19</v>
      </c>
      <c r="N48" t="n">
        <v>62.68</v>
      </c>
      <c r="O48" t="n">
        <v>31425.4</v>
      </c>
      <c r="P48" t="n">
        <v>339.49</v>
      </c>
      <c r="Q48" t="n">
        <v>1397.31</v>
      </c>
      <c r="R48" t="n">
        <v>91.45999999999999</v>
      </c>
      <c r="S48" t="n">
        <v>66.97</v>
      </c>
      <c r="T48" t="n">
        <v>9625.84</v>
      </c>
      <c r="U48" t="n">
        <v>0.73</v>
      </c>
      <c r="V48" t="n">
        <v>0.85</v>
      </c>
      <c r="W48" t="n">
        <v>5.33</v>
      </c>
      <c r="X48" t="n">
        <v>0.58</v>
      </c>
      <c r="Y48" t="n">
        <v>1</v>
      </c>
      <c r="Z48" t="n">
        <v>10</v>
      </c>
      <c r="AA48" t="n">
        <v>485.8396373571632</v>
      </c>
      <c r="AB48" t="n">
        <v>664.7472255641547</v>
      </c>
      <c r="AC48" t="n">
        <v>601.3046833349019</v>
      </c>
      <c r="AD48" t="n">
        <v>485839.6373571632</v>
      </c>
      <c r="AE48" t="n">
        <v>664747.2255641548</v>
      </c>
      <c r="AF48" t="n">
        <v>3.242853608223063e-06</v>
      </c>
      <c r="AG48" t="n">
        <v>8.220486111111112</v>
      </c>
      <c r="AH48" t="n">
        <v>601304.6833349019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3.5293</v>
      </c>
      <c r="E49" t="n">
        <v>28.33</v>
      </c>
      <c r="F49" t="n">
        <v>24.71</v>
      </c>
      <c r="G49" t="n">
        <v>74.14</v>
      </c>
      <c r="H49" t="n">
        <v>0.9</v>
      </c>
      <c r="I49" t="n">
        <v>20</v>
      </c>
      <c r="J49" t="n">
        <v>253.35</v>
      </c>
      <c r="K49" t="n">
        <v>57.72</v>
      </c>
      <c r="L49" t="n">
        <v>12.75</v>
      </c>
      <c r="M49" t="n">
        <v>18</v>
      </c>
      <c r="N49" t="n">
        <v>62.88</v>
      </c>
      <c r="O49" t="n">
        <v>31481.28</v>
      </c>
      <c r="P49" t="n">
        <v>337.54</v>
      </c>
      <c r="Q49" t="n">
        <v>1397.17</v>
      </c>
      <c r="R49" t="n">
        <v>90.37</v>
      </c>
      <c r="S49" t="n">
        <v>66.97</v>
      </c>
      <c r="T49" t="n">
        <v>9085.120000000001</v>
      </c>
      <c r="U49" t="n">
        <v>0.74</v>
      </c>
      <c r="V49" t="n">
        <v>0.85</v>
      </c>
      <c r="W49" t="n">
        <v>5.33</v>
      </c>
      <c r="X49" t="n">
        <v>0.55</v>
      </c>
      <c r="Y49" t="n">
        <v>1</v>
      </c>
      <c r="Z49" t="n">
        <v>10</v>
      </c>
      <c r="AA49" t="n">
        <v>483.4923455030262</v>
      </c>
      <c r="AB49" t="n">
        <v>661.5355572941166</v>
      </c>
      <c r="AC49" t="n">
        <v>598.3995321769513</v>
      </c>
      <c r="AD49" t="n">
        <v>483492.3455030262</v>
      </c>
      <c r="AE49" t="n">
        <v>661535.5572941166</v>
      </c>
      <c r="AF49" t="n">
        <v>3.251698508254016e-06</v>
      </c>
      <c r="AG49" t="n">
        <v>8.197337962962964</v>
      </c>
      <c r="AH49" t="n">
        <v>598399.5321769513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3.5311</v>
      </c>
      <c r="E50" t="n">
        <v>28.32</v>
      </c>
      <c r="F50" t="n">
        <v>24.7</v>
      </c>
      <c r="G50" t="n">
        <v>74.09999999999999</v>
      </c>
      <c r="H50" t="n">
        <v>0.91</v>
      </c>
      <c r="I50" t="n">
        <v>20</v>
      </c>
      <c r="J50" t="n">
        <v>253.81</v>
      </c>
      <c r="K50" t="n">
        <v>57.72</v>
      </c>
      <c r="L50" t="n">
        <v>13</v>
      </c>
      <c r="M50" t="n">
        <v>18</v>
      </c>
      <c r="N50" t="n">
        <v>63.08</v>
      </c>
      <c r="O50" t="n">
        <v>31537.23</v>
      </c>
      <c r="P50" t="n">
        <v>337.25</v>
      </c>
      <c r="Q50" t="n">
        <v>1397.21</v>
      </c>
      <c r="R50" t="n">
        <v>89.87</v>
      </c>
      <c r="S50" t="n">
        <v>66.97</v>
      </c>
      <c r="T50" t="n">
        <v>8835.370000000001</v>
      </c>
      <c r="U50" t="n">
        <v>0.75</v>
      </c>
      <c r="V50" t="n">
        <v>0.85</v>
      </c>
      <c r="W50" t="n">
        <v>5.33</v>
      </c>
      <c r="X50" t="n">
        <v>0.53</v>
      </c>
      <c r="Y50" t="n">
        <v>1</v>
      </c>
      <c r="Z50" t="n">
        <v>10</v>
      </c>
      <c r="AA50" t="n">
        <v>483.0967008743987</v>
      </c>
      <c r="AB50" t="n">
        <v>660.9942188586192</v>
      </c>
      <c r="AC50" t="n">
        <v>597.9098583219647</v>
      </c>
      <c r="AD50" t="n">
        <v>483096.7008743987</v>
      </c>
      <c r="AE50" t="n">
        <v>660994.2188586192</v>
      </c>
      <c r="AF50" t="n">
        <v>3.253356927009819e-06</v>
      </c>
      <c r="AG50" t="n">
        <v>8.194444444444445</v>
      </c>
      <c r="AH50" t="n">
        <v>597909.8583219647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3.5297</v>
      </c>
      <c r="E51" t="n">
        <v>28.33</v>
      </c>
      <c r="F51" t="n">
        <v>24.71</v>
      </c>
      <c r="G51" t="n">
        <v>74.13</v>
      </c>
      <c r="H51" t="n">
        <v>0.93</v>
      </c>
      <c r="I51" t="n">
        <v>20</v>
      </c>
      <c r="J51" t="n">
        <v>254.26</v>
      </c>
      <c r="K51" t="n">
        <v>57.72</v>
      </c>
      <c r="L51" t="n">
        <v>13.25</v>
      </c>
      <c r="M51" t="n">
        <v>18</v>
      </c>
      <c r="N51" t="n">
        <v>63.29</v>
      </c>
      <c r="O51" t="n">
        <v>31593.26</v>
      </c>
      <c r="P51" t="n">
        <v>334.07</v>
      </c>
      <c r="Q51" t="n">
        <v>1397.22</v>
      </c>
      <c r="R51" t="n">
        <v>90.28</v>
      </c>
      <c r="S51" t="n">
        <v>66.97</v>
      </c>
      <c r="T51" t="n">
        <v>9041.98</v>
      </c>
      <c r="U51" t="n">
        <v>0.74</v>
      </c>
      <c r="V51" t="n">
        <v>0.85</v>
      </c>
      <c r="W51" t="n">
        <v>5.33</v>
      </c>
      <c r="X51" t="n">
        <v>0.55</v>
      </c>
      <c r="Y51" t="n">
        <v>1</v>
      </c>
      <c r="Z51" t="n">
        <v>10</v>
      </c>
      <c r="AA51" t="n">
        <v>481.0785877411006</v>
      </c>
      <c r="AB51" t="n">
        <v>658.232947436773</v>
      </c>
      <c r="AC51" t="n">
        <v>595.4121187691507</v>
      </c>
      <c r="AD51" t="n">
        <v>481078.5877411006</v>
      </c>
      <c r="AE51" t="n">
        <v>658232.947436773</v>
      </c>
      <c r="AF51" t="n">
        <v>3.252067045755305e-06</v>
      </c>
      <c r="AG51" t="n">
        <v>8.197337962962964</v>
      </c>
      <c r="AH51" t="n">
        <v>595412.1187691507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3.5387</v>
      </c>
      <c r="E52" t="n">
        <v>28.26</v>
      </c>
      <c r="F52" t="n">
        <v>24.68</v>
      </c>
      <c r="G52" t="n">
        <v>77.95</v>
      </c>
      <c r="H52" t="n">
        <v>0.9399999999999999</v>
      </c>
      <c r="I52" t="n">
        <v>19</v>
      </c>
      <c r="J52" t="n">
        <v>254.72</v>
      </c>
      <c r="K52" t="n">
        <v>57.72</v>
      </c>
      <c r="L52" t="n">
        <v>13.5</v>
      </c>
      <c r="M52" t="n">
        <v>17</v>
      </c>
      <c r="N52" t="n">
        <v>63.49</v>
      </c>
      <c r="O52" t="n">
        <v>31649.36</v>
      </c>
      <c r="P52" t="n">
        <v>334.82</v>
      </c>
      <c r="Q52" t="n">
        <v>1397.17</v>
      </c>
      <c r="R52" t="n">
        <v>89.58</v>
      </c>
      <c r="S52" t="n">
        <v>66.97</v>
      </c>
      <c r="T52" t="n">
        <v>8696.469999999999</v>
      </c>
      <c r="U52" t="n">
        <v>0.75</v>
      </c>
      <c r="V52" t="n">
        <v>0.85</v>
      </c>
      <c r="W52" t="n">
        <v>5.32</v>
      </c>
      <c r="X52" t="n">
        <v>0.52</v>
      </c>
      <c r="Y52" t="n">
        <v>1</v>
      </c>
      <c r="Z52" t="n">
        <v>10</v>
      </c>
      <c r="AA52" t="n">
        <v>480.6842535795712</v>
      </c>
      <c r="AB52" t="n">
        <v>657.6934020401731</v>
      </c>
      <c r="AC52" t="n">
        <v>594.9240668279456</v>
      </c>
      <c r="AD52" t="n">
        <v>480684.2535795712</v>
      </c>
      <c r="AE52" t="n">
        <v>657693.4020401731</v>
      </c>
      <c r="AF52" t="n">
        <v>3.260359139534322e-06</v>
      </c>
      <c r="AG52" t="n">
        <v>8.177083333333334</v>
      </c>
      <c r="AH52" t="n">
        <v>594924.0668279455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3.5391</v>
      </c>
      <c r="E53" t="n">
        <v>28.26</v>
      </c>
      <c r="F53" t="n">
        <v>24.68</v>
      </c>
      <c r="G53" t="n">
        <v>77.94</v>
      </c>
      <c r="H53" t="n">
        <v>0.96</v>
      </c>
      <c r="I53" t="n">
        <v>19</v>
      </c>
      <c r="J53" t="n">
        <v>255.17</v>
      </c>
      <c r="K53" t="n">
        <v>57.72</v>
      </c>
      <c r="L53" t="n">
        <v>13.75</v>
      </c>
      <c r="M53" t="n">
        <v>17</v>
      </c>
      <c r="N53" t="n">
        <v>63.7</v>
      </c>
      <c r="O53" t="n">
        <v>31705.54</v>
      </c>
      <c r="P53" t="n">
        <v>333.1</v>
      </c>
      <c r="Q53" t="n">
        <v>1397.24</v>
      </c>
      <c r="R53" t="n">
        <v>89.34</v>
      </c>
      <c r="S53" t="n">
        <v>66.97</v>
      </c>
      <c r="T53" t="n">
        <v>8578.24</v>
      </c>
      <c r="U53" t="n">
        <v>0.75</v>
      </c>
      <c r="V53" t="n">
        <v>0.85</v>
      </c>
      <c r="W53" t="n">
        <v>5.33</v>
      </c>
      <c r="X53" t="n">
        <v>0.52</v>
      </c>
      <c r="Y53" t="n">
        <v>1</v>
      </c>
      <c r="Z53" t="n">
        <v>10</v>
      </c>
      <c r="AA53" t="n">
        <v>479.4731877451695</v>
      </c>
      <c r="AB53" t="n">
        <v>656.0363683370908</v>
      </c>
      <c r="AC53" t="n">
        <v>593.425178095824</v>
      </c>
      <c r="AD53" t="n">
        <v>479473.1877451694</v>
      </c>
      <c r="AE53" t="n">
        <v>656036.3683370908</v>
      </c>
      <c r="AF53" t="n">
        <v>3.260727677035613e-06</v>
      </c>
      <c r="AG53" t="n">
        <v>8.177083333333334</v>
      </c>
      <c r="AH53" t="n">
        <v>593425.178095824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3.5491</v>
      </c>
      <c r="E54" t="n">
        <v>28.18</v>
      </c>
      <c r="F54" t="n">
        <v>24.65</v>
      </c>
      <c r="G54" t="n">
        <v>82.16</v>
      </c>
      <c r="H54" t="n">
        <v>0.97</v>
      </c>
      <c r="I54" t="n">
        <v>18</v>
      </c>
      <c r="J54" t="n">
        <v>255.63</v>
      </c>
      <c r="K54" t="n">
        <v>57.72</v>
      </c>
      <c r="L54" t="n">
        <v>14</v>
      </c>
      <c r="M54" t="n">
        <v>16</v>
      </c>
      <c r="N54" t="n">
        <v>63.91</v>
      </c>
      <c r="O54" t="n">
        <v>31761.8</v>
      </c>
      <c r="P54" t="n">
        <v>330.28</v>
      </c>
      <c r="Q54" t="n">
        <v>1397.17</v>
      </c>
      <c r="R54" t="n">
        <v>88.29000000000001</v>
      </c>
      <c r="S54" t="n">
        <v>66.97</v>
      </c>
      <c r="T54" t="n">
        <v>8059.16</v>
      </c>
      <c r="U54" t="n">
        <v>0.76</v>
      </c>
      <c r="V54" t="n">
        <v>0.85</v>
      </c>
      <c r="W54" t="n">
        <v>5.32</v>
      </c>
      <c r="X54" t="n">
        <v>0.48</v>
      </c>
      <c r="Y54" t="n">
        <v>1</v>
      </c>
      <c r="Z54" t="n">
        <v>10</v>
      </c>
      <c r="AA54" t="n">
        <v>476.5627695704241</v>
      </c>
      <c r="AB54" t="n">
        <v>652.0542057918162</v>
      </c>
      <c r="AC54" t="n">
        <v>589.8230675548701</v>
      </c>
      <c r="AD54" t="n">
        <v>476562.7695704241</v>
      </c>
      <c r="AE54" t="n">
        <v>652054.2057918162</v>
      </c>
      <c r="AF54" t="n">
        <v>3.269941114567854e-06</v>
      </c>
      <c r="AG54" t="n">
        <v>8.153935185185185</v>
      </c>
      <c r="AH54" t="n">
        <v>589823.0675548702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3.5474</v>
      </c>
      <c r="E55" t="n">
        <v>28.19</v>
      </c>
      <c r="F55" t="n">
        <v>24.66</v>
      </c>
      <c r="G55" t="n">
        <v>82.2</v>
      </c>
      <c r="H55" t="n">
        <v>0.99</v>
      </c>
      <c r="I55" t="n">
        <v>18</v>
      </c>
      <c r="J55" t="n">
        <v>256.09</v>
      </c>
      <c r="K55" t="n">
        <v>57.72</v>
      </c>
      <c r="L55" t="n">
        <v>14.25</v>
      </c>
      <c r="M55" t="n">
        <v>16</v>
      </c>
      <c r="N55" t="n">
        <v>64.11</v>
      </c>
      <c r="O55" t="n">
        <v>31818.13</v>
      </c>
      <c r="P55" t="n">
        <v>330.96</v>
      </c>
      <c r="Q55" t="n">
        <v>1397.17</v>
      </c>
      <c r="R55" t="n">
        <v>88.94</v>
      </c>
      <c r="S55" t="n">
        <v>66.97</v>
      </c>
      <c r="T55" t="n">
        <v>8380.58</v>
      </c>
      <c r="U55" t="n">
        <v>0.75</v>
      </c>
      <c r="V55" t="n">
        <v>0.85</v>
      </c>
      <c r="W55" t="n">
        <v>5.32</v>
      </c>
      <c r="X55" t="n">
        <v>0.5</v>
      </c>
      <c r="Y55" t="n">
        <v>1</v>
      </c>
      <c r="Z55" t="n">
        <v>10</v>
      </c>
      <c r="AA55" t="n">
        <v>477.2102213528171</v>
      </c>
      <c r="AB55" t="n">
        <v>652.940077884043</v>
      </c>
      <c r="AC55" t="n">
        <v>590.6243932579441</v>
      </c>
      <c r="AD55" t="n">
        <v>477210.2213528171</v>
      </c>
      <c r="AE55" t="n">
        <v>652940.077884043</v>
      </c>
      <c r="AF55" t="n">
        <v>3.268374830187373e-06</v>
      </c>
      <c r="AG55" t="n">
        <v>8.156828703703704</v>
      </c>
      <c r="AH55" t="n">
        <v>590624.3932579441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3.5492</v>
      </c>
      <c r="E56" t="n">
        <v>28.18</v>
      </c>
      <c r="F56" t="n">
        <v>24.65</v>
      </c>
      <c r="G56" t="n">
        <v>82.15000000000001</v>
      </c>
      <c r="H56" t="n">
        <v>1.01</v>
      </c>
      <c r="I56" t="n">
        <v>18</v>
      </c>
      <c r="J56" t="n">
        <v>256.54</v>
      </c>
      <c r="K56" t="n">
        <v>57.72</v>
      </c>
      <c r="L56" t="n">
        <v>14.5</v>
      </c>
      <c r="M56" t="n">
        <v>16</v>
      </c>
      <c r="N56" t="n">
        <v>64.31999999999999</v>
      </c>
      <c r="O56" t="n">
        <v>31874.54</v>
      </c>
      <c r="P56" t="n">
        <v>328.16</v>
      </c>
      <c r="Q56" t="n">
        <v>1397.26</v>
      </c>
      <c r="R56" t="n">
        <v>88.18000000000001</v>
      </c>
      <c r="S56" t="n">
        <v>66.97</v>
      </c>
      <c r="T56" t="n">
        <v>8001.98</v>
      </c>
      <c r="U56" t="n">
        <v>0.76</v>
      </c>
      <c r="V56" t="n">
        <v>0.85</v>
      </c>
      <c r="W56" t="n">
        <v>5.32</v>
      </c>
      <c r="X56" t="n">
        <v>0.48</v>
      </c>
      <c r="Y56" t="n">
        <v>1</v>
      </c>
      <c r="Z56" t="n">
        <v>10</v>
      </c>
      <c r="AA56" t="n">
        <v>475.1093084605739</v>
      </c>
      <c r="AB56" t="n">
        <v>650.0655161791406</v>
      </c>
      <c r="AC56" t="n">
        <v>588.0241756876848</v>
      </c>
      <c r="AD56" t="n">
        <v>475109.3084605739</v>
      </c>
      <c r="AE56" t="n">
        <v>650065.5161791405</v>
      </c>
      <c r="AF56" t="n">
        <v>3.270033248943176e-06</v>
      </c>
      <c r="AG56" t="n">
        <v>8.153935185185185</v>
      </c>
      <c r="AH56" t="n">
        <v>588024.1756876848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3.5612</v>
      </c>
      <c r="E57" t="n">
        <v>28.08</v>
      </c>
      <c r="F57" t="n">
        <v>24.6</v>
      </c>
      <c r="G57" t="n">
        <v>86.81</v>
      </c>
      <c r="H57" t="n">
        <v>1.02</v>
      </c>
      <c r="I57" t="n">
        <v>17</v>
      </c>
      <c r="J57" t="n">
        <v>257</v>
      </c>
      <c r="K57" t="n">
        <v>57.72</v>
      </c>
      <c r="L57" t="n">
        <v>14.75</v>
      </c>
      <c r="M57" t="n">
        <v>15</v>
      </c>
      <c r="N57" t="n">
        <v>64.53</v>
      </c>
      <c r="O57" t="n">
        <v>31931.15</v>
      </c>
      <c r="P57" t="n">
        <v>325.49</v>
      </c>
      <c r="Q57" t="n">
        <v>1397.17</v>
      </c>
      <c r="R57" t="n">
        <v>86.62</v>
      </c>
      <c r="S57" t="n">
        <v>66.97</v>
      </c>
      <c r="T57" t="n">
        <v>7228.77</v>
      </c>
      <c r="U57" t="n">
        <v>0.77</v>
      </c>
      <c r="V57" t="n">
        <v>0.86</v>
      </c>
      <c r="W57" t="n">
        <v>5.32</v>
      </c>
      <c r="X57" t="n">
        <v>0.43</v>
      </c>
      <c r="Y57" t="n">
        <v>1</v>
      </c>
      <c r="Z57" t="n">
        <v>10</v>
      </c>
      <c r="AA57" t="n">
        <v>472.0797276457268</v>
      </c>
      <c r="AB57" t="n">
        <v>645.9203100525941</v>
      </c>
      <c r="AC57" t="n">
        <v>584.2745822160226</v>
      </c>
      <c r="AD57" t="n">
        <v>472079.7276457268</v>
      </c>
      <c r="AE57" t="n">
        <v>645920.3100525942</v>
      </c>
      <c r="AF57" t="n">
        <v>3.281089373981866e-06</v>
      </c>
      <c r="AG57" t="n">
        <v>8.125</v>
      </c>
      <c r="AH57" t="n">
        <v>584274.5822160227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3.5582</v>
      </c>
      <c r="E58" t="n">
        <v>28.1</v>
      </c>
      <c r="F58" t="n">
        <v>24.62</v>
      </c>
      <c r="G58" t="n">
        <v>86.90000000000001</v>
      </c>
      <c r="H58" t="n">
        <v>1.04</v>
      </c>
      <c r="I58" t="n">
        <v>17</v>
      </c>
      <c r="J58" t="n">
        <v>257.46</v>
      </c>
      <c r="K58" t="n">
        <v>57.72</v>
      </c>
      <c r="L58" t="n">
        <v>15</v>
      </c>
      <c r="M58" t="n">
        <v>15</v>
      </c>
      <c r="N58" t="n">
        <v>64.73999999999999</v>
      </c>
      <c r="O58" t="n">
        <v>31987.71</v>
      </c>
      <c r="P58" t="n">
        <v>326.65</v>
      </c>
      <c r="Q58" t="n">
        <v>1397.28</v>
      </c>
      <c r="R58" t="n">
        <v>87.38</v>
      </c>
      <c r="S58" t="n">
        <v>66.97</v>
      </c>
      <c r="T58" t="n">
        <v>7608.72</v>
      </c>
      <c r="U58" t="n">
        <v>0.77</v>
      </c>
      <c r="V58" t="n">
        <v>0.85</v>
      </c>
      <c r="W58" t="n">
        <v>5.32</v>
      </c>
      <c r="X58" t="n">
        <v>0.46</v>
      </c>
      <c r="Y58" t="n">
        <v>1</v>
      </c>
      <c r="Z58" t="n">
        <v>10</v>
      </c>
      <c r="AA58" t="n">
        <v>473.1960231384003</v>
      </c>
      <c r="AB58" t="n">
        <v>647.4476747931515</v>
      </c>
      <c r="AC58" t="n">
        <v>585.656177409411</v>
      </c>
      <c r="AD58" t="n">
        <v>473196.0231384003</v>
      </c>
      <c r="AE58" t="n">
        <v>647447.6747931514</v>
      </c>
      <c r="AF58" t="n">
        <v>3.278325342722193e-06</v>
      </c>
      <c r="AG58" t="n">
        <v>8.130787037037038</v>
      </c>
      <c r="AH58" t="n">
        <v>585656.1774094111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3.5577</v>
      </c>
      <c r="E59" t="n">
        <v>28.11</v>
      </c>
      <c r="F59" t="n">
        <v>24.62</v>
      </c>
      <c r="G59" t="n">
        <v>86.91</v>
      </c>
      <c r="H59" t="n">
        <v>1.05</v>
      </c>
      <c r="I59" t="n">
        <v>17</v>
      </c>
      <c r="J59" t="n">
        <v>257.92</v>
      </c>
      <c r="K59" t="n">
        <v>57.72</v>
      </c>
      <c r="L59" t="n">
        <v>15.25</v>
      </c>
      <c r="M59" t="n">
        <v>15</v>
      </c>
      <c r="N59" t="n">
        <v>64.95</v>
      </c>
      <c r="O59" t="n">
        <v>32044.35</v>
      </c>
      <c r="P59" t="n">
        <v>323.98</v>
      </c>
      <c r="Q59" t="n">
        <v>1397.24</v>
      </c>
      <c r="R59" t="n">
        <v>87.59</v>
      </c>
      <c r="S59" t="n">
        <v>66.97</v>
      </c>
      <c r="T59" t="n">
        <v>7710.71</v>
      </c>
      <c r="U59" t="n">
        <v>0.76</v>
      </c>
      <c r="V59" t="n">
        <v>0.85</v>
      </c>
      <c r="W59" t="n">
        <v>5.32</v>
      </c>
      <c r="X59" t="n">
        <v>0.46</v>
      </c>
      <c r="Y59" t="n">
        <v>1</v>
      </c>
      <c r="Z59" t="n">
        <v>10</v>
      </c>
      <c r="AA59" t="n">
        <v>471.4240848575988</v>
      </c>
      <c r="AB59" t="n">
        <v>645.0232306649591</v>
      </c>
      <c r="AC59" t="n">
        <v>583.4631188260846</v>
      </c>
      <c r="AD59" t="n">
        <v>471424.0848575988</v>
      </c>
      <c r="AE59" t="n">
        <v>645023.2306649591</v>
      </c>
      <c r="AF59" t="n">
        <v>3.277864670845582e-06</v>
      </c>
      <c r="AG59" t="n">
        <v>8.133680555555555</v>
      </c>
      <c r="AH59" t="n">
        <v>583463.1188260847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3.567</v>
      </c>
      <c r="E60" t="n">
        <v>28.04</v>
      </c>
      <c r="F60" t="n">
        <v>24.6</v>
      </c>
      <c r="G60" t="n">
        <v>92.23999999999999</v>
      </c>
      <c r="H60" t="n">
        <v>1.07</v>
      </c>
      <c r="I60" t="n">
        <v>16</v>
      </c>
      <c r="J60" t="n">
        <v>258.38</v>
      </c>
      <c r="K60" t="n">
        <v>57.72</v>
      </c>
      <c r="L60" t="n">
        <v>15.5</v>
      </c>
      <c r="M60" t="n">
        <v>14</v>
      </c>
      <c r="N60" t="n">
        <v>65.16</v>
      </c>
      <c r="O60" t="n">
        <v>32101.07</v>
      </c>
      <c r="P60" t="n">
        <v>322.77</v>
      </c>
      <c r="Q60" t="n">
        <v>1397.25</v>
      </c>
      <c r="R60" t="n">
        <v>86.61</v>
      </c>
      <c r="S60" t="n">
        <v>66.97</v>
      </c>
      <c r="T60" t="n">
        <v>7229.09</v>
      </c>
      <c r="U60" t="n">
        <v>0.77</v>
      </c>
      <c r="V60" t="n">
        <v>0.86</v>
      </c>
      <c r="W60" t="n">
        <v>5.32</v>
      </c>
      <c r="X60" t="n">
        <v>0.43</v>
      </c>
      <c r="Y60" t="n">
        <v>1</v>
      </c>
      <c r="Z60" t="n">
        <v>10</v>
      </c>
      <c r="AA60" t="n">
        <v>469.737161214199</v>
      </c>
      <c r="AB60" t="n">
        <v>642.7151073142408</v>
      </c>
      <c r="AC60" t="n">
        <v>581.3752795284875</v>
      </c>
      <c r="AD60" t="n">
        <v>469737.161214199</v>
      </c>
      <c r="AE60" t="n">
        <v>642715.1073142408</v>
      </c>
      <c r="AF60" t="n">
        <v>3.286433167750566e-06</v>
      </c>
      <c r="AG60" t="n">
        <v>8.113425925925926</v>
      </c>
      <c r="AH60" t="n">
        <v>581375.2795284875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3.5662</v>
      </c>
      <c r="E61" t="n">
        <v>28.04</v>
      </c>
      <c r="F61" t="n">
        <v>24.6</v>
      </c>
      <c r="G61" t="n">
        <v>92.26000000000001</v>
      </c>
      <c r="H61" t="n">
        <v>1.08</v>
      </c>
      <c r="I61" t="n">
        <v>16</v>
      </c>
      <c r="J61" t="n">
        <v>258.84</v>
      </c>
      <c r="K61" t="n">
        <v>57.72</v>
      </c>
      <c r="L61" t="n">
        <v>15.75</v>
      </c>
      <c r="M61" t="n">
        <v>14</v>
      </c>
      <c r="N61" t="n">
        <v>65.37</v>
      </c>
      <c r="O61" t="n">
        <v>32157.87</v>
      </c>
      <c r="P61" t="n">
        <v>322.36</v>
      </c>
      <c r="Q61" t="n">
        <v>1397.18</v>
      </c>
      <c r="R61" t="n">
        <v>86.84999999999999</v>
      </c>
      <c r="S61" t="n">
        <v>66.97</v>
      </c>
      <c r="T61" t="n">
        <v>7346.66</v>
      </c>
      <c r="U61" t="n">
        <v>0.77</v>
      </c>
      <c r="V61" t="n">
        <v>0.86</v>
      </c>
      <c r="W61" t="n">
        <v>5.32</v>
      </c>
      <c r="X61" t="n">
        <v>0.44</v>
      </c>
      <c r="Y61" t="n">
        <v>1</v>
      </c>
      <c r="Z61" t="n">
        <v>10</v>
      </c>
      <c r="AA61" t="n">
        <v>469.5273055541243</v>
      </c>
      <c r="AB61" t="n">
        <v>642.4279735419483</v>
      </c>
      <c r="AC61" t="n">
        <v>581.1155494004278</v>
      </c>
      <c r="AD61" t="n">
        <v>469527.3055541244</v>
      </c>
      <c r="AE61" t="n">
        <v>642427.9735419482</v>
      </c>
      <c r="AF61" t="n">
        <v>3.285696092747987e-06</v>
      </c>
      <c r="AG61" t="n">
        <v>8.113425925925926</v>
      </c>
      <c r="AH61" t="n">
        <v>581115.5494004277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3.5646</v>
      </c>
      <c r="E62" t="n">
        <v>28.05</v>
      </c>
      <c r="F62" t="n">
        <v>24.62</v>
      </c>
      <c r="G62" t="n">
        <v>92.31</v>
      </c>
      <c r="H62" t="n">
        <v>1.1</v>
      </c>
      <c r="I62" t="n">
        <v>16</v>
      </c>
      <c r="J62" t="n">
        <v>259.3</v>
      </c>
      <c r="K62" t="n">
        <v>57.72</v>
      </c>
      <c r="L62" t="n">
        <v>16</v>
      </c>
      <c r="M62" t="n">
        <v>14</v>
      </c>
      <c r="N62" t="n">
        <v>65.58</v>
      </c>
      <c r="O62" t="n">
        <v>32214.75</v>
      </c>
      <c r="P62" t="n">
        <v>321.82</v>
      </c>
      <c r="Q62" t="n">
        <v>1397.23</v>
      </c>
      <c r="R62" t="n">
        <v>87.3</v>
      </c>
      <c r="S62" t="n">
        <v>66.97</v>
      </c>
      <c r="T62" t="n">
        <v>7571.97</v>
      </c>
      <c r="U62" t="n">
        <v>0.77</v>
      </c>
      <c r="V62" t="n">
        <v>0.86</v>
      </c>
      <c r="W62" t="n">
        <v>5.32</v>
      </c>
      <c r="X62" t="n">
        <v>0.45</v>
      </c>
      <c r="Y62" t="n">
        <v>1</v>
      </c>
      <c r="Z62" t="n">
        <v>10</v>
      </c>
      <c r="AA62" t="n">
        <v>469.3666240472771</v>
      </c>
      <c r="AB62" t="n">
        <v>642.2081220155121</v>
      </c>
      <c r="AC62" t="n">
        <v>580.9166801951112</v>
      </c>
      <c r="AD62" t="n">
        <v>469366.6240472771</v>
      </c>
      <c r="AE62" t="n">
        <v>642208.1220155121</v>
      </c>
      <c r="AF62" t="n">
        <v>3.284221942742828e-06</v>
      </c>
      <c r="AG62" t="n">
        <v>8.116319444444445</v>
      </c>
      <c r="AH62" t="n">
        <v>580916.6801951112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3.5678</v>
      </c>
      <c r="E63" t="n">
        <v>28.03</v>
      </c>
      <c r="F63" t="n">
        <v>24.59</v>
      </c>
      <c r="G63" t="n">
        <v>92.22</v>
      </c>
      <c r="H63" t="n">
        <v>1.11</v>
      </c>
      <c r="I63" t="n">
        <v>16</v>
      </c>
      <c r="J63" t="n">
        <v>259.76</v>
      </c>
      <c r="K63" t="n">
        <v>57.72</v>
      </c>
      <c r="L63" t="n">
        <v>16.25</v>
      </c>
      <c r="M63" t="n">
        <v>14</v>
      </c>
      <c r="N63" t="n">
        <v>65.79000000000001</v>
      </c>
      <c r="O63" t="n">
        <v>32271.71</v>
      </c>
      <c r="P63" t="n">
        <v>319.83</v>
      </c>
      <c r="Q63" t="n">
        <v>1397.26</v>
      </c>
      <c r="R63" t="n">
        <v>86.31999999999999</v>
      </c>
      <c r="S63" t="n">
        <v>66.97</v>
      </c>
      <c r="T63" t="n">
        <v>7084.14</v>
      </c>
      <c r="U63" t="n">
        <v>0.78</v>
      </c>
      <c r="V63" t="n">
        <v>0.86</v>
      </c>
      <c r="W63" t="n">
        <v>5.32</v>
      </c>
      <c r="X63" t="n">
        <v>0.42</v>
      </c>
      <c r="Y63" t="n">
        <v>1</v>
      </c>
      <c r="Z63" t="n">
        <v>10</v>
      </c>
      <c r="AA63" t="n">
        <v>467.6412908953091</v>
      </c>
      <c r="AB63" t="n">
        <v>639.847445080663</v>
      </c>
      <c r="AC63" t="n">
        <v>578.7813029536931</v>
      </c>
      <c r="AD63" t="n">
        <v>467641.2908953091</v>
      </c>
      <c r="AE63" t="n">
        <v>639847.445080663</v>
      </c>
      <c r="AF63" t="n">
        <v>3.287170242753146e-06</v>
      </c>
      <c r="AG63" t="n">
        <v>8.110532407407408</v>
      </c>
      <c r="AH63" t="n">
        <v>578781.3029536931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3.5787</v>
      </c>
      <c r="E64" t="n">
        <v>27.94</v>
      </c>
      <c r="F64" t="n">
        <v>24.55</v>
      </c>
      <c r="G64" t="n">
        <v>98.2</v>
      </c>
      <c r="H64" t="n">
        <v>1.13</v>
      </c>
      <c r="I64" t="n">
        <v>15</v>
      </c>
      <c r="J64" t="n">
        <v>260.23</v>
      </c>
      <c r="K64" t="n">
        <v>57.72</v>
      </c>
      <c r="L64" t="n">
        <v>16.5</v>
      </c>
      <c r="M64" t="n">
        <v>13</v>
      </c>
      <c r="N64" t="n">
        <v>66</v>
      </c>
      <c r="O64" t="n">
        <v>32328.74</v>
      </c>
      <c r="P64" t="n">
        <v>317.98</v>
      </c>
      <c r="Q64" t="n">
        <v>1397.19</v>
      </c>
      <c r="R64" t="n">
        <v>85.19</v>
      </c>
      <c r="S64" t="n">
        <v>66.97</v>
      </c>
      <c r="T64" t="n">
        <v>6524.18</v>
      </c>
      <c r="U64" t="n">
        <v>0.79</v>
      </c>
      <c r="V64" t="n">
        <v>0.86</v>
      </c>
      <c r="W64" t="n">
        <v>5.31</v>
      </c>
      <c r="X64" t="n">
        <v>0.39</v>
      </c>
      <c r="Y64" t="n">
        <v>1</v>
      </c>
      <c r="Z64" t="n">
        <v>10</v>
      </c>
      <c r="AA64" t="n">
        <v>465.333106731581</v>
      </c>
      <c r="AB64" t="n">
        <v>636.6892856779515</v>
      </c>
      <c r="AC64" t="n">
        <v>575.9245538518719</v>
      </c>
      <c r="AD64" t="n">
        <v>465333.106731581</v>
      </c>
      <c r="AE64" t="n">
        <v>636689.2856779515</v>
      </c>
      <c r="AF64" t="n">
        <v>3.297212889663289e-06</v>
      </c>
      <c r="AG64" t="n">
        <v>8.084490740740742</v>
      </c>
      <c r="AH64" t="n">
        <v>575924.5538518719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3.5749</v>
      </c>
      <c r="E65" t="n">
        <v>27.97</v>
      </c>
      <c r="F65" t="n">
        <v>24.58</v>
      </c>
      <c r="G65" t="n">
        <v>98.31999999999999</v>
      </c>
      <c r="H65" t="n">
        <v>1.14</v>
      </c>
      <c r="I65" t="n">
        <v>15</v>
      </c>
      <c r="J65" t="n">
        <v>260.69</v>
      </c>
      <c r="K65" t="n">
        <v>57.72</v>
      </c>
      <c r="L65" t="n">
        <v>16.75</v>
      </c>
      <c r="M65" t="n">
        <v>13</v>
      </c>
      <c r="N65" t="n">
        <v>66.20999999999999</v>
      </c>
      <c r="O65" t="n">
        <v>32385.86</v>
      </c>
      <c r="P65" t="n">
        <v>316.77</v>
      </c>
      <c r="Q65" t="n">
        <v>1397.18</v>
      </c>
      <c r="R65" t="n">
        <v>85.98999999999999</v>
      </c>
      <c r="S65" t="n">
        <v>66.97</v>
      </c>
      <c r="T65" t="n">
        <v>6922.98</v>
      </c>
      <c r="U65" t="n">
        <v>0.78</v>
      </c>
      <c r="V65" t="n">
        <v>0.86</v>
      </c>
      <c r="W65" t="n">
        <v>5.32</v>
      </c>
      <c r="X65" t="n">
        <v>0.41</v>
      </c>
      <c r="Y65" t="n">
        <v>1</v>
      </c>
      <c r="Z65" t="n">
        <v>10</v>
      </c>
      <c r="AA65" t="n">
        <v>464.936693802944</v>
      </c>
      <c r="AB65" t="n">
        <v>636.1468960204862</v>
      </c>
      <c r="AC65" t="n">
        <v>575.4339291020665</v>
      </c>
      <c r="AD65" t="n">
        <v>464936.693802944</v>
      </c>
      <c r="AE65" t="n">
        <v>636146.8960204863</v>
      </c>
      <c r="AF65" t="n">
        <v>3.293711783401037e-06</v>
      </c>
      <c r="AG65" t="n">
        <v>8.093171296296296</v>
      </c>
      <c r="AH65" t="n">
        <v>575433.9291020664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3.5776</v>
      </c>
      <c r="E66" t="n">
        <v>27.95</v>
      </c>
      <c r="F66" t="n">
        <v>24.56</v>
      </c>
      <c r="G66" t="n">
        <v>98.23999999999999</v>
      </c>
      <c r="H66" t="n">
        <v>1.16</v>
      </c>
      <c r="I66" t="n">
        <v>15</v>
      </c>
      <c r="J66" t="n">
        <v>261.15</v>
      </c>
      <c r="K66" t="n">
        <v>57.72</v>
      </c>
      <c r="L66" t="n">
        <v>17</v>
      </c>
      <c r="M66" t="n">
        <v>13</v>
      </c>
      <c r="N66" t="n">
        <v>66.43000000000001</v>
      </c>
      <c r="O66" t="n">
        <v>32443.05</v>
      </c>
      <c r="P66" t="n">
        <v>313.51</v>
      </c>
      <c r="Q66" t="n">
        <v>1397.17</v>
      </c>
      <c r="R66" t="n">
        <v>85.37</v>
      </c>
      <c r="S66" t="n">
        <v>66.97</v>
      </c>
      <c r="T66" t="n">
        <v>6612</v>
      </c>
      <c r="U66" t="n">
        <v>0.78</v>
      </c>
      <c r="V66" t="n">
        <v>0.86</v>
      </c>
      <c r="W66" t="n">
        <v>5.32</v>
      </c>
      <c r="X66" t="n">
        <v>0.39</v>
      </c>
      <c r="Y66" t="n">
        <v>1</v>
      </c>
      <c r="Z66" t="n">
        <v>10</v>
      </c>
      <c r="AA66" t="n">
        <v>462.4378249965501</v>
      </c>
      <c r="AB66" t="n">
        <v>632.7278334772669</v>
      </c>
      <c r="AC66" t="n">
        <v>572.3411770892875</v>
      </c>
      <c r="AD66" t="n">
        <v>462437.8249965501</v>
      </c>
      <c r="AE66" t="n">
        <v>632727.8334772669</v>
      </c>
      <c r="AF66" t="n">
        <v>3.296199411534742e-06</v>
      </c>
      <c r="AG66" t="n">
        <v>8.08738425925926</v>
      </c>
      <c r="AH66" t="n">
        <v>572341.1770892876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3.5875</v>
      </c>
      <c r="E67" t="n">
        <v>27.87</v>
      </c>
      <c r="F67" t="n">
        <v>24.53</v>
      </c>
      <c r="G67" t="n">
        <v>105.12</v>
      </c>
      <c r="H67" t="n">
        <v>1.17</v>
      </c>
      <c r="I67" t="n">
        <v>14</v>
      </c>
      <c r="J67" t="n">
        <v>261.62</v>
      </c>
      <c r="K67" t="n">
        <v>57.72</v>
      </c>
      <c r="L67" t="n">
        <v>17.25</v>
      </c>
      <c r="M67" t="n">
        <v>12</v>
      </c>
      <c r="N67" t="n">
        <v>66.64</v>
      </c>
      <c r="O67" t="n">
        <v>32500.33</v>
      </c>
      <c r="P67" t="n">
        <v>311.66</v>
      </c>
      <c r="Q67" t="n">
        <v>1397.2</v>
      </c>
      <c r="R67" t="n">
        <v>84.42</v>
      </c>
      <c r="S67" t="n">
        <v>66.97</v>
      </c>
      <c r="T67" t="n">
        <v>6143.39</v>
      </c>
      <c r="U67" t="n">
        <v>0.79</v>
      </c>
      <c r="V67" t="n">
        <v>0.86</v>
      </c>
      <c r="W67" t="n">
        <v>5.31</v>
      </c>
      <c r="X67" t="n">
        <v>0.36</v>
      </c>
      <c r="Y67" t="n">
        <v>1</v>
      </c>
      <c r="Z67" t="n">
        <v>10</v>
      </c>
      <c r="AA67" t="n">
        <v>460.2682792600602</v>
      </c>
      <c r="AB67" t="n">
        <v>629.7593652869987</v>
      </c>
      <c r="AC67" t="n">
        <v>569.6560153368272</v>
      </c>
      <c r="AD67" t="n">
        <v>460268.2792600602</v>
      </c>
      <c r="AE67" t="n">
        <v>629759.3652869987</v>
      </c>
      <c r="AF67" t="n">
        <v>3.305320714691661e-06</v>
      </c>
      <c r="AG67" t="n">
        <v>8.064236111111112</v>
      </c>
      <c r="AH67" t="n">
        <v>569656.0153368271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3.5878</v>
      </c>
      <c r="E68" t="n">
        <v>27.87</v>
      </c>
      <c r="F68" t="n">
        <v>24.53</v>
      </c>
      <c r="G68" t="n">
        <v>105.11</v>
      </c>
      <c r="H68" t="n">
        <v>1.19</v>
      </c>
      <c r="I68" t="n">
        <v>14</v>
      </c>
      <c r="J68" t="n">
        <v>262.08</v>
      </c>
      <c r="K68" t="n">
        <v>57.72</v>
      </c>
      <c r="L68" t="n">
        <v>17.5</v>
      </c>
      <c r="M68" t="n">
        <v>10</v>
      </c>
      <c r="N68" t="n">
        <v>66.86</v>
      </c>
      <c r="O68" t="n">
        <v>32557.69</v>
      </c>
      <c r="P68" t="n">
        <v>311.55</v>
      </c>
      <c r="Q68" t="n">
        <v>1397.17</v>
      </c>
      <c r="R68" t="n">
        <v>84.14</v>
      </c>
      <c r="S68" t="n">
        <v>66.97</v>
      </c>
      <c r="T68" t="n">
        <v>6003.27</v>
      </c>
      <c r="U68" t="n">
        <v>0.8</v>
      </c>
      <c r="V68" t="n">
        <v>0.86</v>
      </c>
      <c r="W68" t="n">
        <v>5.32</v>
      </c>
      <c r="X68" t="n">
        <v>0.36</v>
      </c>
      <c r="Y68" t="n">
        <v>1</v>
      </c>
      <c r="Z68" t="n">
        <v>10</v>
      </c>
      <c r="AA68" t="n">
        <v>460.169490979982</v>
      </c>
      <c r="AB68" t="n">
        <v>629.6241988039643</v>
      </c>
      <c r="AC68" t="n">
        <v>569.5337489532263</v>
      </c>
      <c r="AD68" t="n">
        <v>460169.490979982</v>
      </c>
      <c r="AE68" t="n">
        <v>629624.1988039643</v>
      </c>
      <c r="AF68" t="n">
        <v>3.305597117817629e-06</v>
      </c>
      <c r="AG68" t="n">
        <v>8.064236111111112</v>
      </c>
      <c r="AH68" t="n">
        <v>569533.7489532264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3.588</v>
      </c>
      <c r="E69" t="n">
        <v>27.87</v>
      </c>
      <c r="F69" t="n">
        <v>24.52</v>
      </c>
      <c r="G69" t="n">
        <v>105.1</v>
      </c>
      <c r="H69" t="n">
        <v>1.2</v>
      </c>
      <c r="I69" t="n">
        <v>14</v>
      </c>
      <c r="J69" t="n">
        <v>262.55</v>
      </c>
      <c r="K69" t="n">
        <v>57.72</v>
      </c>
      <c r="L69" t="n">
        <v>17.75</v>
      </c>
      <c r="M69" t="n">
        <v>11</v>
      </c>
      <c r="N69" t="n">
        <v>67.06999999999999</v>
      </c>
      <c r="O69" t="n">
        <v>32615.12</v>
      </c>
      <c r="P69" t="n">
        <v>309.83</v>
      </c>
      <c r="Q69" t="n">
        <v>1397.21</v>
      </c>
      <c r="R69" t="n">
        <v>84.3</v>
      </c>
      <c r="S69" t="n">
        <v>66.97</v>
      </c>
      <c r="T69" t="n">
        <v>6080.25</v>
      </c>
      <c r="U69" t="n">
        <v>0.79</v>
      </c>
      <c r="V69" t="n">
        <v>0.86</v>
      </c>
      <c r="W69" t="n">
        <v>5.31</v>
      </c>
      <c r="X69" t="n">
        <v>0.36</v>
      </c>
      <c r="Y69" t="n">
        <v>1</v>
      </c>
      <c r="Z69" t="n">
        <v>10</v>
      </c>
      <c r="AA69" t="n">
        <v>458.9591961566807</v>
      </c>
      <c r="AB69" t="n">
        <v>627.9682200322842</v>
      </c>
      <c r="AC69" t="n">
        <v>568.0358144713344</v>
      </c>
      <c r="AD69" t="n">
        <v>458959.1961566806</v>
      </c>
      <c r="AE69" t="n">
        <v>627968.2200322842</v>
      </c>
      <c r="AF69" t="n">
        <v>3.305781386568273e-06</v>
      </c>
      <c r="AG69" t="n">
        <v>8.064236111111112</v>
      </c>
      <c r="AH69" t="n">
        <v>568035.8144713345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3.5862</v>
      </c>
      <c r="E70" t="n">
        <v>27.88</v>
      </c>
      <c r="F70" t="n">
        <v>24.54</v>
      </c>
      <c r="G70" t="n">
        <v>105.16</v>
      </c>
      <c r="H70" t="n">
        <v>1.22</v>
      </c>
      <c r="I70" t="n">
        <v>14</v>
      </c>
      <c r="J70" t="n">
        <v>263.01</v>
      </c>
      <c r="K70" t="n">
        <v>57.72</v>
      </c>
      <c r="L70" t="n">
        <v>18</v>
      </c>
      <c r="M70" t="n">
        <v>8</v>
      </c>
      <c r="N70" t="n">
        <v>67.29000000000001</v>
      </c>
      <c r="O70" t="n">
        <v>32672.64</v>
      </c>
      <c r="P70" t="n">
        <v>307.24</v>
      </c>
      <c r="Q70" t="n">
        <v>1397.21</v>
      </c>
      <c r="R70" t="n">
        <v>84.62</v>
      </c>
      <c r="S70" t="n">
        <v>66.97</v>
      </c>
      <c r="T70" t="n">
        <v>6243.84</v>
      </c>
      <c r="U70" t="n">
        <v>0.79</v>
      </c>
      <c r="V70" t="n">
        <v>0.86</v>
      </c>
      <c r="W70" t="n">
        <v>5.32</v>
      </c>
      <c r="X70" t="n">
        <v>0.37</v>
      </c>
      <c r="Y70" t="n">
        <v>1</v>
      </c>
      <c r="Z70" t="n">
        <v>10</v>
      </c>
      <c r="AA70" t="n">
        <v>457.4285385938484</v>
      </c>
      <c r="AB70" t="n">
        <v>625.8739068269713</v>
      </c>
      <c r="AC70" t="n">
        <v>566.1413795789497</v>
      </c>
      <c r="AD70" t="n">
        <v>457428.5385938484</v>
      </c>
      <c r="AE70" t="n">
        <v>625873.9068269713</v>
      </c>
      <c r="AF70" t="n">
        <v>3.30412296781247e-06</v>
      </c>
      <c r="AG70" t="n">
        <v>8.06712962962963</v>
      </c>
      <c r="AH70" t="n">
        <v>566141.3795789497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3.5972</v>
      </c>
      <c r="E71" t="n">
        <v>27.8</v>
      </c>
      <c r="F71" t="n">
        <v>24.5</v>
      </c>
      <c r="G71" t="n">
        <v>113.07</v>
      </c>
      <c r="H71" t="n">
        <v>1.23</v>
      </c>
      <c r="I71" t="n">
        <v>13</v>
      </c>
      <c r="J71" t="n">
        <v>263.48</v>
      </c>
      <c r="K71" t="n">
        <v>57.72</v>
      </c>
      <c r="L71" t="n">
        <v>18.25</v>
      </c>
      <c r="M71" t="n">
        <v>8</v>
      </c>
      <c r="N71" t="n">
        <v>67.51000000000001</v>
      </c>
      <c r="O71" t="n">
        <v>32730.24</v>
      </c>
      <c r="P71" t="n">
        <v>303.88</v>
      </c>
      <c r="Q71" t="n">
        <v>1397.17</v>
      </c>
      <c r="R71" t="n">
        <v>83.28</v>
      </c>
      <c r="S71" t="n">
        <v>66.97</v>
      </c>
      <c r="T71" t="n">
        <v>5575.41</v>
      </c>
      <c r="U71" t="n">
        <v>0.8</v>
      </c>
      <c r="V71" t="n">
        <v>0.86</v>
      </c>
      <c r="W71" t="n">
        <v>5.32</v>
      </c>
      <c r="X71" t="n">
        <v>0.33</v>
      </c>
      <c r="Y71" t="n">
        <v>1</v>
      </c>
      <c r="Z71" t="n">
        <v>10</v>
      </c>
      <c r="AA71" t="n">
        <v>454.1397820662929</v>
      </c>
      <c r="AB71" t="n">
        <v>621.3740850562718</v>
      </c>
      <c r="AC71" t="n">
        <v>562.0710144825063</v>
      </c>
      <c r="AD71" t="n">
        <v>454139.7820662929</v>
      </c>
      <c r="AE71" t="n">
        <v>621374.0850562719</v>
      </c>
      <c r="AF71" t="n">
        <v>3.314257749097936e-06</v>
      </c>
      <c r="AG71" t="n">
        <v>8.043981481481483</v>
      </c>
      <c r="AH71" t="n">
        <v>562071.0144825062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3.595</v>
      </c>
      <c r="E72" t="n">
        <v>27.82</v>
      </c>
      <c r="F72" t="n">
        <v>24.52</v>
      </c>
      <c r="G72" t="n">
        <v>113.15</v>
      </c>
      <c r="H72" t="n">
        <v>1.25</v>
      </c>
      <c r="I72" t="n">
        <v>13</v>
      </c>
      <c r="J72" t="n">
        <v>263.95</v>
      </c>
      <c r="K72" t="n">
        <v>57.72</v>
      </c>
      <c r="L72" t="n">
        <v>18.5</v>
      </c>
      <c r="M72" t="n">
        <v>6</v>
      </c>
      <c r="N72" t="n">
        <v>67.72</v>
      </c>
      <c r="O72" t="n">
        <v>32787.92</v>
      </c>
      <c r="P72" t="n">
        <v>305.59</v>
      </c>
      <c r="Q72" t="n">
        <v>1397.19</v>
      </c>
      <c r="R72" t="n">
        <v>83.78</v>
      </c>
      <c r="S72" t="n">
        <v>66.97</v>
      </c>
      <c r="T72" t="n">
        <v>5826.17</v>
      </c>
      <c r="U72" t="n">
        <v>0.8</v>
      </c>
      <c r="V72" t="n">
        <v>0.86</v>
      </c>
      <c r="W72" t="n">
        <v>5.32</v>
      </c>
      <c r="X72" t="n">
        <v>0.35</v>
      </c>
      <c r="Y72" t="n">
        <v>1</v>
      </c>
      <c r="Z72" t="n">
        <v>10</v>
      </c>
      <c r="AA72" t="n">
        <v>455.5355146668068</v>
      </c>
      <c r="AB72" t="n">
        <v>623.2837879756714</v>
      </c>
      <c r="AC72" t="n">
        <v>563.7984580355633</v>
      </c>
      <c r="AD72" t="n">
        <v>455535.5146668068</v>
      </c>
      <c r="AE72" t="n">
        <v>623283.7879756715</v>
      </c>
      <c r="AF72" t="n">
        <v>3.312230792840843e-06</v>
      </c>
      <c r="AG72" t="n">
        <v>8.049768518518519</v>
      </c>
      <c r="AH72" t="n">
        <v>563798.4580355632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3.594</v>
      </c>
      <c r="E73" t="n">
        <v>27.82</v>
      </c>
      <c r="F73" t="n">
        <v>24.52</v>
      </c>
      <c r="G73" t="n">
        <v>113.18</v>
      </c>
      <c r="H73" t="n">
        <v>1.26</v>
      </c>
      <c r="I73" t="n">
        <v>13</v>
      </c>
      <c r="J73" t="n">
        <v>264.42</v>
      </c>
      <c r="K73" t="n">
        <v>57.72</v>
      </c>
      <c r="L73" t="n">
        <v>18.75</v>
      </c>
      <c r="M73" t="n">
        <v>4</v>
      </c>
      <c r="N73" t="n">
        <v>67.94</v>
      </c>
      <c r="O73" t="n">
        <v>32845.69</v>
      </c>
      <c r="P73" t="n">
        <v>306.49</v>
      </c>
      <c r="Q73" t="n">
        <v>1397.22</v>
      </c>
      <c r="R73" t="n">
        <v>83.95999999999999</v>
      </c>
      <c r="S73" t="n">
        <v>66.97</v>
      </c>
      <c r="T73" t="n">
        <v>5914.57</v>
      </c>
      <c r="U73" t="n">
        <v>0.8</v>
      </c>
      <c r="V73" t="n">
        <v>0.86</v>
      </c>
      <c r="W73" t="n">
        <v>5.32</v>
      </c>
      <c r="X73" t="n">
        <v>0.36</v>
      </c>
      <c r="Y73" t="n">
        <v>1</v>
      </c>
      <c r="Z73" t="n">
        <v>10</v>
      </c>
      <c r="AA73" t="n">
        <v>456.2218404711136</v>
      </c>
      <c r="AB73" t="n">
        <v>624.2228492196816</v>
      </c>
      <c r="AC73" t="n">
        <v>564.6478965924258</v>
      </c>
      <c r="AD73" t="n">
        <v>456221.8404711136</v>
      </c>
      <c r="AE73" t="n">
        <v>624222.8492196816</v>
      </c>
      <c r="AF73" t="n">
        <v>3.311309449087618e-06</v>
      </c>
      <c r="AG73" t="n">
        <v>8.049768518518519</v>
      </c>
      <c r="AH73" t="n">
        <v>564647.8965924258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3.5942</v>
      </c>
      <c r="E74" t="n">
        <v>27.82</v>
      </c>
      <c r="F74" t="n">
        <v>24.52</v>
      </c>
      <c r="G74" t="n">
        <v>113.17</v>
      </c>
      <c r="H74" t="n">
        <v>1.28</v>
      </c>
      <c r="I74" t="n">
        <v>13</v>
      </c>
      <c r="J74" t="n">
        <v>264.89</v>
      </c>
      <c r="K74" t="n">
        <v>57.72</v>
      </c>
      <c r="L74" t="n">
        <v>19</v>
      </c>
      <c r="M74" t="n">
        <v>4</v>
      </c>
      <c r="N74" t="n">
        <v>68.16</v>
      </c>
      <c r="O74" t="n">
        <v>32903.54</v>
      </c>
      <c r="P74" t="n">
        <v>306.77</v>
      </c>
      <c r="Q74" t="n">
        <v>1397.19</v>
      </c>
      <c r="R74" t="n">
        <v>83.95999999999999</v>
      </c>
      <c r="S74" t="n">
        <v>66.97</v>
      </c>
      <c r="T74" t="n">
        <v>5914.5</v>
      </c>
      <c r="U74" t="n">
        <v>0.8</v>
      </c>
      <c r="V74" t="n">
        <v>0.86</v>
      </c>
      <c r="W74" t="n">
        <v>5.32</v>
      </c>
      <c r="X74" t="n">
        <v>0.36</v>
      </c>
      <c r="Y74" t="n">
        <v>1</v>
      </c>
      <c r="Z74" t="n">
        <v>10</v>
      </c>
      <c r="AA74" t="n">
        <v>456.3940929730931</v>
      </c>
      <c r="AB74" t="n">
        <v>624.4585326921339</v>
      </c>
      <c r="AC74" t="n">
        <v>564.8610867650511</v>
      </c>
      <c r="AD74" t="n">
        <v>456394.0929730931</v>
      </c>
      <c r="AE74" t="n">
        <v>624458.5326921339</v>
      </c>
      <c r="AF74" t="n">
        <v>3.311493717838263e-06</v>
      </c>
      <c r="AG74" t="n">
        <v>8.049768518518519</v>
      </c>
      <c r="AH74" t="n">
        <v>564861.0867650511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3.5945</v>
      </c>
      <c r="E75" t="n">
        <v>27.82</v>
      </c>
      <c r="F75" t="n">
        <v>24.52</v>
      </c>
      <c r="G75" t="n">
        <v>113.17</v>
      </c>
      <c r="H75" t="n">
        <v>1.29</v>
      </c>
      <c r="I75" t="n">
        <v>13</v>
      </c>
      <c r="J75" t="n">
        <v>265.36</v>
      </c>
      <c r="K75" t="n">
        <v>57.72</v>
      </c>
      <c r="L75" t="n">
        <v>19.25</v>
      </c>
      <c r="M75" t="n">
        <v>1</v>
      </c>
      <c r="N75" t="n">
        <v>68.38</v>
      </c>
      <c r="O75" t="n">
        <v>32961.47</v>
      </c>
      <c r="P75" t="n">
        <v>306.75</v>
      </c>
      <c r="Q75" t="n">
        <v>1397.26</v>
      </c>
      <c r="R75" t="n">
        <v>83.73999999999999</v>
      </c>
      <c r="S75" t="n">
        <v>66.97</v>
      </c>
      <c r="T75" t="n">
        <v>5806.84</v>
      </c>
      <c r="U75" t="n">
        <v>0.8</v>
      </c>
      <c r="V75" t="n">
        <v>0.86</v>
      </c>
      <c r="W75" t="n">
        <v>5.33</v>
      </c>
      <c r="X75" t="n">
        <v>0.35</v>
      </c>
      <c r="Y75" t="n">
        <v>1</v>
      </c>
      <c r="Z75" t="n">
        <v>10</v>
      </c>
      <c r="AA75" t="n">
        <v>456.356370899731</v>
      </c>
      <c r="AB75" t="n">
        <v>624.4069196871795</v>
      </c>
      <c r="AC75" t="n">
        <v>564.8143996328503</v>
      </c>
      <c r="AD75" t="n">
        <v>456356.370899731</v>
      </c>
      <c r="AE75" t="n">
        <v>624406.9196871795</v>
      </c>
      <c r="AF75" t="n">
        <v>3.31177012096423e-06</v>
      </c>
      <c r="AG75" t="n">
        <v>8.049768518518519</v>
      </c>
      <c r="AH75" t="n">
        <v>564814.3996328503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3.5948</v>
      </c>
      <c r="E76" t="n">
        <v>27.82</v>
      </c>
      <c r="F76" t="n">
        <v>24.52</v>
      </c>
      <c r="G76" t="n">
        <v>113.15</v>
      </c>
      <c r="H76" t="n">
        <v>1.31</v>
      </c>
      <c r="I76" t="n">
        <v>13</v>
      </c>
      <c r="J76" t="n">
        <v>265.83</v>
      </c>
      <c r="K76" t="n">
        <v>57.72</v>
      </c>
      <c r="L76" t="n">
        <v>19.5</v>
      </c>
      <c r="M76" t="n">
        <v>1</v>
      </c>
      <c r="N76" t="n">
        <v>68.59999999999999</v>
      </c>
      <c r="O76" t="n">
        <v>33019.48</v>
      </c>
      <c r="P76" t="n">
        <v>307.13</v>
      </c>
      <c r="Q76" t="n">
        <v>1397.26</v>
      </c>
      <c r="R76" t="n">
        <v>83.7</v>
      </c>
      <c r="S76" t="n">
        <v>66.97</v>
      </c>
      <c r="T76" t="n">
        <v>5786.74</v>
      </c>
      <c r="U76" t="n">
        <v>0.8</v>
      </c>
      <c r="V76" t="n">
        <v>0.86</v>
      </c>
      <c r="W76" t="n">
        <v>5.32</v>
      </c>
      <c r="X76" t="n">
        <v>0.35</v>
      </c>
      <c r="Y76" t="n">
        <v>1</v>
      </c>
      <c r="Z76" t="n">
        <v>10</v>
      </c>
      <c r="AA76" t="n">
        <v>456.5877825567675</v>
      </c>
      <c r="AB76" t="n">
        <v>624.7235473254985</v>
      </c>
      <c r="AC76" t="n">
        <v>565.1008087737578</v>
      </c>
      <c r="AD76" t="n">
        <v>456587.7825567675</v>
      </c>
      <c r="AE76" t="n">
        <v>624723.5473254985</v>
      </c>
      <c r="AF76" t="n">
        <v>3.312046524090198e-06</v>
      </c>
      <c r="AG76" t="n">
        <v>8.049768518518519</v>
      </c>
      <c r="AH76" t="n">
        <v>565100.8087737578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3.5948</v>
      </c>
      <c r="E77" t="n">
        <v>27.82</v>
      </c>
      <c r="F77" t="n">
        <v>24.52</v>
      </c>
      <c r="G77" t="n">
        <v>113.15</v>
      </c>
      <c r="H77" t="n">
        <v>1.32</v>
      </c>
      <c r="I77" t="n">
        <v>13</v>
      </c>
      <c r="J77" t="n">
        <v>266.3</v>
      </c>
      <c r="K77" t="n">
        <v>57.72</v>
      </c>
      <c r="L77" t="n">
        <v>19.75</v>
      </c>
      <c r="M77" t="n">
        <v>1</v>
      </c>
      <c r="N77" t="n">
        <v>68.81999999999999</v>
      </c>
      <c r="O77" t="n">
        <v>33077.58</v>
      </c>
      <c r="P77" t="n">
        <v>307.52</v>
      </c>
      <c r="Q77" t="n">
        <v>1397.26</v>
      </c>
      <c r="R77" t="n">
        <v>83.69</v>
      </c>
      <c r="S77" t="n">
        <v>66.97</v>
      </c>
      <c r="T77" t="n">
        <v>5781.22</v>
      </c>
      <c r="U77" t="n">
        <v>0.8</v>
      </c>
      <c r="V77" t="n">
        <v>0.86</v>
      </c>
      <c r="W77" t="n">
        <v>5.32</v>
      </c>
      <c r="X77" t="n">
        <v>0.35</v>
      </c>
      <c r="Y77" t="n">
        <v>1</v>
      </c>
      <c r="Z77" t="n">
        <v>10</v>
      </c>
      <c r="AA77" t="n">
        <v>456.8501818052021</v>
      </c>
      <c r="AB77" t="n">
        <v>625.0825735534446</v>
      </c>
      <c r="AC77" t="n">
        <v>565.4255700424052</v>
      </c>
      <c r="AD77" t="n">
        <v>456850.181805202</v>
      </c>
      <c r="AE77" t="n">
        <v>625082.5735534446</v>
      </c>
      <c r="AF77" t="n">
        <v>3.312046524090198e-06</v>
      </c>
      <c r="AG77" t="n">
        <v>8.049768518518519</v>
      </c>
      <c r="AH77" t="n">
        <v>565425.5700424052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3.5944</v>
      </c>
      <c r="E78" t="n">
        <v>27.82</v>
      </c>
      <c r="F78" t="n">
        <v>24.52</v>
      </c>
      <c r="G78" t="n">
        <v>113.17</v>
      </c>
      <c r="H78" t="n">
        <v>1.33</v>
      </c>
      <c r="I78" t="n">
        <v>13</v>
      </c>
      <c r="J78" t="n">
        <v>266.77</v>
      </c>
      <c r="K78" t="n">
        <v>57.72</v>
      </c>
      <c r="L78" t="n">
        <v>20</v>
      </c>
      <c r="M78" t="n">
        <v>0</v>
      </c>
      <c r="N78" t="n">
        <v>69.05</v>
      </c>
      <c r="O78" t="n">
        <v>33135.76</v>
      </c>
      <c r="P78" t="n">
        <v>308.03</v>
      </c>
      <c r="Q78" t="n">
        <v>1397.26</v>
      </c>
      <c r="R78" t="n">
        <v>83.7</v>
      </c>
      <c r="S78" t="n">
        <v>66.97</v>
      </c>
      <c r="T78" t="n">
        <v>5787.11</v>
      </c>
      <c r="U78" t="n">
        <v>0.8</v>
      </c>
      <c r="V78" t="n">
        <v>0.86</v>
      </c>
      <c r="W78" t="n">
        <v>5.33</v>
      </c>
      <c r="X78" t="n">
        <v>0.35</v>
      </c>
      <c r="Y78" t="n">
        <v>1</v>
      </c>
      <c r="Z78" t="n">
        <v>10</v>
      </c>
      <c r="AA78" t="n">
        <v>457.2257618967122</v>
      </c>
      <c r="AB78" t="n">
        <v>625.596458804073</v>
      </c>
      <c r="AC78" t="n">
        <v>565.890410805956</v>
      </c>
      <c r="AD78" t="n">
        <v>457225.7618967122</v>
      </c>
      <c r="AE78" t="n">
        <v>625596.458804073</v>
      </c>
      <c r="AF78" t="n">
        <v>3.311677986588908e-06</v>
      </c>
      <c r="AG78" t="n">
        <v>8.049768518518519</v>
      </c>
      <c r="AH78" t="n">
        <v>565890.410805956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1.417</v>
      </c>
      <c r="E2" t="n">
        <v>70.56999999999999</v>
      </c>
      <c r="F2" t="n">
        <v>39.87</v>
      </c>
      <c r="G2" t="n">
        <v>4.65</v>
      </c>
      <c r="H2" t="n">
        <v>0.06</v>
      </c>
      <c r="I2" t="n">
        <v>515</v>
      </c>
      <c r="J2" t="n">
        <v>285.18</v>
      </c>
      <c r="K2" t="n">
        <v>61.2</v>
      </c>
      <c r="L2" t="n">
        <v>1</v>
      </c>
      <c r="M2" t="n">
        <v>513</v>
      </c>
      <c r="N2" t="n">
        <v>77.98</v>
      </c>
      <c r="O2" t="n">
        <v>35406.83</v>
      </c>
      <c r="P2" t="n">
        <v>709.05</v>
      </c>
      <c r="Q2" t="n">
        <v>1398.34</v>
      </c>
      <c r="R2" t="n">
        <v>585.76</v>
      </c>
      <c r="S2" t="n">
        <v>66.97</v>
      </c>
      <c r="T2" t="n">
        <v>254309.18</v>
      </c>
      <c r="U2" t="n">
        <v>0.11</v>
      </c>
      <c r="V2" t="n">
        <v>0.53</v>
      </c>
      <c r="W2" t="n">
        <v>6.16</v>
      </c>
      <c r="X2" t="n">
        <v>15.69</v>
      </c>
      <c r="Y2" t="n">
        <v>1</v>
      </c>
      <c r="Z2" t="n">
        <v>10</v>
      </c>
      <c r="AA2" t="n">
        <v>1991.883960728462</v>
      </c>
      <c r="AB2" t="n">
        <v>2725.383510787072</v>
      </c>
      <c r="AC2" t="n">
        <v>2465.276733617335</v>
      </c>
      <c r="AD2" t="n">
        <v>1991883.960728462</v>
      </c>
      <c r="AE2" t="n">
        <v>2725383.510787072</v>
      </c>
      <c r="AF2" t="n">
        <v>1.233965411022064e-06</v>
      </c>
      <c r="AG2" t="n">
        <v>20.41956018518518</v>
      </c>
      <c r="AH2" t="n">
        <v>2465276.733617335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1.7463</v>
      </c>
      <c r="E3" t="n">
        <v>57.26</v>
      </c>
      <c r="F3" t="n">
        <v>34.91</v>
      </c>
      <c r="G3" t="n">
        <v>5.82</v>
      </c>
      <c r="H3" t="n">
        <v>0.08</v>
      </c>
      <c r="I3" t="n">
        <v>360</v>
      </c>
      <c r="J3" t="n">
        <v>285.68</v>
      </c>
      <c r="K3" t="n">
        <v>61.2</v>
      </c>
      <c r="L3" t="n">
        <v>1.25</v>
      </c>
      <c r="M3" t="n">
        <v>358</v>
      </c>
      <c r="N3" t="n">
        <v>78.23999999999999</v>
      </c>
      <c r="O3" t="n">
        <v>35468.6</v>
      </c>
      <c r="P3" t="n">
        <v>620.09</v>
      </c>
      <c r="Q3" t="n">
        <v>1398.17</v>
      </c>
      <c r="R3" t="n">
        <v>424.36</v>
      </c>
      <c r="S3" t="n">
        <v>66.97</v>
      </c>
      <c r="T3" t="n">
        <v>174380.84</v>
      </c>
      <c r="U3" t="n">
        <v>0.16</v>
      </c>
      <c r="V3" t="n">
        <v>0.6</v>
      </c>
      <c r="W3" t="n">
        <v>5.86</v>
      </c>
      <c r="X3" t="n">
        <v>10.74</v>
      </c>
      <c r="Y3" t="n">
        <v>1</v>
      </c>
      <c r="Z3" t="n">
        <v>10</v>
      </c>
      <c r="AA3" t="n">
        <v>1466.440153921804</v>
      </c>
      <c r="AB3" t="n">
        <v>2006.448113369475</v>
      </c>
      <c r="AC3" t="n">
        <v>1814.955521497106</v>
      </c>
      <c r="AD3" t="n">
        <v>1466440.153921804</v>
      </c>
      <c r="AE3" t="n">
        <v>2006448.113369475</v>
      </c>
      <c r="AF3" t="n">
        <v>1.520729567584919e-06</v>
      </c>
      <c r="AG3" t="n">
        <v>16.56828703703704</v>
      </c>
      <c r="AH3" t="n">
        <v>1814955.521497106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1.9903</v>
      </c>
      <c r="E4" t="n">
        <v>50.24</v>
      </c>
      <c r="F4" t="n">
        <v>32.37</v>
      </c>
      <c r="G4" t="n">
        <v>7.01</v>
      </c>
      <c r="H4" t="n">
        <v>0.09</v>
      </c>
      <c r="I4" t="n">
        <v>277</v>
      </c>
      <c r="J4" t="n">
        <v>286.19</v>
      </c>
      <c r="K4" t="n">
        <v>61.2</v>
      </c>
      <c r="L4" t="n">
        <v>1.5</v>
      </c>
      <c r="M4" t="n">
        <v>275</v>
      </c>
      <c r="N4" t="n">
        <v>78.48999999999999</v>
      </c>
      <c r="O4" t="n">
        <v>35530.47</v>
      </c>
      <c r="P4" t="n">
        <v>574.13</v>
      </c>
      <c r="Q4" t="n">
        <v>1398.05</v>
      </c>
      <c r="R4" t="n">
        <v>339.29</v>
      </c>
      <c r="S4" t="n">
        <v>66.97</v>
      </c>
      <c r="T4" t="n">
        <v>132263.33</v>
      </c>
      <c r="U4" t="n">
        <v>0.2</v>
      </c>
      <c r="V4" t="n">
        <v>0.65</v>
      </c>
      <c r="W4" t="n">
        <v>5.77</v>
      </c>
      <c r="X4" t="n">
        <v>8.19</v>
      </c>
      <c r="Y4" t="n">
        <v>1</v>
      </c>
      <c r="Z4" t="n">
        <v>10</v>
      </c>
      <c r="AA4" t="n">
        <v>1216.405685092038</v>
      </c>
      <c r="AB4" t="n">
        <v>1664.339922374335</v>
      </c>
      <c r="AC4" t="n">
        <v>1505.49765609868</v>
      </c>
      <c r="AD4" t="n">
        <v>1216405.685092038</v>
      </c>
      <c r="AE4" t="n">
        <v>1664339.922374335</v>
      </c>
      <c r="AF4" t="n">
        <v>1.733211967224569e-06</v>
      </c>
      <c r="AG4" t="n">
        <v>14.53703703703704</v>
      </c>
      <c r="AH4" t="n">
        <v>1505497.65609868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2.177</v>
      </c>
      <c r="E5" t="n">
        <v>45.94</v>
      </c>
      <c r="F5" t="n">
        <v>30.81</v>
      </c>
      <c r="G5" t="n">
        <v>8.18</v>
      </c>
      <c r="H5" t="n">
        <v>0.11</v>
      </c>
      <c r="I5" t="n">
        <v>226</v>
      </c>
      <c r="J5" t="n">
        <v>286.69</v>
      </c>
      <c r="K5" t="n">
        <v>61.2</v>
      </c>
      <c r="L5" t="n">
        <v>1.75</v>
      </c>
      <c r="M5" t="n">
        <v>224</v>
      </c>
      <c r="N5" t="n">
        <v>78.73999999999999</v>
      </c>
      <c r="O5" t="n">
        <v>35592.57</v>
      </c>
      <c r="P5" t="n">
        <v>545.6799999999999</v>
      </c>
      <c r="Q5" t="n">
        <v>1397.8</v>
      </c>
      <c r="R5" t="n">
        <v>288.4</v>
      </c>
      <c r="S5" t="n">
        <v>66.97</v>
      </c>
      <c r="T5" t="n">
        <v>107073.42</v>
      </c>
      <c r="U5" t="n">
        <v>0.23</v>
      </c>
      <c r="V5" t="n">
        <v>0.68</v>
      </c>
      <c r="W5" t="n">
        <v>5.68</v>
      </c>
      <c r="X5" t="n">
        <v>6.63</v>
      </c>
      <c r="Y5" t="n">
        <v>1</v>
      </c>
      <c r="Z5" t="n">
        <v>10</v>
      </c>
      <c r="AA5" t="n">
        <v>1070.621274401328</v>
      </c>
      <c r="AB5" t="n">
        <v>1464.871260113023</v>
      </c>
      <c r="AC5" t="n">
        <v>1325.066003007562</v>
      </c>
      <c r="AD5" t="n">
        <v>1070621.274401328</v>
      </c>
      <c r="AE5" t="n">
        <v>1464871.260113023</v>
      </c>
      <c r="AF5" t="n">
        <v>1.89579583612917e-06</v>
      </c>
      <c r="AG5" t="n">
        <v>13.29282407407407</v>
      </c>
      <c r="AH5" t="n">
        <v>1325066.003007562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2.331</v>
      </c>
      <c r="E6" t="n">
        <v>42.9</v>
      </c>
      <c r="F6" t="n">
        <v>29.71</v>
      </c>
      <c r="G6" t="n">
        <v>9.380000000000001</v>
      </c>
      <c r="H6" t="n">
        <v>0.12</v>
      </c>
      <c r="I6" t="n">
        <v>190</v>
      </c>
      <c r="J6" t="n">
        <v>287.19</v>
      </c>
      <c r="K6" t="n">
        <v>61.2</v>
      </c>
      <c r="L6" t="n">
        <v>2</v>
      </c>
      <c r="M6" t="n">
        <v>188</v>
      </c>
      <c r="N6" t="n">
        <v>78.98999999999999</v>
      </c>
      <c r="O6" t="n">
        <v>35654.65</v>
      </c>
      <c r="P6" t="n">
        <v>525.41</v>
      </c>
      <c r="Q6" t="n">
        <v>1397.59</v>
      </c>
      <c r="R6" t="n">
        <v>253.83</v>
      </c>
      <c r="S6" t="n">
        <v>66.97</v>
      </c>
      <c r="T6" t="n">
        <v>89965.94</v>
      </c>
      <c r="U6" t="n">
        <v>0.26</v>
      </c>
      <c r="V6" t="n">
        <v>0.71</v>
      </c>
      <c r="W6" t="n">
        <v>5.59</v>
      </c>
      <c r="X6" t="n">
        <v>5.54</v>
      </c>
      <c r="Y6" t="n">
        <v>1</v>
      </c>
      <c r="Z6" t="n">
        <v>10</v>
      </c>
      <c r="AA6" t="n">
        <v>964.7600560067438</v>
      </c>
      <c r="AB6" t="n">
        <v>1320.027270838208</v>
      </c>
      <c r="AC6" t="n">
        <v>1194.045720779319</v>
      </c>
      <c r="AD6" t="n">
        <v>964760.0560067438</v>
      </c>
      <c r="AE6" t="n">
        <v>1320027.270838208</v>
      </c>
      <c r="AF6" t="n">
        <v>2.02990358016403e-06</v>
      </c>
      <c r="AG6" t="n">
        <v>12.41319444444444</v>
      </c>
      <c r="AH6" t="n">
        <v>1194045.720779319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2.4514</v>
      </c>
      <c r="E7" t="n">
        <v>40.79</v>
      </c>
      <c r="F7" t="n">
        <v>28.95</v>
      </c>
      <c r="G7" t="n">
        <v>10.53</v>
      </c>
      <c r="H7" t="n">
        <v>0.14</v>
      </c>
      <c r="I7" t="n">
        <v>165</v>
      </c>
      <c r="J7" t="n">
        <v>287.7</v>
      </c>
      <c r="K7" t="n">
        <v>61.2</v>
      </c>
      <c r="L7" t="n">
        <v>2.25</v>
      </c>
      <c r="M7" t="n">
        <v>163</v>
      </c>
      <c r="N7" t="n">
        <v>79.25</v>
      </c>
      <c r="O7" t="n">
        <v>35716.83</v>
      </c>
      <c r="P7" t="n">
        <v>511.36</v>
      </c>
      <c r="Q7" t="n">
        <v>1397.5</v>
      </c>
      <c r="R7" t="n">
        <v>228.64</v>
      </c>
      <c r="S7" t="n">
        <v>66.97</v>
      </c>
      <c r="T7" t="n">
        <v>77496.82000000001</v>
      </c>
      <c r="U7" t="n">
        <v>0.29</v>
      </c>
      <c r="V7" t="n">
        <v>0.73</v>
      </c>
      <c r="W7" t="n">
        <v>5.56</v>
      </c>
      <c r="X7" t="n">
        <v>4.78</v>
      </c>
      <c r="Y7" t="n">
        <v>1</v>
      </c>
      <c r="Z7" t="n">
        <v>10</v>
      </c>
      <c r="AA7" t="n">
        <v>898.6321553936028</v>
      </c>
      <c r="AB7" t="n">
        <v>1229.54815986223</v>
      </c>
      <c r="AC7" t="n">
        <v>1112.201809166659</v>
      </c>
      <c r="AD7" t="n">
        <v>898632.1553936028</v>
      </c>
      <c r="AE7" t="n">
        <v>1229548.159862231</v>
      </c>
      <c r="AF7" t="n">
        <v>2.134751452773103e-06</v>
      </c>
      <c r="AG7" t="n">
        <v>11.80266203703704</v>
      </c>
      <c r="AH7" t="n">
        <v>1112201.809166659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2.5562</v>
      </c>
      <c r="E8" t="n">
        <v>39.12</v>
      </c>
      <c r="F8" t="n">
        <v>28.36</v>
      </c>
      <c r="G8" t="n">
        <v>11.73</v>
      </c>
      <c r="H8" t="n">
        <v>0.15</v>
      </c>
      <c r="I8" t="n">
        <v>145</v>
      </c>
      <c r="J8" t="n">
        <v>288.2</v>
      </c>
      <c r="K8" t="n">
        <v>61.2</v>
      </c>
      <c r="L8" t="n">
        <v>2.5</v>
      </c>
      <c r="M8" t="n">
        <v>143</v>
      </c>
      <c r="N8" t="n">
        <v>79.5</v>
      </c>
      <c r="O8" t="n">
        <v>35779.11</v>
      </c>
      <c r="P8" t="n">
        <v>500.01</v>
      </c>
      <c r="Q8" t="n">
        <v>1397.56</v>
      </c>
      <c r="R8" t="n">
        <v>208.95</v>
      </c>
      <c r="S8" t="n">
        <v>66.97</v>
      </c>
      <c r="T8" t="n">
        <v>67753.42</v>
      </c>
      <c r="U8" t="n">
        <v>0.32</v>
      </c>
      <c r="V8" t="n">
        <v>0.74</v>
      </c>
      <c r="W8" t="n">
        <v>5.53</v>
      </c>
      <c r="X8" t="n">
        <v>4.19</v>
      </c>
      <c r="Y8" t="n">
        <v>1</v>
      </c>
      <c r="Z8" t="n">
        <v>10</v>
      </c>
      <c r="AA8" t="n">
        <v>857.5022455926104</v>
      </c>
      <c r="AB8" t="n">
        <v>1173.272402748955</v>
      </c>
      <c r="AC8" t="n">
        <v>1061.296931328754</v>
      </c>
      <c r="AD8" t="n">
        <v>857502.2455926104</v>
      </c>
      <c r="AE8" t="n">
        <v>1173272.402748955</v>
      </c>
      <c r="AF8" t="n">
        <v>2.226014385077346e-06</v>
      </c>
      <c r="AG8" t="n">
        <v>11.31944444444444</v>
      </c>
      <c r="AH8" t="n">
        <v>1061296.931328753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2.6396</v>
      </c>
      <c r="E9" t="n">
        <v>37.88</v>
      </c>
      <c r="F9" t="n">
        <v>27.93</v>
      </c>
      <c r="G9" t="n">
        <v>12.89</v>
      </c>
      <c r="H9" t="n">
        <v>0.17</v>
      </c>
      <c r="I9" t="n">
        <v>130</v>
      </c>
      <c r="J9" t="n">
        <v>288.71</v>
      </c>
      <c r="K9" t="n">
        <v>61.2</v>
      </c>
      <c r="L9" t="n">
        <v>2.75</v>
      </c>
      <c r="M9" t="n">
        <v>128</v>
      </c>
      <c r="N9" t="n">
        <v>79.76000000000001</v>
      </c>
      <c r="O9" t="n">
        <v>35841.5</v>
      </c>
      <c r="P9" t="n">
        <v>491.68</v>
      </c>
      <c r="Q9" t="n">
        <v>1397.47</v>
      </c>
      <c r="R9" t="n">
        <v>194.86</v>
      </c>
      <c r="S9" t="n">
        <v>66.97</v>
      </c>
      <c r="T9" t="n">
        <v>60779.9</v>
      </c>
      <c r="U9" t="n">
        <v>0.34</v>
      </c>
      <c r="V9" t="n">
        <v>0.75</v>
      </c>
      <c r="W9" t="n">
        <v>5.52</v>
      </c>
      <c r="X9" t="n">
        <v>3.76</v>
      </c>
      <c r="Y9" t="n">
        <v>1</v>
      </c>
      <c r="Z9" t="n">
        <v>10</v>
      </c>
      <c r="AA9" t="n">
        <v>815.0672239497961</v>
      </c>
      <c r="AB9" t="n">
        <v>1115.210934036228</v>
      </c>
      <c r="AC9" t="n">
        <v>1008.776767700186</v>
      </c>
      <c r="AD9" t="n">
        <v>815067.2239497962</v>
      </c>
      <c r="AE9" t="n">
        <v>1115210.934036228</v>
      </c>
      <c r="AF9" t="n">
        <v>2.298641565937784e-06</v>
      </c>
      <c r="AG9" t="n">
        <v>10.96064814814815</v>
      </c>
      <c r="AH9" t="n">
        <v>1008776.767700186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2.7176</v>
      </c>
      <c r="E10" t="n">
        <v>36.8</v>
      </c>
      <c r="F10" t="n">
        <v>27.54</v>
      </c>
      <c r="G10" t="n">
        <v>14.12</v>
      </c>
      <c r="H10" t="n">
        <v>0.18</v>
      </c>
      <c r="I10" t="n">
        <v>117</v>
      </c>
      <c r="J10" t="n">
        <v>289.21</v>
      </c>
      <c r="K10" t="n">
        <v>61.2</v>
      </c>
      <c r="L10" t="n">
        <v>3</v>
      </c>
      <c r="M10" t="n">
        <v>115</v>
      </c>
      <c r="N10" t="n">
        <v>80.02</v>
      </c>
      <c r="O10" t="n">
        <v>35903.99</v>
      </c>
      <c r="P10" t="n">
        <v>484.13</v>
      </c>
      <c r="Q10" t="n">
        <v>1397.55</v>
      </c>
      <c r="R10" t="n">
        <v>182.29</v>
      </c>
      <c r="S10" t="n">
        <v>66.97</v>
      </c>
      <c r="T10" t="n">
        <v>54562.8</v>
      </c>
      <c r="U10" t="n">
        <v>0.37</v>
      </c>
      <c r="V10" t="n">
        <v>0.76</v>
      </c>
      <c r="W10" t="n">
        <v>5.49</v>
      </c>
      <c r="X10" t="n">
        <v>3.37</v>
      </c>
      <c r="Y10" t="n">
        <v>1</v>
      </c>
      <c r="Z10" t="n">
        <v>10</v>
      </c>
      <c r="AA10" t="n">
        <v>789.4528555505268</v>
      </c>
      <c r="AB10" t="n">
        <v>1080.164225166167</v>
      </c>
      <c r="AC10" t="n">
        <v>977.0748675363191</v>
      </c>
      <c r="AD10" t="n">
        <v>789452.8555505268</v>
      </c>
      <c r="AE10" t="n">
        <v>1080164.225166167</v>
      </c>
      <c r="AF10" t="n">
        <v>2.366566267461935e-06</v>
      </c>
      <c r="AG10" t="n">
        <v>10.64814814814815</v>
      </c>
      <c r="AH10" t="n">
        <v>977074.8675363191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2.782</v>
      </c>
      <c r="E11" t="n">
        <v>35.95</v>
      </c>
      <c r="F11" t="n">
        <v>27.23</v>
      </c>
      <c r="G11" t="n">
        <v>15.27</v>
      </c>
      <c r="H11" t="n">
        <v>0.2</v>
      </c>
      <c r="I11" t="n">
        <v>107</v>
      </c>
      <c r="J11" t="n">
        <v>289.72</v>
      </c>
      <c r="K11" t="n">
        <v>61.2</v>
      </c>
      <c r="L11" t="n">
        <v>3.25</v>
      </c>
      <c r="M11" t="n">
        <v>105</v>
      </c>
      <c r="N11" t="n">
        <v>80.27</v>
      </c>
      <c r="O11" t="n">
        <v>35966.59</v>
      </c>
      <c r="P11" t="n">
        <v>477.99</v>
      </c>
      <c r="Q11" t="n">
        <v>1397.56</v>
      </c>
      <c r="R11" t="n">
        <v>172.59</v>
      </c>
      <c r="S11" t="n">
        <v>66.97</v>
      </c>
      <c r="T11" t="n">
        <v>49763.61</v>
      </c>
      <c r="U11" t="n">
        <v>0.39</v>
      </c>
      <c r="V11" t="n">
        <v>0.77</v>
      </c>
      <c r="W11" t="n">
        <v>5.46</v>
      </c>
      <c r="X11" t="n">
        <v>3.06</v>
      </c>
      <c r="Y11" t="n">
        <v>1</v>
      </c>
      <c r="Z11" t="n">
        <v>10</v>
      </c>
      <c r="AA11" t="n">
        <v>756.5191823369457</v>
      </c>
      <c r="AB11" t="n">
        <v>1035.102920544226</v>
      </c>
      <c r="AC11" t="n">
        <v>936.314150583558</v>
      </c>
      <c r="AD11" t="n">
        <v>756519.1823369458</v>
      </c>
      <c r="AE11" t="n">
        <v>1035102.920544226</v>
      </c>
      <c r="AF11" t="n">
        <v>2.422647687694694e-06</v>
      </c>
      <c r="AG11" t="n">
        <v>10.40219907407407</v>
      </c>
      <c r="AH11" t="n">
        <v>936314.150583558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2.8397</v>
      </c>
      <c r="E12" t="n">
        <v>35.22</v>
      </c>
      <c r="F12" t="n">
        <v>26.98</v>
      </c>
      <c r="G12" t="n">
        <v>16.52</v>
      </c>
      <c r="H12" t="n">
        <v>0.21</v>
      </c>
      <c r="I12" t="n">
        <v>98</v>
      </c>
      <c r="J12" t="n">
        <v>290.23</v>
      </c>
      <c r="K12" t="n">
        <v>61.2</v>
      </c>
      <c r="L12" t="n">
        <v>3.5</v>
      </c>
      <c r="M12" t="n">
        <v>96</v>
      </c>
      <c r="N12" t="n">
        <v>80.53</v>
      </c>
      <c r="O12" t="n">
        <v>36029.29</v>
      </c>
      <c r="P12" t="n">
        <v>473</v>
      </c>
      <c r="Q12" t="n">
        <v>1397.27</v>
      </c>
      <c r="R12" t="n">
        <v>164.28</v>
      </c>
      <c r="S12" t="n">
        <v>66.97</v>
      </c>
      <c r="T12" t="n">
        <v>45651.1</v>
      </c>
      <c r="U12" t="n">
        <v>0.41</v>
      </c>
      <c r="V12" t="n">
        <v>0.78</v>
      </c>
      <c r="W12" t="n">
        <v>5.46</v>
      </c>
      <c r="X12" t="n">
        <v>2.82</v>
      </c>
      <c r="Y12" t="n">
        <v>1</v>
      </c>
      <c r="Z12" t="n">
        <v>10</v>
      </c>
      <c r="AA12" t="n">
        <v>739.9988342913064</v>
      </c>
      <c r="AB12" t="n">
        <v>1012.499051521864</v>
      </c>
      <c r="AC12" t="n">
        <v>915.8675630959608</v>
      </c>
      <c r="AD12" t="n">
        <v>739998.8342913063</v>
      </c>
      <c r="AE12" t="n">
        <v>1012499.051521864</v>
      </c>
      <c r="AF12" t="n">
        <v>2.472894550232431e-06</v>
      </c>
      <c r="AG12" t="n">
        <v>10.19097222222222</v>
      </c>
      <c r="AH12" t="n">
        <v>915867.5630959608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2.8896</v>
      </c>
      <c r="E13" t="n">
        <v>34.61</v>
      </c>
      <c r="F13" t="n">
        <v>26.75</v>
      </c>
      <c r="G13" t="n">
        <v>17.64</v>
      </c>
      <c r="H13" t="n">
        <v>0.23</v>
      </c>
      <c r="I13" t="n">
        <v>91</v>
      </c>
      <c r="J13" t="n">
        <v>290.74</v>
      </c>
      <c r="K13" t="n">
        <v>61.2</v>
      </c>
      <c r="L13" t="n">
        <v>3.75</v>
      </c>
      <c r="M13" t="n">
        <v>89</v>
      </c>
      <c r="N13" t="n">
        <v>80.79000000000001</v>
      </c>
      <c r="O13" t="n">
        <v>36092.1</v>
      </c>
      <c r="P13" t="n">
        <v>468.15</v>
      </c>
      <c r="Q13" t="n">
        <v>1397.3</v>
      </c>
      <c r="R13" t="n">
        <v>157.3</v>
      </c>
      <c r="S13" t="n">
        <v>66.97</v>
      </c>
      <c r="T13" t="n">
        <v>42197.33</v>
      </c>
      <c r="U13" t="n">
        <v>0.43</v>
      </c>
      <c r="V13" t="n">
        <v>0.79</v>
      </c>
      <c r="W13" t="n">
        <v>5.43</v>
      </c>
      <c r="X13" t="n">
        <v>2.59</v>
      </c>
      <c r="Y13" t="n">
        <v>1</v>
      </c>
      <c r="Z13" t="n">
        <v>10</v>
      </c>
      <c r="AA13" t="n">
        <v>725.7326429716579</v>
      </c>
      <c r="AB13" t="n">
        <v>992.9794191783799</v>
      </c>
      <c r="AC13" t="n">
        <v>898.2108570673626</v>
      </c>
      <c r="AD13" t="n">
        <v>725732.6429716579</v>
      </c>
      <c r="AE13" t="n">
        <v>992979.4191783799</v>
      </c>
      <c r="AF13" t="n">
        <v>2.516348942617753e-06</v>
      </c>
      <c r="AG13" t="n">
        <v>10.01446759259259</v>
      </c>
      <c r="AH13" t="n">
        <v>898210.8570673625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2.9306</v>
      </c>
      <c r="E14" t="n">
        <v>34.12</v>
      </c>
      <c r="F14" t="n">
        <v>26.59</v>
      </c>
      <c r="G14" t="n">
        <v>18.77</v>
      </c>
      <c r="H14" t="n">
        <v>0.24</v>
      </c>
      <c r="I14" t="n">
        <v>85</v>
      </c>
      <c r="J14" t="n">
        <v>291.25</v>
      </c>
      <c r="K14" t="n">
        <v>61.2</v>
      </c>
      <c r="L14" t="n">
        <v>4</v>
      </c>
      <c r="M14" t="n">
        <v>83</v>
      </c>
      <c r="N14" t="n">
        <v>81.05</v>
      </c>
      <c r="O14" t="n">
        <v>36155.02</v>
      </c>
      <c r="P14" t="n">
        <v>464.68</v>
      </c>
      <c r="Q14" t="n">
        <v>1397.42</v>
      </c>
      <c r="R14" t="n">
        <v>151.66</v>
      </c>
      <c r="S14" t="n">
        <v>66.97</v>
      </c>
      <c r="T14" t="n">
        <v>39407.12</v>
      </c>
      <c r="U14" t="n">
        <v>0.44</v>
      </c>
      <c r="V14" t="n">
        <v>0.79</v>
      </c>
      <c r="W14" t="n">
        <v>5.43</v>
      </c>
      <c r="X14" t="n">
        <v>2.42</v>
      </c>
      <c r="Y14" t="n">
        <v>1</v>
      </c>
      <c r="Z14" t="n">
        <v>10</v>
      </c>
      <c r="AA14" t="n">
        <v>701.9245896343148</v>
      </c>
      <c r="AB14" t="n">
        <v>960.4041902650428</v>
      </c>
      <c r="AC14" t="n">
        <v>868.7445622818933</v>
      </c>
      <c r="AD14" t="n">
        <v>701924.5896343148</v>
      </c>
      <c r="AE14" t="n">
        <v>960404.1902650427</v>
      </c>
      <c r="AF14" t="n">
        <v>2.552052952393268e-06</v>
      </c>
      <c r="AG14" t="n">
        <v>9.872685185185185</v>
      </c>
      <c r="AH14" t="n">
        <v>868744.5622818933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2.9754</v>
      </c>
      <c r="E15" t="n">
        <v>33.61</v>
      </c>
      <c r="F15" t="n">
        <v>26.4</v>
      </c>
      <c r="G15" t="n">
        <v>20.05</v>
      </c>
      <c r="H15" t="n">
        <v>0.26</v>
      </c>
      <c r="I15" t="n">
        <v>79</v>
      </c>
      <c r="J15" t="n">
        <v>291.76</v>
      </c>
      <c r="K15" t="n">
        <v>61.2</v>
      </c>
      <c r="L15" t="n">
        <v>4.25</v>
      </c>
      <c r="M15" t="n">
        <v>77</v>
      </c>
      <c r="N15" t="n">
        <v>81.31</v>
      </c>
      <c r="O15" t="n">
        <v>36218.04</v>
      </c>
      <c r="P15" t="n">
        <v>460.61</v>
      </c>
      <c r="Q15" t="n">
        <v>1397.25</v>
      </c>
      <c r="R15" t="n">
        <v>145.15</v>
      </c>
      <c r="S15" t="n">
        <v>66.97</v>
      </c>
      <c r="T15" t="n">
        <v>36183.15</v>
      </c>
      <c r="U15" t="n">
        <v>0.46</v>
      </c>
      <c r="V15" t="n">
        <v>0.8</v>
      </c>
      <c r="W15" t="n">
        <v>5.43</v>
      </c>
      <c r="X15" t="n">
        <v>2.24</v>
      </c>
      <c r="Y15" t="n">
        <v>1</v>
      </c>
      <c r="Z15" t="n">
        <v>10</v>
      </c>
      <c r="AA15" t="n">
        <v>690.1682764625533</v>
      </c>
      <c r="AB15" t="n">
        <v>944.3186839315064</v>
      </c>
      <c r="AC15" t="n">
        <v>854.1942340966798</v>
      </c>
      <c r="AD15" t="n">
        <v>690168.2764625533</v>
      </c>
      <c r="AE15" t="n">
        <v>944318.6839315064</v>
      </c>
      <c r="AF15" t="n">
        <v>2.591066114294318e-06</v>
      </c>
      <c r="AG15" t="n">
        <v>9.72511574074074</v>
      </c>
      <c r="AH15" t="n">
        <v>854194.2340966798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3.0115</v>
      </c>
      <c r="E16" t="n">
        <v>33.21</v>
      </c>
      <c r="F16" t="n">
        <v>26.27</v>
      </c>
      <c r="G16" t="n">
        <v>21.3</v>
      </c>
      <c r="H16" t="n">
        <v>0.27</v>
      </c>
      <c r="I16" t="n">
        <v>74</v>
      </c>
      <c r="J16" t="n">
        <v>292.27</v>
      </c>
      <c r="K16" t="n">
        <v>61.2</v>
      </c>
      <c r="L16" t="n">
        <v>4.5</v>
      </c>
      <c r="M16" t="n">
        <v>72</v>
      </c>
      <c r="N16" t="n">
        <v>81.56999999999999</v>
      </c>
      <c r="O16" t="n">
        <v>36281.16</v>
      </c>
      <c r="P16" t="n">
        <v>457.6</v>
      </c>
      <c r="Q16" t="n">
        <v>1397.32</v>
      </c>
      <c r="R16" t="n">
        <v>140.7</v>
      </c>
      <c r="S16" t="n">
        <v>66.97</v>
      </c>
      <c r="T16" t="n">
        <v>33981.13</v>
      </c>
      <c r="U16" t="n">
        <v>0.48</v>
      </c>
      <c r="V16" t="n">
        <v>0.8</v>
      </c>
      <c r="W16" t="n">
        <v>5.42</v>
      </c>
      <c r="X16" t="n">
        <v>2.1</v>
      </c>
      <c r="Y16" t="n">
        <v>1</v>
      </c>
      <c r="Z16" t="n">
        <v>10</v>
      </c>
      <c r="AA16" t="n">
        <v>681.2683361488373</v>
      </c>
      <c r="AB16" t="n">
        <v>932.1413929566245</v>
      </c>
      <c r="AC16" t="n">
        <v>843.1791266815055</v>
      </c>
      <c r="AD16" t="n">
        <v>681268.3361488373</v>
      </c>
      <c r="AE16" t="n">
        <v>932141.3929566245</v>
      </c>
      <c r="AF16" t="n">
        <v>2.622503059486906e-06</v>
      </c>
      <c r="AG16" t="n">
        <v>9.609375</v>
      </c>
      <c r="AH16" t="n">
        <v>843179.1266815055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3.0391</v>
      </c>
      <c r="E17" t="n">
        <v>32.9</v>
      </c>
      <c r="F17" t="n">
        <v>26.18</v>
      </c>
      <c r="G17" t="n">
        <v>22.44</v>
      </c>
      <c r="H17" t="n">
        <v>0.29</v>
      </c>
      <c r="I17" t="n">
        <v>70</v>
      </c>
      <c r="J17" t="n">
        <v>292.79</v>
      </c>
      <c r="K17" t="n">
        <v>61.2</v>
      </c>
      <c r="L17" t="n">
        <v>4.75</v>
      </c>
      <c r="M17" t="n">
        <v>68</v>
      </c>
      <c r="N17" t="n">
        <v>81.84</v>
      </c>
      <c r="O17" t="n">
        <v>36344.4</v>
      </c>
      <c r="P17" t="n">
        <v>455.33</v>
      </c>
      <c r="Q17" t="n">
        <v>1397.29</v>
      </c>
      <c r="R17" t="n">
        <v>138.22</v>
      </c>
      <c r="S17" t="n">
        <v>66.97</v>
      </c>
      <c r="T17" t="n">
        <v>32760.32</v>
      </c>
      <c r="U17" t="n">
        <v>0.48</v>
      </c>
      <c r="V17" t="n">
        <v>0.8</v>
      </c>
      <c r="W17" t="n">
        <v>5.41</v>
      </c>
      <c r="X17" t="n">
        <v>2.02</v>
      </c>
      <c r="Y17" t="n">
        <v>1</v>
      </c>
      <c r="Z17" t="n">
        <v>10</v>
      </c>
      <c r="AA17" t="n">
        <v>674.6726681703301</v>
      </c>
      <c r="AB17" t="n">
        <v>923.1169090480962</v>
      </c>
      <c r="AC17" t="n">
        <v>835.0159268512641</v>
      </c>
      <c r="AD17" t="n">
        <v>674672.6681703301</v>
      </c>
      <c r="AE17" t="n">
        <v>923116.9090480962</v>
      </c>
      <c r="AF17" t="n">
        <v>2.646537953872374e-06</v>
      </c>
      <c r="AG17" t="n">
        <v>9.519675925925926</v>
      </c>
      <c r="AH17" t="n">
        <v>835015.9268512641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3.0724</v>
      </c>
      <c r="E18" t="n">
        <v>32.55</v>
      </c>
      <c r="F18" t="n">
        <v>26.04</v>
      </c>
      <c r="G18" t="n">
        <v>23.67</v>
      </c>
      <c r="H18" t="n">
        <v>0.3</v>
      </c>
      <c r="I18" t="n">
        <v>66</v>
      </c>
      <c r="J18" t="n">
        <v>293.3</v>
      </c>
      <c r="K18" t="n">
        <v>61.2</v>
      </c>
      <c r="L18" t="n">
        <v>5</v>
      </c>
      <c r="M18" t="n">
        <v>64</v>
      </c>
      <c r="N18" t="n">
        <v>82.09999999999999</v>
      </c>
      <c r="O18" t="n">
        <v>36407.75</v>
      </c>
      <c r="P18" t="n">
        <v>452.24</v>
      </c>
      <c r="Q18" t="n">
        <v>1397.25</v>
      </c>
      <c r="R18" t="n">
        <v>133.49</v>
      </c>
      <c r="S18" t="n">
        <v>66.97</v>
      </c>
      <c r="T18" t="n">
        <v>30419.2</v>
      </c>
      <c r="U18" t="n">
        <v>0.5</v>
      </c>
      <c r="V18" t="n">
        <v>0.8100000000000001</v>
      </c>
      <c r="W18" t="n">
        <v>5.41</v>
      </c>
      <c r="X18" t="n">
        <v>1.88</v>
      </c>
      <c r="Y18" t="n">
        <v>1</v>
      </c>
      <c r="Z18" t="n">
        <v>10</v>
      </c>
      <c r="AA18" t="n">
        <v>666.2891746682693</v>
      </c>
      <c r="AB18" t="n">
        <v>911.646243384946</v>
      </c>
      <c r="AC18" t="n">
        <v>824.6400054198248</v>
      </c>
      <c r="AD18" t="n">
        <v>666289.1746682693</v>
      </c>
      <c r="AE18" t="n">
        <v>911646.243384946</v>
      </c>
      <c r="AF18" t="n">
        <v>2.675536576446146e-06</v>
      </c>
      <c r="AG18" t="n">
        <v>9.418402777777777</v>
      </c>
      <c r="AH18" t="n">
        <v>824640.0054198247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3.0951</v>
      </c>
      <c r="E19" t="n">
        <v>32.31</v>
      </c>
      <c r="F19" t="n">
        <v>25.97</v>
      </c>
      <c r="G19" t="n">
        <v>24.73</v>
      </c>
      <c r="H19" t="n">
        <v>0.32</v>
      </c>
      <c r="I19" t="n">
        <v>63</v>
      </c>
      <c r="J19" t="n">
        <v>293.81</v>
      </c>
      <c r="K19" t="n">
        <v>61.2</v>
      </c>
      <c r="L19" t="n">
        <v>5.25</v>
      </c>
      <c r="M19" t="n">
        <v>61</v>
      </c>
      <c r="N19" t="n">
        <v>82.36</v>
      </c>
      <c r="O19" t="n">
        <v>36471.2</v>
      </c>
      <c r="P19" t="n">
        <v>450.01</v>
      </c>
      <c r="Q19" t="n">
        <v>1397.36</v>
      </c>
      <c r="R19" t="n">
        <v>131.22</v>
      </c>
      <c r="S19" t="n">
        <v>66.97</v>
      </c>
      <c r="T19" t="n">
        <v>29297.14</v>
      </c>
      <c r="U19" t="n">
        <v>0.51</v>
      </c>
      <c r="V19" t="n">
        <v>0.8100000000000001</v>
      </c>
      <c r="W19" t="n">
        <v>5.4</v>
      </c>
      <c r="X19" t="n">
        <v>1.8</v>
      </c>
      <c r="Y19" t="n">
        <v>1</v>
      </c>
      <c r="Z19" t="n">
        <v>10</v>
      </c>
      <c r="AA19" t="n">
        <v>660.804894132157</v>
      </c>
      <c r="AB19" t="n">
        <v>904.1424088060559</v>
      </c>
      <c r="AC19" t="n">
        <v>817.8523262814459</v>
      </c>
      <c r="AD19" t="n">
        <v>660804.894132157</v>
      </c>
      <c r="AE19" t="n">
        <v>904142.4088060559</v>
      </c>
      <c r="AF19" t="n">
        <v>2.695304406248688e-06</v>
      </c>
      <c r="AG19" t="n">
        <v>9.348958333333334</v>
      </c>
      <c r="AH19" t="n">
        <v>817852.3262814459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3.1198</v>
      </c>
      <c r="E20" t="n">
        <v>32.05</v>
      </c>
      <c r="F20" t="n">
        <v>25.87</v>
      </c>
      <c r="G20" t="n">
        <v>25.87</v>
      </c>
      <c r="H20" t="n">
        <v>0.33</v>
      </c>
      <c r="I20" t="n">
        <v>60</v>
      </c>
      <c r="J20" t="n">
        <v>294.33</v>
      </c>
      <c r="K20" t="n">
        <v>61.2</v>
      </c>
      <c r="L20" t="n">
        <v>5.5</v>
      </c>
      <c r="M20" t="n">
        <v>58</v>
      </c>
      <c r="N20" t="n">
        <v>82.63</v>
      </c>
      <c r="O20" t="n">
        <v>36534.76</v>
      </c>
      <c r="P20" t="n">
        <v>447.94</v>
      </c>
      <c r="Q20" t="n">
        <v>1397.27</v>
      </c>
      <c r="R20" t="n">
        <v>127.89</v>
      </c>
      <c r="S20" t="n">
        <v>66.97</v>
      </c>
      <c r="T20" t="n">
        <v>27647.27</v>
      </c>
      <c r="U20" t="n">
        <v>0.52</v>
      </c>
      <c r="V20" t="n">
        <v>0.8100000000000001</v>
      </c>
      <c r="W20" t="n">
        <v>5.4</v>
      </c>
      <c r="X20" t="n">
        <v>1.7</v>
      </c>
      <c r="Y20" t="n">
        <v>1</v>
      </c>
      <c r="Z20" t="n">
        <v>10</v>
      </c>
      <c r="AA20" t="n">
        <v>655.1025651955819</v>
      </c>
      <c r="AB20" t="n">
        <v>896.3402307860359</v>
      </c>
      <c r="AC20" t="n">
        <v>810.794777181231</v>
      </c>
      <c r="AD20" t="n">
        <v>655102.5651955819</v>
      </c>
      <c r="AE20" t="n">
        <v>896340.2307860359</v>
      </c>
      <c r="AF20" t="n">
        <v>2.716813895064668e-06</v>
      </c>
      <c r="AG20" t="n">
        <v>9.273726851851851</v>
      </c>
      <c r="AH20" t="n">
        <v>810794.777181231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3.1476</v>
      </c>
      <c r="E21" t="n">
        <v>31.77</v>
      </c>
      <c r="F21" t="n">
        <v>25.75</v>
      </c>
      <c r="G21" t="n">
        <v>27.1</v>
      </c>
      <c r="H21" t="n">
        <v>0.35</v>
      </c>
      <c r="I21" t="n">
        <v>57</v>
      </c>
      <c r="J21" t="n">
        <v>294.84</v>
      </c>
      <c r="K21" t="n">
        <v>61.2</v>
      </c>
      <c r="L21" t="n">
        <v>5.75</v>
      </c>
      <c r="M21" t="n">
        <v>55</v>
      </c>
      <c r="N21" t="n">
        <v>82.90000000000001</v>
      </c>
      <c r="O21" t="n">
        <v>36598.44</v>
      </c>
      <c r="P21" t="n">
        <v>444.67</v>
      </c>
      <c r="Q21" t="n">
        <v>1397.27</v>
      </c>
      <c r="R21" t="n">
        <v>124.2</v>
      </c>
      <c r="S21" t="n">
        <v>66.97</v>
      </c>
      <c r="T21" t="n">
        <v>25816.47</v>
      </c>
      <c r="U21" t="n">
        <v>0.54</v>
      </c>
      <c r="V21" t="n">
        <v>0.82</v>
      </c>
      <c r="W21" t="n">
        <v>5.38</v>
      </c>
      <c r="X21" t="n">
        <v>1.58</v>
      </c>
      <c r="Y21" t="n">
        <v>1</v>
      </c>
      <c r="Z21" t="n">
        <v>10</v>
      </c>
      <c r="AA21" t="n">
        <v>635.20138468288</v>
      </c>
      <c r="AB21" t="n">
        <v>869.1105576304377</v>
      </c>
      <c r="AC21" t="n">
        <v>786.1638658145168</v>
      </c>
      <c r="AD21" t="n">
        <v>635201.38468288</v>
      </c>
      <c r="AE21" t="n">
        <v>869110.5576304377</v>
      </c>
      <c r="AF21" t="n">
        <v>2.741022955351481e-06</v>
      </c>
      <c r="AG21" t="n">
        <v>9.192708333333334</v>
      </c>
      <c r="AH21" t="n">
        <v>786163.8658145168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3.1706</v>
      </c>
      <c r="E22" t="n">
        <v>31.54</v>
      </c>
      <c r="F22" t="n">
        <v>25.68</v>
      </c>
      <c r="G22" t="n">
        <v>28.53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442.96</v>
      </c>
      <c r="Q22" t="n">
        <v>1397.29</v>
      </c>
      <c r="R22" t="n">
        <v>121.68</v>
      </c>
      <c r="S22" t="n">
        <v>66.97</v>
      </c>
      <c r="T22" t="n">
        <v>24574.03</v>
      </c>
      <c r="U22" t="n">
        <v>0.55</v>
      </c>
      <c r="V22" t="n">
        <v>0.82</v>
      </c>
      <c r="W22" t="n">
        <v>5.39</v>
      </c>
      <c r="X22" t="n">
        <v>1.51</v>
      </c>
      <c r="Y22" t="n">
        <v>1</v>
      </c>
      <c r="Z22" t="n">
        <v>10</v>
      </c>
      <c r="AA22" t="n">
        <v>630.3323927517475</v>
      </c>
      <c r="AB22" t="n">
        <v>862.4485880654985</v>
      </c>
      <c r="AC22" t="n">
        <v>780.1377052747223</v>
      </c>
      <c r="AD22" t="n">
        <v>630332.3927517475</v>
      </c>
      <c r="AE22" t="n">
        <v>862448.5880654985</v>
      </c>
      <c r="AF22" t="n">
        <v>2.761052034006038e-06</v>
      </c>
      <c r="AG22" t="n">
        <v>9.126157407407407</v>
      </c>
      <c r="AH22" t="n">
        <v>780137.7052747223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3.1856</v>
      </c>
      <c r="E23" t="n">
        <v>31.39</v>
      </c>
      <c r="F23" t="n">
        <v>25.64</v>
      </c>
      <c r="G23" t="n">
        <v>29.58</v>
      </c>
      <c r="H23" t="n">
        <v>0.38</v>
      </c>
      <c r="I23" t="n">
        <v>52</v>
      </c>
      <c r="J23" t="n">
        <v>295.88</v>
      </c>
      <c r="K23" t="n">
        <v>61.2</v>
      </c>
      <c r="L23" t="n">
        <v>6.25</v>
      </c>
      <c r="M23" t="n">
        <v>50</v>
      </c>
      <c r="N23" t="n">
        <v>83.43000000000001</v>
      </c>
      <c r="O23" t="n">
        <v>36726.12</v>
      </c>
      <c r="P23" t="n">
        <v>441.77</v>
      </c>
      <c r="Q23" t="n">
        <v>1397.26</v>
      </c>
      <c r="R23" t="n">
        <v>120.73</v>
      </c>
      <c r="S23" t="n">
        <v>66.97</v>
      </c>
      <c r="T23" t="n">
        <v>24109.19</v>
      </c>
      <c r="U23" t="n">
        <v>0.55</v>
      </c>
      <c r="V23" t="n">
        <v>0.82</v>
      </c>
      <c r="W23" t="n">
        <v>5.38</v>
      </c>
      <c r="X23" t="n">
        <v>1.47</v>
      </c>
      <c r="Y23" t="n">
        <v>1</v>
      </c>
      <c r="Z23" t="n">
        <v>10</v>
      </c>
      <c r="AA23" t="n">
        <v>627.1617261045777</v>
      </c>
      <c r="AB23" t="n">
        <v>858.1103420789007</v>
      </c>
      <c r="AC23" t="n">
        <v>776.2134953963186</v>
      </c>
      <c r="AD23" t="n">
        <v>627161.7261045778</v>
      </c>
      <c r="AE23" t="n">
        <v>858110.3420789007</v>
      </c>
      <c r="AF23" t="n">
        <v>2.774114476606836e-06</v>
      </c>
      <c r="AG23" t="n">
        <v>9.08275462962963</v>
      </c>
      <c r="AH23" t="n">
        <v>776213.4953963186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3.2029</v>
      </c>
      <c r="E24" t="n">
        <v>31.22</v>
      </c>
      <c r="F24" t="n">
        <v>25.58</v>
      </c>
      <c r="G24" t="n">
        <v>30.69</v>
      </c>
      <c r="H24" t="n">
        <v>0.39</v>
      </c>
      <c r="I24" t="n">
        <v>50</v>
      </c>
      <c r="J24" t="n">
        <v>296.4</v>
      </c>
      <c r="K24" t="n">
        <v>61.2</v>
      </c>
      <c r="L24" t="n">
        <v>6.5</v>
      </c>
      <c r="M24" t="n">
        <v>48</v>
      </c>
      <c r="N24" t="n">
        <v>83.7</v>
      </c>
      <c r="O24" t="n">
        <v>36790.13</v>
      </c>
      <c r="P24" t="n">
        <v>439.92</v>
      </c>
      <c r="Q24" t="n">
        <v>1397.31</v>
      </c>
      <c r="R24" t="n">
        <v>118.43</v>
      </c>
      <c r="S24" t="n">
        <v>66.97</v>
      </c>
      <c r="T24" t="n">
        <v>22964.79</v>
      </c>
      <c r="U24" t="n">
        <v>0.57</v>
      </c>
      <c r="V24" t="n">
        <v>0.82</v>
      </c>
      <c r="W24" t="n">
        <v>5.38</v>
      </c>
      <c r="X24" t="n">
        <v>1.41</v>
      </c>
      <c r="Y24" t="n">
        <v>1</v>
      </c>
      <c r="Z24" t="n">
        <v>10</v>
      </c>
      <c r="AA24" t="n">
        <v>623.1234239431412</v>
      </c>
      <c r="AB24" t="n">
        <v>852.5849589043055</v>
      </c>
      <c r="AC24" t="n">
        <v>771.2154470369829</v>
      </c>
      <c r="AD24" t="n">
        <v>623123.4239431412</v>
      </c>
      <c r="AE24" t="n">
        <v>852584.9589043055</v>
      </c>
      <c r="AF24" t="n">
        <v>2.78917982707309e-06</v>
      </c>
      <c r="AG24" t="n">
        <v>9.033564814814815</v>
      </c>
      <c r="AH24" t="n">
        <v>771215.447036983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3.218</v>
      </c>
      <c r="E25" t="n">
        <v>31.08</v>
      </c>
      <c r="F25" t="n">
        <v>25.54</v>
      </c>
      <c r="G25" t="n">
        <v>31.92</v>
      </c>
      <c r="H25" t="n">
        <v>0.4</v>
      </c>
      <c r="I25" t="n">
        <v>48</v>
      </c>
      <c r="J25" t="n">
        <v>296.92</v>
      </c>
      <c r="K25" t="n">
        <v>61.2</v>
      </c>
      <c r="L25" t="n">
        <v>6.75</v>
      </c>
      <c r="M25" t="n">
        <v>46</v>
      </c>
      <c r="N25" t="n">
        <v>83.97</v>
      </c>
      <c r="O25" t="n">
        <v>36854.25</v>
      </c>
      <c r="P25" t="n">
        <v>438.56</v>
      </c>
      <c r="Q25" t="n">
        <v>1397.19</v>
      </c>
      <c r="R25" t="n">
        <v>116.98</v>
      </c>
      <c r="S25" t="n">
        <v>66.97</v>
      </c>
      <c r="T25" t="n">
        <v>22253.71</v>
      </c>
      <c r="U25" t="n">
        <v>0.57</v>
      </c>
      <c r="V25" t="n">
        <v>0.82</v>
      </c>
      <c r="W25" t="n">
        <v>5.38</v>
      </c>
      <c r="X25" t="n">
        <v>1.37</v>
      </c>
      <c r="Y25" t="n">
        <v>1</v>
      </c>
      <c r="Z25" t="n">
        <v>10</v>
      </c>
      <c r="AA25" t="n">
        <v>619.7062864787684</v>
      </c>
      <c r="AB25" t="n">
        <v>847.9094806720852</v>
      </c>
      <c r="AC25" t="n">
        <v>766.9861898851711</v>
      </c>
      <c r="AD25" t="n">
        <v>619706.2864787685</v>
      </c>
      <c r="AE25" t="n">
        <v>847909.4806720852</v>
      </c>
      <c r="AF25" t="n">
        <v>2.80232935262456e-06</v>
      </c>
      <c r="AG25" t="n">
        <v>8.993055555555555</v>
      </c>
      <c r="AH25" t="n">
        <v>766986.1898851711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3.2366</v>
      </c>
      <c r="E26" t="n">
        <v>30.9</v>
      </c>
      <c r="F26" t="n">
        <v>25.47</v>
      </c>
      <c r="G26" t="n">
        <v>33.22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436.47</v>
      </c>
      <c r="Q26" t="n">
        <v>1397.35</v>
      </c>
      <c r="R26" t="n">
        <v>114.69</v>
      </c>
      <c r="S26" t="n">
        <v>66.97</v>
      </c>
      <c r="T26" t="n">
        <v>21117.03</v>
      </c>
      <c r="U26" t="n">
        <v>0.58</v>
      </c>
      <c r="V26" t="n">
        <v>0.83</v>
      </c>
      <c r="W26" t="n">
        <v>5.38</v>
      </c>
      <c r="X26" t="n">
        <v>1.3</v>
      </c>
      <c r="Y26" t="n">
        <v>1</v>
      </c>
      <c r="Z26" t="n">
        <v>10</v>
      </c>
      <c r="AA26" t="n">
        <v>615.3535103033224</v>
      </c>
      <c r="AB26" t="n">
        <v>841.9538202779081</v>
      </c>
      <c r="AC26" t="n">
        <v>761.5989293601922</v>
      </c>
      <c r="AD26" t="n">
        <v>615353.5103033225</v>
      </c>
      <c r="AE26" t="n">
        <v>841953.8202779081</v>
      </c>
      <c r="AF26" t="n">
        <v>2.81852678144955e-06</v>
      </c>
      <c r="AG26" t="n">
        <v>8.940972222222223</v>
      </c>
      <c r="AH26" t="n">
        <v>761598.9293601922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3.2546</v>
      </c>
      <c r="E27" t="n">
        <v>30.73</v>
      </c>
      <c r="F27" t="n">
        <v>25.41</v>
      </c>
      <c r="G27" t="n">
        <v>34.64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434.52</v>
      </c>
      <c r="Q27" t="n">
        <v>1397.39</v>
      </c>
      <c r="R27" t="n">
        <v>112.97</v>
      </c>
      <c r="S27" t="n">
        <v>66.97</v>
      </c>
      <c r="T27" t="n">
        <v>20266.84</v>
      </c>
      <c r="U27" t="n">
        <v>0.59</v>
      </c>
      <c r="V27" t="n">
        <v>0.83</v>
      </c>
      <c r="W27" t="n">
        <v>5.37</v>
      </c>
      <c r="X27" t="n">
        <v>1.24</v>
      </c>
      <c r="Y27" t="n">
        <v>1</v>
      </c>
      <c r="Z27" t="n">
        <v>10</v>
      </c>
      <c r="AA27" t="n">
        <v>611.2741790112542</v>
      </c>
      <c r="AB27" t="n">
        <v>836.3722992367051</v>
      </c>
      <c r="AC27" t="n">
        <v>756.5501008534477</v>
      </c>
      <c r="AD27" t="n">
        <v>611274.1790112542</v>
      </c>
      <c r="AE27" t="n">
        <v>836372.2992367051</v>
      </c>
      <c r="AF27" t="n">
        <v>2.834201712570508e-06</v>
      </c>
      <c r="AG27" t="n">
        <v>8.891782407407408</v>
      </c>
      <c r="AH27" t="n">
        <v>756550.1008534477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3.2633</v>
      </c>
      <c r="E28" t="n">
        <v>30.64</v>
      </c>
      <c r="F28" t="n">
        <v>25.38</v>
      </c>
      <c r="G28" t="n">
        <v>35.41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433.77</v>
      </c>
      <c r="Q28" t="n">
        <v>1397.28</v>
      </c>
      <c r="R28" t="n">
        <v>111.84</v>
      </c>
      <c r="S28" t="n">
        <v>66.97</v>
      </c>
      <c r="T28" t="n">
        <v>19707.34</v>
      </c>
      <c r="U28" t="n">
        <v>0.6</v>
      </c>
      <c r="V28" t="n">
        <v>0.83</v>
      </c>
      <c r="W28" t="n">
        <v>5.37</v>
      </c>
      <c r="X28" t="n">
        <v>1.21</v>
      </c>
      <c r="Y28" t="n">
        <v>1</v>
      </c>
      <c r="Z28" t="n">
        <v>10</v>
      </c>
      <c r="AA28" t="n">
        <v>609.4572220602124</v>
      </c>
      <c r="AB28" t="n">
        <v>833.8862585778064</v>
      </c>
      <c r="AC28" t="n">
        <v>754.3013244258543</v>
      </c>
      <c r="AD28" t="n">
        <v>609457.2220602124</v>
      </c>
      <c r="AE28" t="n">
        <v>833886.2585778064</v>
      </c>
      <c r="AF28" t="n">
        <v>2.841777929278971e-06</v>
      </c>
      <c r="AG28" t="n">
        <v>8.865740740740742</v>
      </c>
      <c r="AH28" t="n">
        <v>754301.3244258544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3.2849</v>
      </c>
      <c r="E29" t="n">
        <v>30.44</v>
      </c>
      <c r="F29" t="n">
        <v>25.28</v>
      </c>
      <c r="G29" t="n">
        <v>37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430.98</v>
      </c>
      <c r="Q29" t="n">
        <v>1397.2</v>
      </c>
      <c r="R29" t="n">
        <v>108.73</v>
      </c>
      <c r="S29" t="n">
        <v>66.97</v>
      </c>
      <c r="T29" t="n">
        <v>18162.92</v>
      </c>
      <c r="U29" t="n">
        <v>0.62</v>
      </c>
      <c r="V29" t="n">
        <v>0.83</v>
      </c>
      <c r="W29" t="n">
        <v>5.36</v>
      </c>
      <c r="X29" t="n">
        <v>1.12</v>
      </c>
      <c r="Y29" t="n">
        <v>1</v>
      </c>
      <c r="Z29" t="n">
        <v>10</v>
      </c>
      <c r="AA29" t="n">
        <v>604.2009407844982</v>
      </c>
      <c r="AB29" t="n">
        <v>826.6943826456103</v>
      </c>
      <c r="AC29" t="n">
        <v>747.7958310387659</v>
      </c>
      <c r="AD29" t="n">
        <v>604200.9407844982</v>
      </c>
      <c r="AE29" t="n">
        <v>826694.3826456103</v>
      </c>
      <c r="AF29" t="n">
        <v>2.86058784662412e-06</v>
      </c>
      <c r="AG29" t="n">
        <v>8.807870370370372</v>
      </c>
      <c r="AH29" t="n">
        <v>747795.8310387658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3.2905</v>
      </c>
      <c r="E30" t="n">
        <v>30.39</v>
      </c>
      <c r="F30" t="n">
        <v>25.29</v>
      </c>
      <c r="G30" t="n">
        <v>37.93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430.74</v>
      </c>
      <c r="Q30" t="n">
        <v>1397.36</v>
      </c>
      <c r="R30" t="n">
        <v>108.86</v>
      </c>
      <c r="S30" t="n">
        <v>66.97</v>
      </c>
      <c r="T30" t="n">
        <v>18229.25</v>
      </c>
      <c r="U30" t="n">
        <v>0.62</v>
      </c>
      <c r="V30" t="n">
        <v>0.83</v>
      </c>
      <c r="W30" t="n">
        <v>5.36</v>
      </c>
      <c r="X30" t="n">
        <v>1.12</v>
      </c>
      <c r="Y30" t="n">
        <v>1</v>
      </c>
      <c r="Z30" t="n">
        <v>10</v>
      </c>
      <c r="AA30" t="n">
        <v>603.350341880746</v>
      </c>
      <c r="AB30" t="n">
        <v>825.5305556997212</v>
      </c>
      <c r="AC30" t="n">
        <v>746.7430781031512</v>
      </c>
      <c r="AD30" t="n">
        <v>603350.341880746</v>
      </c>
      <c r="AE30" t="n">
        <v>825530.5556997212</v>
      </c>
      <c r="AF30" t="n">
        <v>2.865464491861751e-06</v>
      </c>
      <c r="AG30" t="n">
        <v>8.793402777777779</v>
      </c>
      <c r="AH30" t="n">
        <v>746743.0781031512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3.3002</v>
      </c>
      <c r="E31" t="n">
        <v>30.3</v>
      </c>
      <c r="F31" t="n">
        <v>25.25</v>
      </c>
      <c r="G31" t="n">
        <v>38.85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429.37</v>
      </c>
      <c r="Q31" t="n">
        <v>1397.31</v>
      </c>
      <c r="R31" t="n">
        <v>107.86</v>
      </c>
      <c r="S31" t="n">
        <v>66.97</v>
      </c>
      <c r="T31" t="n">
        <v>17738.84</v>
      </c>
      <c r="U31" t="n">
        <v>0.62</v>
      </c>
      <c r="V31" t="n">
        <v>0.83</v>
      </c>
      <c r="W31" t="n">
        <v>5.36</v>
      </c>
      <c r="X31" t="n">
        <v>1.08</v>
      </c>
      <c r="Y31" t="n">
        <v>1</v>
      </c>
      <c r="Z31" t="n">
        <v>10</v>
      </c>
      <c r="AA31" t="n">
        <v>600.9527981329945</v>
      </c>
      <c r="AB31" t="n">
        <v>822.2501305718827</v>
      </c>
      <c r="AC31" t="n">
        <v>743.7757321454078</v>
      </c>
      <c r="AD31" t="n">
        <v>600952.7981329946</v>
      </c>
      <c r="AE31" t="n">
        <v>822250.1305718827</v>
      </c>
      <c r="AF31" t="n">
        <v>2.873911538076934e-06</v>
      </c>
      <c r="AG31" t="n">
        <v>8.767361111111112</v>
      </c>
      <c r="AH31" t="n">
        <v>743775.7321454078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3.3186</v>
      </c>
      <c r="E32" t="n">
        <v>30.13</v>
      </c>
      <c r="F32" t="n">
        <v>25.19</v>
      </c>
      <c r="G32" t="n">
        <v>40.85</v>
      </c>
      <c r="H32" t="n">
        <v>0.5</v>
      </c>
      <c r="I32" t="n">
        <v>37</v>
      </c>
      <c r="J32" t="n">
        <v>300.59</v>
      </c>
      <c r="K32" t="n">
        <v>61.2</v>
      </c>
      <c r="L32" t="n">
        <v>8.5</v>
      </c>
      <c r="M32" t="n">
        <v>35</v>
      </c>
      <c r="N32" t="n">
        <v>85.89</v>
      </c>
      <c r="O32" t="n">
        <v>37306.42</v>
      </c>
      <c r="P32" t="n">
        <v>426.99</v>
      </c>
      <c r="Q32" t="n">
        <v>1397.41</v>
      </c>
      <c r="R32" t="n">
        <v>106.05</v>
      </c>
      <c r="S32" t="n">
        <v>66.97</v>
      </c>
      <c r="T32" t="n">
        <v>16840.04</v>
      </c>
      <c r="U32" t="n">
        <v>0.63</v>
      </c>
      <c r="V32" t="n">
        <v>0.84</v>
      </c>
      <c r="W32" t="n">
        <v>5.35</v>
      </c>
      <c r="X32" t="n">
        <v>1.02</v>
      </c>
      <c r="Y32" t="n">
        <v>1</v>
      </c>
      <c r="Z32" t="n">
        <v>10</v>
      </c>
      <c r="AA32" t="n">
        <v>596.6666284208673</v>
      </c>
      <c r="AB32" t="n">
        <v>816.385604079288</v>
      </c>
      <c r="AC32" t="n">
        <v>738.4709078303517</v>
      </c>
      <c r="AD32" t="n">
        <v>596666.6284208673</v>
      </c>
      <c r="AE32" t="n">
        <v>816385.604079288</v>
      </c>
      <c r="AF32" t="n">
        <v>2.88993480100058e-06</v>
      </c>
      <c r="AG32" t="n">
        <v>8.718171296296296</v>
      </c>
      <c r="AH32" t="n">
        <v>738470.9078303517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3.3265</v>
      </c>
      <c r="E33" t="n">
        <v>30.06</v>
      </c>
      <c r="F33" t="n">
        <v>25.17</v>
      </c>
      <c r="G33" t="n">
        <v>41.95</v>
      </c>
      <c r="H33" t="n">
        <v>0.52</v>
      </c>
      <c r="I33" t="n">
        <v>36</v>
      </c>
      <c r="J33" t="n">
        <v>301.11</v>
      </c>
      <c r="K33" t="n">
        <v>61.2</v>
      </c>
      <c r="L33" t="n">
        <v>8.75</v>
      </c>
      <c r="M33" t="n">
        <v>34</v>
      </c>
      <c r="N33" t="n">
        <v>86.16</v>
      </c>
      <c r="O33" t="n">
        <v>37371.47</v>
      </c>
      <c r="P33" t="n">
        <v>426.33</v>
      </c>
      <c r="Q33" t="n">
        <v>1397.27</v>
      </c>
      <c r="R33" t="n">
        <v>105.33</v>
      </c>
      <c r="S33" t="n">
        <v>66.97</v>
      </c>
      <c r="T33" t="n">
        <v>16487.54</v>
      </c>
      <c r="U33" t="n">
        <v>0.64</v>
      </c>
      <c r="V33" t="n">
        <v>0.84</v>
      </c>
      <c r="W33" t="n">
        <v>5.35</v>
      </c>
      <c r="X33" t="n">
        <v>1.01</v>
      </c>
      <c r="Y33" t="n">
        <v>1</v>
      </c>
      <c r="Z33" t="n">
        <v>10</v>
      </c>
      <c r="AA33" t="n">
        <v>595.1271103185551</v>
      </c>
      <c r="AB33" t="n">
        <v>814.279167492959</v>
      </c>
      <c r="AC33" t="n">
        <v>736.5655065954197</v>
      </c>
      <c r="AD33" t="n">
        <v>595127.110318555</v>
      </c>
      <c r="AE33" t="n">
        <v>814279.1674929589</v>
      </c>
      <c r="AF33" t="n">
        <v>2.896814354103666e-06</v>
      </c>
      <c r="AG33" t="n">
        <v>8.697916666666666</v>
      </c>
      <c r="AH33" t="n">
        <v>736565.5065954197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3.3361</v>
      </c>
      <c r="E34" t="n">
        <v>29.98</v>
      </c>
      <c r="F34" t="n">
        <v>25.14</v>
      </c>
      <c r="G34" t="n">
        <v>43.1</v>
      </c>
      <c r="H34" t="n">
        <v>0.53</v>
      </c>
      <c r="I34" t="n">
        <v>35</v>
      </c>
      <c r="J34" t="n">
        <v>301.64</v>
      </c>
      <c r="K34" t="n">
        <v>61.2</v>
      </c>
      <c r="L34" t="n">
        <v>9</v>
      </c>
      <c r="M34" t="n">
        <v>33</v>
      </c>
      <c r="N34" t="n">
        <v>86.44</v>
      </c>
      <c r="O34" t="n">
        <v>37436.63</v>
      </c>
      <c r="P34" t="n">
        <v>424.73</v>
      </c>
      <c r="Q34" t="n">
        <v>1397.17</v>
      </c>
      <c r="R34" t="n">
        <v>104.25</v>
      </c>
      <c r="S34" t="n">
        <v>66.97</v>
      </c>
      <c r="T34" t="n">
        <v>15950.44</v>
      </c>
      <c r="U34" t="n">
        <v>0.64</v>
      </c>
      <c r="V34" t="n">
        <v>0.84</v>
      </c>
      <c r="W34" t="n">
        <v>5.35</v>
      </c>
      <c r="X34" t="n">
        <v>0.97</v>
      </c>
      <c r="Y34" t="n">
        <v>1</v>
      </c>
      <c r="Z34" t="n">
        <v>10</v>
      </c>
      <c r="AA34" t="n">
        <v>592.6648202679448</v>
      </c>
      <c r="AB34" t="n">
        <v>810.9101536171439</v>
      </c>
      <c r="AC34" t="n">
        <v>733.5180266754717</v>
      </c>
      <c r="AD34" t="n">
        <v>592664.8202679448</v>
      </c>
      <c r="AE34" t="n">
        <v>810910.1536171439</v>
      </c>
      <c r="AF34" t="n">
        <v>2.905174317368177e-06</v>
      </c>
      <c r="AG34" t="n">
        <v>8.674768518518519</v>
      </c>
      <c r="AH34" t="n">
        <v>733518.0266754717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3.3457</v>
      </c>
      <c r="E35" t="n">
        <v>29.89</v>
      </c>
      <c r="F35" t="n">
        <v>25.11</v>
      </c>
      <c r="G35" t="n">
        <v>44.31</v>
      </c>
      <c r="H35" t="n">
        <v>0.55</v>
      </c>
      <c r="I35" t="n">
        <v>34</v>
      </c>
      <c r="J35" t="n">
        <v>302.17</v>
      </c>
      <c r="K35" t="n">
        <v>61.2</v>
      </c>
      <c r="L35" t="n">
        <v>9.25</v>
      </c>
      <c r="M35" t="n">
        <v>32</v>
      </c>
      <c r="N35" t="n">
        <v>86.72</v>
      </c>
      <c r="O35" t="n">
        <v>37501.91</v>
      </c>
      <c r="P35" t="n">
        <v>423.76</v>
      </c>
      <c r="Q35" t="n">
        <v>1397.28</v>
      </c>
      <c r="R35" t="n">
        <v>103.15</v>
      </c>
      <c r="S35" t="n">
        <v>66.97</v>
      </c>
      <c r="T35" t="n">
        <v>15404.95</v>
      </c>
      <c r="U35" t="n">
        <v>0.65</v>
      </c>
      <c r="V35" t="n">
        <v>0.84</v>
      </c>
      <c r="W35" t="n">
        <v>5.35</v>
      </c>
      <c r="X35" t="n">
        <v>0.9399999999999999</v>
      </c>
      <c r="Y35" t="n">
        <v>1</v>
      </c>
      <c r="Z35" t="n">
        <v>10</v>
      </c>
      <c r="AA35" t="n">
        <v>590.6720954406724</v>
      </c>
      <c r="AB35" t="n">
        <v>808.1836195956548</v>
      </c>
      <c r="AC35" t="n">
        <v>731.051709234279</v>
      </c>
      <c r="AD35" t="n">
        <v>590672.0954406724</v>
      </c>
      <c r="AE35" t="n">
        <v>808183.6195956548</v>
      </c>
      <c r="AF35" t="n">
        <v>2.913534280632688e-06</v>
      </c>
      <c r="AG35" t="n">
        <v>8.648726851851853</v>
      </c>
      <c r="AH35" t="n">
        <v>731051.709234279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3.355</v>
      </c>
      <c r="E36" t="n">
        <v>29.81</v>
      </c>
      <c r="F36" t="n">
        <v>25.08</v>
      </c>
      <c r="G36" t="n">
        <v>45.6</v>
      </c>
      <c r="H36" t="n">
        <v>0.5600000000000001</v>
      </c>
      <c r="I36" t="n">
        <v>33</v>
      </c>
      <c r="J36" t="n">
        <v>302.7</v>
      </c>
      <c r="K36" t="n">
        <v>61.2</v>
      </c>
      <c r="L36" t="n">
        <v>9.5</v>
      </c>
      <c r="M36" t="n">
        <v>31</v>
      </c>
      <c r="N36" t="n">
        <v>87</v>
      </c>
      <c r="O36" t="n">
        <v>37567.32</v>
      </c>
      <c r="P36" t="n">
        <v>422.8</v>
      </c>
      <c r="Q36" t="n">
        <v>1397.22</v>
      </c>
      <c r="R36" t="n">
        <v>102.04</v>
      </c>
      <c r="S36" t="n">
        <v>66.97</v>
      </c>
      <c r="T36" t="n">
        <v>14857.99</v>
      </c>
      <c r="U36" t="n">
        <v>0.66</v>
      </c>
      <c r="V36" t="n">
        <v>0.84</v>
      </c>
      <c r="W36" t="n">
        <v>5.36</v>
      </c>
      <c r="X36" t="n">
        <v>0.91</v>
      </c>
      <c r="Y36" t="n">
        <v>1</v>
      </c>
      <c r="Z36" t="n">
        <v>10</v>
      </c>
      <c r="AA36" t="n">
        <v>588.7341481727461</v>
      </c>
      <c r="AB36" t="n">
        <v>805.532034647479</v>
      </c>
      <c r="AC36" t="n">
        <v>728.6531878320341</v>
      </c>
      <c r="AD36" t="n">
        <v>588734.1481727462</v>
      </c>
      <c r="AE36" t="n">
        <v>805532.034647479</v>
      </c>
      <c r="AF36" t="n">
        <v>2.921632995045183e-06</v>
      </c>
      <c r="AG36" t="n">
        <v>8.625578703703704</v>
      </c>
      <c r="AH36" t="n">
        <v>728653.1878320341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3.3634</v>
      </c>
      <c r="E37" t="n">
        <v>29.73</v>
      </c>
      <c r="F37" t="n">
        <v>25.06</v>
      </c>
      <c r="G37" t="n">
        <v>46.98</v>
      </c>
      <c r="H37" t="n">
        <v>0.57</v>
      </c>
      <c r="I37" t="n">
        <v>32</v>
      </c>
      <c r="J37" t="n">
        <v>303.23</v>
      </c>
      <c r="K37" t="n">
        <v>61.2</v>
      </c>
      <c r="L37" t="n">
        <v>9.75</v>
      </c>
      <c r="M37" t="n">
        <v>30</v>
      </c>
      <c r="N37" t="n">
        <v>87.28</v>
      </c>
      <c r="O37" t="n">
        <v>37632.84</v>
      </c>
      <c r="P37" t="n">
        <v>422.25</v>
      </c>
      <c r="Q37" t="n">
        <v>1397.19</v>
      </c>
      <c r="R37" t="n">
        <v>101.45</v>
      </c>
      <c r="S37" t="n">
        <v>66.97</v>
      </c>
      <c r="T37" t="n">
        <v>14565.35</v>
      </c>
      <c r="U37" t="n">
        <v>0.66</v>
      </c>
      <c r="V37" t="n">
        <v>0.84</v>
      </c>
      <c r="W37" t="n">
        <v>5.35</v>
      </c>
      <c r="X37" t="n">
        <v>0.89</v>
      </c>
      <c r="Y37" t="n">
        <v>1</v>
      </c>
      <c r="Z37" t="n">
        <v>10</v>
      </c>
      <c r="AA37" t="n">
        <v>587.2491222143555</v>
      </c>
      <c r="AB37" t="n">
        <v>803.5001566164873</v>
      </c>
      <c r="AC37" t="n">
        <v>726.8152293885616</v>
      </c>
      <c r="AD37" t="n">
        <v>587249.1222143555</v>
      </c>
      <c r="AE37" t="n">
        <v>803500.1566164873</v>
      </c>
      <c r="AF37" t="n">
        <v>2.92894796290163e-06</v>
      </c>
      <c r="AG37" t="n">
        <v>8.602430555555555</v>
      </c>
      <c r="AH37" t="n">
        <v>726815.2293885617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3.3626</v>
      </c>
      <c r="E38" t="n">
        <v>29.74</v>
      </c>
      <c r="F38" t="n">
        <v>25.07</v>
      </c>
      <c r="G38" t="n">
        <v>47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420.94</v>
      </c>
      <c r="Q38" t="n">
        <v>1397.27</v>
      </c>
      <c r="R38" t="n">
        <v>102.03</v>
      </c>
      <c r="S38" t="n">
        <v>66.97</v>
      </c>
      <c r="T38" t="n">
        <v>14857.6</v>
      </c>
      <c r="U38" t="n">
        <v>0.66</v>
      </c>
      <c r="V38" t="n">
        <v>0.84</v>
      </c>
      <c r="W38" t="n">
        <v>5.34</v>
      </c>
      <c r="X38" t="n">
        <v>0.9</v>
      </c>
      <c r="Y38" t="n">
        <v>1</v>
      </c>
      <c r="Z38" t="n">
        <v>10</v>
      </c>
      <c r="AA38" t="n">
        <v>586.442407589695</v>
      </c>
      <c r="AB38" t="n">
        <v>802.3963740772891</v>
      </c>
      <c r="AC38" t="n">
        <v>725.816790305736</v>
      </c>
      <c r="AD38" t="n">
        <v>586442.407589695</v>
      </c>
      <c r="AE38" t="n">
        <v>802396.3740772891</v>
      </c>
      <c r="AF38" t="n">
        <v>2.928251299296254e-06</v>
      </c>
      <c r="AG38" t="n">
        <v>8.605324074074074</v>
      </c>
      <c r="AH38" t="n">
        <v>725816.790305736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3.3739</v>
      </c>
      <c r="E39" t="n">
        <v>29.64</v>
      </c>
      <c r="F39" t="n">
        <v>25.02</v>
      </c>
      <c r="G39" t="n">
        <v>48.42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419.85</v>
      </c>
      <c r="Q39" t="n">
        <v>1397.29</v>
      </c>
      <c r="R39" t="n">
        <v>100.34</v>
      </c>
      <c r="S39" t="n">
        <v>66.97</v>
      </c>
      <c r="T39" t="n">
        <v>14015.07</v>
      </c>
      <c r="U39" t="n">
        <v>0.67</v>
      </c>
      <c r="V39" t="n">
        <v>0.84</v>
      </c>
      <c r="W39" t="n">
        <v>5.34</v>
      </c>
      <c r="X39" t="n">
        <v>0.85</v>
      </c>
      <c r="Y39" t="n">
        <v>1</v>
      </c>
      <c r="Z39" t="n">
        <v>10</v>
      </c>
      <c r="AA39" t="n">
        <v>571.2801075229805</v>
      </c>
      <c r="AB39" t="n">
        <v>781.6506462125412</v>
      </c>
      <c r="AC39" t="n">
        <v>707.0510055915878</v>
      </c>
      <c r="AD39" t="n">
        <v>571280.1075229805</v>
      </c>
      <c r="AE39" t="n">
        <v>781650.6462125413</v>
      </c>
      <c r="AF39" t="n">
        <v>2.938091672722189e-06</v>
      </c>
      <c r="AG39" t="n">
        <v>8.576388888888889</v>
      </c>
      <c r="AH39" t="n">
        <v>707051.0055915877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3.3827</v>
      </c>
      <c r="E40" t="n">
        <v>29.56</v>
      </c>
      <c r="F40" t="n">
        <v>25</v>
      </c>
      <c r="G40" t="n">
        <v>49.99</v>
      </c>
      <c r="H40" t="n">
        <v>0.61</v>
      </c>
      <c r="I40" t="n">
        <v>30</v>
      </c>
      <c r="J40" t="n">
        <v>304.83</v>
      </c>
      <c r="K40" t="n">
        <v>61.2</v>
      </c>
      <c r="L40" t="n">
        <v>10.5</v>
      </c>
      <c r="M40" t="n">
        <v>28</v>
      </c>
      <c r="N40" t="n">
        <v>88.13</v>
      </c>
      <c r="O40" t="n">
        <v>37830.13</v>
      </c>
      <c r="P40" t="n">
        <v>418.54</v>
      </c>
      <c r="Q40" t="n">
        <v>1397.21</v>
      </c>
      <c r="R40" t="n">
        <v>99.83</v>
      </c>
      <c r="S40" t="n">
        <v>66.97</v>
      </c>
      <c r="T40" t="n">
        <v>13767.43</v>
      </c>
      <c r="U40" t="n">
        <v>0.67</v>
      </c>
      <c r="V40" t="n">
        <v>0.84</v>
      </c>
      <c r="W40" t="n">
        <v>5.34</v>
      </c>
      <c r="X40" t="n">
        <v>0.83</v>
      </c>
      <c r="Y40" t="n">
        <v>1</v>
      </c>
      <c r="Z40" t="n">
        <v>10</v>
      </c>
      <c r="AA40" t="n">
        <v>569.2243326193562</v>
      </c>
      <c r="AB40" t="n">
        <v>778.8378442950144</v>
      </c>
      <c r="AC40" t="n">
        <v>704.5066535412774</v>
      </c>
      <c r="AD40" t="n">
        <v>569224.3326193562</v>
      </c>
      <c r="AE40" t="n">
        <v>778837.8442950144</v>
      </c>
      <c r="AF40" t="n">
        <v>2.945754972381324e-06</v>
      </c>
      <c r="AG40" t="n">
        <v>8.55324074074074</v>
      </c>
      <c r="AH40" t="n">
        <v>704506.6535412774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3.3935</v>
      </c>
      <c r="E41" t="n">
        <v>29.47</v>
      </c>
      <c r="F41" t="n">
        <v>24.96</v>
      </c>
      <c r="G41" t="n">
        <v>51.63</v>
      </c>
      <c r="H41" t="n">
        <v>0.63</v>
      </c>
      <c r="I41" t="n">
        <v>29</v>
      </c>
      <c r="J41" t="n">
        <v>305.37</v>
      </c>
      <c r="K41" t="n">
        <v>61.2</v>
      </c>
      <c r="L41" t="n">
        <v>10.75</v>
      </c>
      <c r="M41" t="n">
        <v>27</v>
      </c>
      <c r="N41" t="n">
        <v>88.42</v>
      </c>
      <c r="O41" t="n">
        <v>37896.14</v>
      </c>
      <c r="P41" t="n">
        <v>417.1</v>
      </c>
      <c r="Q41" t="n">
        <v>1397.24</v>
      </c>
      <c r="R41" t="n">
        <v>98.36</v>
      </c>
      <c r="S41" t="n">
        <v>66.97</v>
      </c>
      <c r="T41" t="n">
        <v>13037.47</v>
      </c>
      <c r="U41" t="n">
        <v>0.68</v>
      </c>
      <c r="V41" t="n">
        <v>0.84</v>
      </c>
      <c r="W41" t="n">
        <v>5.34</v>
      </c>
      <c r="X41" t="n">
        <v>0.79</v>
      </c>
      <c r="Y41" t="n">
        <v>1</v>
      </c>
      <c r="Z41" t="n">
        <v>10</v>
      </c>
      <c r="AA41" t="n">
        <v>566.7747168689775</v>
      </c>
      <c r="AB41" t="n">
        <v>775.4861719559267</v>
      </c>
      <c r="AC41" t="n">
        <v>701.4748601061304</v>
      </c>
      <c r="AD41" t="n">
        <v>566774.7168689775</v>
      </c>
      <c r="AE41" t="n">
        <v>775486.1719559267</v>
      </c>
      <c r="AF41" t="n">
        <v>2.955159931053899e-06</v>
      </c>
      <c r="AG41" t="n">
        <v>8.527199074074074</v>
      </c>
      <c r="AH41" t="n">
        <v>701474.8601061305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3.3907</v>
      </c>
      <c r="E42" t="n">
        <v>29.49</v>
      </c>
      <c r="F42" t="n">
        <v>24.98</v>
      </c>
      <c r="G42" t="n">
        <v>51.68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416.58</v>
      </c>
      <c r="Q42" t="n">
        <v>1397.25</v>
      </c>
      <c r="R42" t="n">
        <v>99.2</v>
      </c>
      <c r="S42" t="n">
        <v>66.97</v>
      </c>
      <c r="T42" t="n">
        <v>13454.58</v>
      </c>
      <c r="U42" t="n">
        <v>0.68</v>
      </c>
      <c r="V42" t="n">
        <v>0.84</v>
      </c>
      <c r="W42" t="n">
        <v>5.34</v>
      </c>
      <c r="X42" t="n">
        <v>0.8100000000000001</v>
      </c>
      <c r="Y42" t="n">
        <v>1</v>
      </c>
      <c r="Z42" t="n">
        <v>10</v>
      </c>
      <c r="AA42" t="n">
        <v>566.8089482987092</v>
      </c>
      <c r="AB42" t="n">
        <v>775.5330089082696</v>
      </c>
      <c r="AC42" t="n">
        <v>701.5172270054779</v>
      </c>
      <c r="AD42" t="n">
        <v>566808.9482987092</v>
      </c>
      <c r="AE42" t="n">
        <v>775533.0089082696</v>
      </c>
      <c r="AF42" t="n">
        <v>2.952721608435082e-06</v>
      </c>
      <c r="AG42" t="n">
        <v>8.532986111111111</v>
      </c>
      <c r="AH42" t="n">
        <v>701517.2270054779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3.4022</v>
      </c>
      <c r="E43" t="n">
        <v>29.39</v>
      </c>
      <c r="F43" t="n">
        <v>24.93</v>
      </c>
      <c r="G43" t="n">
        <v>53.43</v>
      </c>
      <c r="H43" t="n">
        <v>0.65</v>
      </c>
      <c r="I43" t="n">
        <v>28</v>
      </c>
      <c r="J43" t="n">
        <v>306.44</v>
      </c>
      <c r="K43" t="n">
        <v>61.2</v>
      </c>
      <c r="L43" t="n">
        <v>11.25</v>
      </c>
      <c r="M43" t="n">
        <v>26</v>
      </c>
      <c r="N43" t="n">
        <v>88.98999999999999</v>
      </c>
      <c r="O43" t="n">
        <v>38028.53</v>
      </c>
      <c r="P43" t="n">
        <v>415.82</v>
      </c>
      <c r="Q43" t="n">
        <v>1397.28</v>
      </c>
      <c r="R43" t="n">
        <v>97.76000000000001</v>
      </c>
      <c r="S43" t="n">
        <v>66.97</v>
      </c>
      <c r="T43" t="n">
        <v>12743.04</v>
      </c>
      <c r="U43" t="n">
        <v>0.6899999999999999</v>
      </c>
      <c r="V43" t="n">
        <v>0.84</v>
      </c>
      <c r="W43" t="n">
        <v>5.33</v>
      </c>
      <c r="X43" t="n">
        <v>0.77</v>
      </c>
      <c r="Y43" t="n">
        <v>1</v>
      </c>
      <c r="Z43" t="n">
        <v>10</v>
      </c>
      <c r="AA43" t="n">
        <v>564.736127485231</v>
      </c>
      <c r="AB43" t="n">
        <v>772.6968840248685</v>
      </c>
      <c r="AC43" t="n">
        <v>698.9517779004223</v>
      </c>
      <c r="AD43" t="n">
        <v>564736.127485231</v>
      </c>
      <c r="AE43" t="n">
        <v>772696.8840248685</v>
      </c>
      <c r="AF43" t="n">
        <v>2.962736147762362e-06</v>
      </c>
      <c r="AG43" t="n">
        <v>8.504050925925926</v>
      </c>
      <c r="AH43" t="n">
        <v>698951.7779004222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3.4112</v>
      </c>
      <c r="E44" t="n">
        <v>29.32</v>
      </c>
      <c r="F44" t="n">
        <v>24.91</v>
      </c>
      <c r="G44" t="n">
        <v>55.36</v>
      </c>
      <c r="H44" t="n">
        <v>0.67</v>
      </c>
      <c r="I44" t="n">
        <v>27</v>
      </c>
      <c r="J44" t="n">
        <v>306.98</v>
      </c>
      <c r="K44" t="n">
        <v>61.2</v>
      </c>
      <c r="L44" t="n">
        <v>11.5</v>
      </c>
      <c r="M44" t="n">
        <v>25</v>
      </c>
      <c r="N44" t="n">
        <v>89.28</v>
      </c>
      <c r="O44" t="n">
        <v>38094.91</v>
      </c>
      <c r="P44" t="n">
        <v>414.31</v>
      </c>
      <c r="Q44" t="n">
        <v>1397.2</v>
      </c>
      <c r="R44" t="n">
        <v>96.79000000000001</v>
      </c>
      <c r="S44" t="n">
        <v>66.97</v>
      </c>
      <c r="T44" t="n">
        <v>12262.12</v>
      </c>
      <c r="U44" t="n">
        <v>0.6899999999999999</v>
      </c>
      <c r="V44" t="n">
        <v>0.84</v>
      </c>
      <c r="W44" t="n">
        <v>5.34</v>
      </c>
      <c r="X44" t="n">
        <v>0.75</v>
      </c>
      <c r="Y44" t="n">
        <v>1</v>
      </c>
      <c r="Z44" t="n">
        <v>10</v>
      </c>
      <c r="AA44" t="n">
        <v>562.378950233834</v>
      </c>
      <c r="AB44" t="n">
        <v>769.4716901181861</v>
      </c>
      <c r="AC44" t="n">
        <v>696.0343919736054</v>
      </c>
      <c r="AD44" t="n">
        <v>562378.950233834</v>
      </c>
      <c r="AE44" t="n">
        <v>769471.6901181861</v>
      </c>
      <c r="AF44" t="n">
        <v>2.97057361332284e-06</v>
      </c>
      <c r="AG44" t="n">
        <v>8.483796296296296</v>
      </c>
      <c r="AH44" t="n">
        <v>696034.3919736054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3.4115</v>
      </c>
      <c r="E45" t="n">
        <v>29.31</v>
      </c>
      <c r="F45" t="n">
        <v>24.91</v>
      </c>
      <c r="G45" t="n">
        <v>55.35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413.32</v>
      </c>
      <c r="Q45" t="n">
        <v>1397.26</v>
      </c>
      <c r="R45" t="n">
        <v>96.66</v>
      </c>
      <c r="S45" t="n">
        <v>66.97</v>
      </c>
      <c r="T45" t="n">
        <v>12198.95</v>
      </c>
      <c r="U45" t="n">
        <v>0.6899999999999999</v>
      </c>
      <c r="V45" t="n">
        <v>0.84</v>
      </c>
      <c r="W45" t="n">
        <v>5.34</v>
      </c>
      <c r="X45" t="n">
        <v>0.74</v>
      </c>
      <c r="Y45" t="n">
        <v>1</v>
      </c>
      <c r="Z45" t="n">
        <v>10</v>
      </c>
      <c r="AA45" t="n">
        <v>561.6426742282434</v>
      </c>
      <c r="AB45" t="n">
        <v>768.4642848051321</v>
      </c>
      <c r="AC45" t="n">
        <v>695.1231320097272</v>
      </c>
      <c r="AD45" t="n">
        <v>561642.6742282434</v>
      </c>
      <c r="AE45" t="n">
        <v>768464.2848051322</v>
      </c>
      <c r="AF45" t="n">
        <v>2.970834862174856e-06</v>
      </c>
      <c r="AG45" t="n">
        <v>8.480902777777777</v>
      </c>
      <c r="AH45" t="n">
        <v>695123.1320097272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3.4207</v>
      </c>
      <c r="E46" t="n">
        <v>29.23</v>
      </c>
      <c r="F46" t="n">
        <v>24.88</v>
      </c>
      <c r="G46" t="n">
        <v>57.42</v>
      </c>
      <c r="H46" t="n">
        <v>0.6899999999999999</v>
      </c>
      <c r="I46" t="n">
        <v>26</v>
      </c>
      <c r="J46" t="n">
        <v>308.06</v>
      </c>
      <c r="K46" t="n">
        <v>61.2</v>
      </c>
      <c r="L46" t="n">
        <v>12</v>
      </c>
      <c r="M46" t="n">
        <v>24</v>
      </c>
      <c r="N46" t="n">
        <v>89.86</v>
      </c>
      <c r="O46" t="n">
        <v>38228.06</v>
      </c>
      <c r="P46" t="n">
        <v>411.95</v>
      </c>
      <c r="Q46" t="n">
        <v>1397.19</v>
      </c>
      <c r="R46" t="n">
        <v>95.81</v>
      </c>
      <c r="S46" t="n">
        <v>66.97</v>
      </c>
      <c r="T46" t="n">
        <v>11775.42</v>
      </c>
      <c r="U46" t="n">
        <v>0.7</v>
      </c>
      <c r="V46" t="n">
        <v>0.85</v>
      </c>
      <c r="W46" t="n">
        <v>5.34</v>
      </c>
      <c r="X46" t="n">
        <v>0.72</v>
      </c>
      <c r="Y46" t="n">
        <v>1</v>
      </c>
      <c r="Z46" t="n">
        <v>10</v>
      </c>
      <c r="AA46" t="n">
        <v>559.5070273060991</v>
      </c>
      <c r="AB46" t="n">
        <v>765.5421984681615</v>
      </c>
      <c r="AC46" t="n">
        <v>692.4799254915833</v>
      </c>
      <c r="AD46" t="n">
        <v>559507.0273060991</v>
      </c>
      <c r="AE46" t="n">
        <v>765542.1984681615</v>
      </c>
      <c r="AF46" t="n">
        <v>2.978846493636679e-06</v>
      </c>
      <c r="AG46" t="n">
        <v>8.45775462962963</v>
      </c>
      <c r="AH46" t="n">
        <v>692479.9254915833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3.4324</v>
      </c>
      <c r="E47" t="n">
        <v>29.13</v>
      </c>
      <c r="F47" t="n">
        <v>24.84</v>
      </c>
      <c r="G47" t="n">
        <v>59.61</v>
      </c>
      <c r="H47" t="n">
        <v>0.71</v>
      </c>
      <c r="I47" t="n">
        <v>25</v>
      </c>
      <c r="J47" t="n">
        <v>308.6</v>
      </c>
      <c r="K47" t="n">
        <v>61.2</v>
      </c>
      <c r="L47" t="n">
        <v>12.25</v>
      </c>
      <c r="M47" t="n">
        <v>23</v>
      </c>
      <c r="N47" t="n">
        <v>90.15000000000001</v>
      </c>
      <c r="O47" t="n">
        <v>38294.82</v>
      </c>
      <c r="P47" t="n">
        <v>410.72</v>
      </c>
      <c r="Q47" t="n">
        <v>1397.24</v>
      </c>
      <c r="R47" t="n">
        <v>94.5</v>
      </c>
      <c r="S47" t="n">
        <v>66.97</v>
      </c>
      <c r="T47" t="n">
        <v>11127.18</v>
      </c>
      <c r="U47" t="n">
        <v>0.71</v>
      </c>
      <c r="V47" t="n">
        <v>0.85</v>
      </c>
      <c r="W47" t="n">
        <v>5.33</v>
      </c>
      <c r="X47" t="n">
        <v>0.67</v>
      </c>
      <c r="Y47" t="n">
        <v>1</v>
      </c>
      <c r="Z47" t="n">
        <v>10</v>
      </c>
      <c r="AA47" t="n">
        <v>557.161380774642</v>
      </c>
      <c r="AB47" t="n">
        <v>762.3327814012005</v>
      </c>
      <c r="AC47" t="n">
        <v>689.5768106850478</v>
      </c>
      <c r="AD47" t="n">
        <v>557161.380774642</v>
      </c>
      <c r="AE47" t="n">
        <v>762332.7814012005</v>
      </c>
      <c r="AF47" t="n">
        <v>2.989035198865301e-06</v>
      </c>
      <c r="AG47" t="n">
        <v>8.428819444444445</v>
      </c>
      <c r="AH47" t="n">
        <v>689576.8106850478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3.4315</v>
      </c>
      <c r="E48" t="n">
        <v>29.14</v>
      </c>
      <c r="F48" t="n">
        <v>24.85</v>
      </c>
      <c r="G48" t="n">
        <v>59.63</v>
      </c>
      <c r="H48" t="n">
        <v>0.72</v>
      </c>
      <c r="I48" t="n">
        <v>25</v>
      </c>
      <c r="J48" t="n">
        <v>309.14</v>
      </c>
      <c r="K48" t="n">
        <v>61.2</v>
      </c>
      <c r="L48" t="n">
        <v>12.5</v>
      </c>
      <c r="M48" t="n">
        <v>23</v>
      </c>
      <c r="N48" t="n">
        <v>90.44</v>
      </c>
      <c r="O48" t="n">
        <v>38361.7</v>
      </c>
      <c r="P48" t="n">
        <v>410.54</v>
      </c>
      <c r="Q48" t="n">
        <v>1397.19</v>
      </c>
      <c r="R48" t="n">
        <v>94.81999999999999</v>
      </c>
      <c r="S48" t="n">
        <v>66.97</v>
      </c>
      <c r="T48" t="n">
        <v>11286.74</v>
      </c>
      <c r="U48" t="n">
        <v>0.71</v>
      </c>
      <c r="V48" t="n">
        <v>0.85</v>
      </c>
      <c r="W48" t="n">
        <v>5.33</v>
      </c>
      <c r="X48" t="n">
        <v>0.68</v>
      </c>
      <c r="Y48" t="n">
        <v>1</v>
      </c>
      <c r="Z48" t="n">
        <v>10</v>
      </c>
      <c r="AA48" t="n">
        <v>557.1745942435276</v>
      </c>
      <c r="AB48" t="n">
        <v>762.350860652267</v>
      </c>
      <c r="AC48" t="n">
        <v>689.5931644777668</v>
      </c>
      <c r="AD48" t="n">
        <v>557174.5942435276</v>
      </c>
      <c r="AE48" t="n">
        <v>762350.860652267</v>
      </c>
      <c r="AF48" t="n">
        <v>2.988251452309254e-06</v>
      </c>
      <c r="AG48" t="n">
        <v>8.431712962962964</v>
      </c>
      <c r="AH48" t="n">
        <v>689593.1644777667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3.4409</v>
      </c>
      <c r="E49" t="n">
        <v>29.06</v>
      </c>
      <c r="F49" t="n">
        <v>24.82</v>
      </c>
      <c r="G49" t="n">
        <v>62.05</v>
      </c>
      <c r="H49" t="n">
        <v>0.73</v>
      </c>
      <c r="I49" t="n">
        <v>24</v>
      </c>
      <c r="J49" t="n">
        <v>309.68</v>
      </c>
      <c r="K49" t="n">
        <v>61.2</v>
      </c>
      <c r="L49" t="n">
        <v>12.75</v>
      </c>
      <c r="M49" t="n">
        <v>22</v>
      </c>
      <c r="N49" t="n">
        <v>90.73999999999999</v>
      </c>
      <c r="O49" t="n">
        <v>38428.72</v>
      </c>
      <c r="P49" t="n">
        <v>408.85</v>
      </c>
      <c r="Q49" t="n">
        <v>1397.27</v>
      </c>
      <c r="R49" t="n">
        <v>93.89</v>
      </c>
      <c r="S49" t="n">
        <v>66.97</v>
      </c>
      <c r="T49" t="n">
        <v>10826.99</v>
      </c>
      <c r="U49" t="n">
        <v>0.71</v>
      </c>
      <c r="V49" t="n">
        <v>0.85</v>
      </c>
      <c r="W49" t="n">
        <v>5.33</v>
      </c>
      <c r="X49" t="n">
        <v>0.65</v>
      </c>
      <c r="Y49" t="n">
        <v>1</v>
      </c>
      <c r="Z49" t="n">
        <v>10</v>
      </c>
      <c r="AA49" t="n">
        <v>554.8160668594433</v>
      </c>
      <c r="AB49" t="n">
        <v>759.123819434478</v>
      </c>
      <c r="AC49" t="n">
        <v>686.6741075446228</v>
      </c>
      <c r="AD49" t="n">
        <v>554816.0668594432</v>
      </c>
      <c r="AE49" t="n">
        <v>759123.8194344781</v>
      </c>
      <c r="AF49" t="n">
        <v>2.996437249672421e-06</v>
      </c>
      <c r="AG49" t="n">
        <v>8.408564814814815</v>
      </c>
      <c r="AH49" t="n">
        <v>686674.1075446227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3.4413</v>
      </c>
      <c r="E50" t="n">
        <v>29.06</v>
      </c>
      <c r="F50" t="n">
        <v>24.82</v>
      </c>
      <c r="G50" t="n">
        <v>62.04</v>
      </c>
      <c r="H50" t="n">
        <v>0.75</v>
      </c>
      <c r="I50" t="n">
        <v>24</v>
      </c>
      <c r="J50" t="n">
        <v>310.23</v>
      </c>
      <c r="K50" t="n">
        <v>61.2</v>
      </c>
      <c r="L50" t="n">
        <v>13</v>
      </c>
      <c r="M50" t="n">
        <v>22</v>
      </c>
      <c r="N50" t="n">
        <v>91.03</v>
      </c>
      <c r="O50" t="n">
        <v>38495.87</v>
      </c>
      <c r="P50" t="n">
        <v>408.52</v>
      </c>
      <c r="Q50" t="n">
        <v>1397.22</v>
      </c>
      <c r="R50" t="n">
        <v>93.86</v>
      </c>
      <c r="S50" t="n">
        <v>66.97</v>
      </c>
      <c r="T50" t="n">
        <v>10810.87</v>
      </c>
      <c r="U50" t="n">
        <v>0.71</v>
      </c>
      <c r="V50" t="n">
        <v>0.85</v>
      </c>
      <c r="W50" t="n">
        <v>5.33</v>
      </c>
      <c r="X50" t="n">
        <v>0.65</v>
      </c>
      <c r="Y50" t="n">
        <v>1</v>
      </c>
      <c r="Z50" t="n">
        <v>10</v>
      </c>
      <c r="AA50" t="n">
        <v>554.5395471717424</v>
      </c>
      <c r="AB50" t="n">
        <v>758.745472998578</v>
      </c>
      <c r="AC50" t="n">
        <v>686.3318699615526</v>
      </c>
      <c r="AD50" t="n">
        <v>554539.5471717423</v>
      </c>
      <c r="AE50" t="n">
        <v>758745.472998578</v>
      </c>
      <c r="AF50" t="n">
        <v>2.996785581475108e-06</v>
      </c>
      <c r="AG50" t="n">
        <v>8.408564814814815</v>
      </c>
      <c r="AH50" t="n">
        <v>686331.8699615526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3.4506</v>
      </c>
      <c r="E51" t="n">
        <v>28.98</v>
      </c>
      <c r="F51" t="n">
        <v>24.79</v>
      </c>
      <c r="G51" t="n">
        <v>64.67</v>
      </c>
      <c r="H51" t="n">
        <v>0.76</v>
      </c>
      <c r="I51" t="n">
        <v>23</v>
      </c>
      <c r="J51" t="n">
        <v>310.77</v>
      </c>
      <c r="K51" t="n">
        <v>61.2</v>
      </c>
      <c r="L51" t="n">
        <v>13.25</v>
      </c>
      <c r="M51" t="n">
        <v>21</v>
      </c>
      <c r="N51" t="n">
        <v>91.33</v>
      </c>
      <c r="O51" t="n">
        <v>38563.14</v>
      </c>
      <c r="P51" t="n">
        <v>406.95</v>
      </c>
      <c r="Q51" t="n">
        <v>1397.26</v>
      </c>
      <c r="R51" t="n">
        <v>92.95999999999999</v>
      </c>
      <c r="S51" t="n">
        <v>66.97</v>
      </c>
      <c r="T51" t="n">
        <v>10365.78</v>
      </c>
      <c r="U51" t="n">
        <v>0.72</v>
      </c>
      <c r="V51" t="n">
        <v>0.85</v>
      </c>
      <c r="W51" t="n">
        <v>5.33</v>
      </c>
      <c r="X51" t="n">
        <v>0.63</v>
      </c>
      <c r="Y51" t="n">
        <v>1</v>
      </c>
      <c r="Z51" t="n">
        <v>10</v>
      </c>
      <c r="AA51" t="n">
        <v>552.2900488306944</v>
      </c>
      <c r="AB51" t="n">
        <v>755.6676101274934</v>
      </c>
      <c r="AC51" t="n">
        <v>683.5477540030766</v>
      </c>
      <c r="AD51" t="n">
        <v>552290.0488306944</v>
      </c>
      <c r="AE51" t="n">
        <v>755667.6101274934</v>
      </c>
      <c r="AF51" t="n">
        <v>3.004884295887603e-06</v>
      </c>
      <c r="AG51" t="n">
        <v>8.385416666666666</v>
      </c>
      <c r="AH51" t="n">
        <v>683547.7540030767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3.451</v>
      </c>
      <c r="E52" t="n">
        <v>28.98</v>
      </c>
      <c r="F52" t="n">
        <v>24.79</v>
      </c>
      <c r="G52" t="n">
        <v>64.67</v>
      </c>
      <c r="H52" t="n">
        <v>0.77</v>
      </c>
      <c r="I52" t="n">
        <v>23</v>
      </c>
      <c r="J52" t="n">
        <v>311.32</v>
      </c>
      <c r="K52" t="n">
        <v>61.2</v>
      </c>
      <c r="L52" t="n">
        <v>13.5</v>
      </c>
      <c r="M52" t="n">
        <v>21</v>
      </c>
      <c r="N52" t="n">
        <v>91.62</v>
      </c>
      <c r="O52" t="n">
        <v>38630.55</v>
      </c>
      <c r="P52" t="n">
        <v>406.68</v>
      </c>
      <c r="Q52" t="n">
        <v>1397.17</v>
      </c>
      <c r="R52" t="n">
        <v>92.95999999999999</v>
      </c>
      <c r="S52" t="n">
        <v>66.97</v>
      </c>
      <c r="T52" t="n">
        <v>10367.2</v>
      </c>
      <c r="U52" t="n">
        <v>0.72</v>
      </c>
      <c r="V52" t="n">
        <v>0.85</v>
      </c>
      <c r="W52" t="n">
        <v>5.33</v>
      </c>
      <c r="X52" t="n">
        <v>0.62</v>
      </c>
      <c r="Y52" t="n">
        <v>1</v>
      </c>
      <c r="Z52" t="n">
        <v>10</v>
      </c>
      <c r="AA52" t="n">
        <v>552.0566504247382</v>
      </c>
      <c r="AB52" t="n">
        <v>755.3482641316532</v>
      </c>
      <c r="AC52" t="n">
        <v>683.2588859408747</v>
      </c>
      <c r="AD52" t="n">
        <v>552056.6504247382</v>
      </c>
      <c r="AE52" t="n">
        <v>755348.2641316532</v>
      </c>
      <c r="AF52" t="n">
        <v>3.005232627690291e-06</v>
      </c>
      <c r="AG52" t="n">
        <v>8.385416666666666</v>
      </c>
      <c r="AH52" t="n">
        <v>683258.8859408747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3.4511</v>
      </c>
      <c r="E53" t="n">
        <v>28.98</v>
      </c>
      <c r="F53" t="n">
        <v>24.79</v>
      </c>
      <c r="G53" t="n">
        <v>64.66</v>
      </c>
      <c r="H53" t="n">
        <v>0.79</v>
      </c>
      <c r="I53" t="n">
        <v>23</v>
      </c>
      <c r="J53" t="n">
        <v>311.87</v>
      </c>
      <c r="K53" t="n">
        <v>61.2</v>
      </c>
      <c r="L53" t="n">
        <v>13.75</v>
      </c>
      <c r="M53" t="n">
        <v>21</v>
      </c>
      <c r="N53" t="n">
        <v>91.92</v>
      </c>
      <c r="O53" t="n">
        <v>38698.21</v>
      </c>
      <c r="P53" t="n">
        <v>405.75</v>
      </c>
      <c r="Q53" t="n">
        <v>1397.18</v>
      </c>
      <c r="R53" t="n">
        <v>92.87</v>
      </c>
      <c r="S53" t="n">
        <v>66.97</v>
      </c>
      <c r="T53" t="n">
        <v>10320.41</v>
      </c>
      <c r="U53" t="n">
        <v>0.72</v>
      </c>
      <c r="V53" t="n">
        <v>0.85</v>
      </c>
      <c r="W53" t="n">
        <v>5.33</v>
      </c>
      <c r="X53" t="n">
        <v>0.62</v>
      </c>
      <c r="Y53" t="n">
        <v>1</v>
      </c>
      <c r="Z53" t="n">
        <v>10</v>
      </c>
      <c r="AA53" t="n">
        <v>551.3938399433752</v>
      </c>
      <c r="AB53" t="n">
        <v>754.4413775899176</v>
      </c>
      <c r="AC53" t="n">
        <v>682.438551377859</v>
      </c>
      <c r="AD53" t="n">
        <v>551393.8399433752</v>
      </c>
      <c r="AE53" t="n">
        <v>754441.3775899176</v>
      </c>
      <c r="AF53" t="n">
        <v>3.005319710640963e-06</v>
      </c>
      <c r="AG53" t="n">
        <v>8.385416666666666</v>
      </c>
      <c r="AH53" t="n">
        <v>682438.551377859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3.4601</v>
      </c>
      <c r="E54" t="n">
        <v>28.9</v>
      </c>
      <c r="F54" t="n">
        <v>24.77</v>
      </c>
      <c r="G54" t="n">
        <v>67.54000000000001</v>
      </c>
      <c r="H54" t="n">
        <v>0.8</v>
      </c>
      <c r="I54" t="n">
        <v>22</v>
      </c>
      <c r="J54" t="n">
        <v>312.42</v>
      </c>
      <c r="K54" t="n">
        <v>61.2</v>
      </c>
      <c r="L54" t="n">
        <v>14</v>
      </c>
      <c r="M54" t="n">
        <v>20</v>
      </c>
      <c r="N54" t="n">
        <v>92.22</v>
      </c>
      <c r="O54" t="n">
        <v>38765.89</v>
      </c>
      <c r="P54" t="n">
        <v>405.5</v>
      </c>
      <c r="Q54" t="n">
        <v>1397.3</v>
      </c>
      <c r="R54" t="n">
        <v>92.31</v>
      </c>
      <c r="S54" t="n">
        <v>66.97</v>
      </c>
      <c r="T54" t="n">
        <v>10048.78</v>
      </c>
      <c r="U54" t="n">
        <v>0.73</v>
      </c>
      <c r="V54" t="n">
        <v>0.85</v>
      </c>
      <c r="W54" t="n">
        <v>5.33</v>
      </c>
      <c r="X54" t="n">
        <v>0.6</v>
      </c>
      <c r="Y54" t="n">
        <v>1</v>
      </c>
      <c r="Z54" t="n">
        <v>10</v>
      </c>
      <c r="AA54" t="n">
        <v>550.1531715032327</v>
      </c>
      <c r="AB54" t="n">
        <v>752.743840295686</v>
      </c>
      <c r="AC54" t="n">
        <v>680.9030246604802</v>
      </c>
      <c r="AD54" t="n">
        <v>550153.1715032327</v>
      </c>
      <c r="AE54" t="n">
        <v>752743.840295686</v>
      </c>
      <c r="AF54" t="n">
        <v>3.013157176201442e-06</v>
      </c>
      <c r="AG54" t="n">
        <v>8.362268518518517</v>
      </c>
      <c r="AH54" t="n">
        <v>680903.0246604802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3.4593</v>
      </c>
      <c r="E55" t="n">
        <v>28.91</v>
      </c>
      <c r="F55" t="n">
        <v>24.77</v>
      </c>
      <c r="G55" t="n">
        <v>67.56</v>
      </c>
      <c r="H55" t="n">
        <v>0.8100000000000001</v>
      </c>
      <c r="I55" t="n">
        <v>22</v>
      </c>
      <c r="J55" t="n">
        <v>312.97</v>
      </c>
      <c r="K55" t="n">
        <v>61.2</v>
      </c>
      <c r="L55" t="n">
        <v>14.25</v>
      </c>
      <c r="M55" t="n">
        <v>20</v>
      </c>
      <c r="N55" t="n">
        <v>92.52</v>
      </c>
      <c r="O55" t="n">
        <v>38833.69</v>
      </c>
      <c r="P55" t="n">
        <v>404.22</v>
      </c>
      <c r="Q55" t="n">
        <v>1397.23</v>
      </c>
      <c r="R55" t="n">
        <v>92.25</v>
      </c>
      <c r="S55" t="n">
        <v>66.97</v>
      </c>
      <c r="T55" t="n">
        <v>10015.16</v>
      </c>
      <c r="U55" t="n">
        <v>0.73</v>
      </c>
      <c r="V55" t="n">
        <v>0.85</v>
      </c>
      <c r="W55" t="n">
        <v>5.33</v>
      </c>
      <c r="X55" t="n">
        <v>0.61</v>
      </c>
      <c r="Y55" t="n">
        <v>1</v>
      </c>
      <c r="Z55" t="n">
        <v>10</v>
      </c>
      <c r="AA55" t="n">
        <v>549.3458597573421</v>
      </c>
      <c r="AB55" t="n">
        <v>751.639240748878</v>
      </c>
      <c r="AC55" t="n">
        <v>679.9038465441042</v>
      </c>
      <c r="AD55" t="n">
        <v>549345.859757342</v>
      </c>
      <c r="AE55" t="n">
        <v>751639.240748878</v>
      </c>
      <c r="AF55" t="n">
        <v>3.012460512596066e-06</v>
      </c>
      <c r="AG55" t="n">
        <v>8.365162037037036</v>
      </c>
      <c r="AH55" t="n">
        <v>679903.8465441043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3.471</v>
      </c>
      <c r="E56" t="n">
        <v>28.81</v>
      </c>
      <c r="F56" t="n">
        <v>24.73</v>
      </c>
      <c r="G56" t="n">
        <v>70.66</v>
      </c>
      <c r="H56" t="n">
        <v>0.82</v>
      </c>
      <c r="I56" t="n">
        <v>21</v>
      </c>
      <c r="J56" t="n">
        <v>313.52</v>
      </c>
      <c r="K56" t="n">
        <v>61.2</v>
      </c>
      <c r="L56" t="n">
        <v>14.5</v>
      </c>
      <c r="M56" t="n">
        <v>19</v>
      </c>
      <c r="N56" t="n">
        <v>92.81999999999999</v>
      </c>
      <c r="O56" t="n">
        <v>38901.63</v>
      </c>
      <c r="P56" t="n">
        <v>402.42</v>
      </c>
      <c r="Q56" t="n">
        <v>1397.21</v>
      </c>
      <c r="R56" t="n">
        <v>90.77</v>
      </c>
      <c r="S56" t="n">
        <v>66.97</v>
      </c>
      <c r="T56" t="n">
        <v>9282.190000000001</v>
      </c>
      <c r="U56" t="n">
        <v>0.74</v>
      </c>
      <c r="V56" t="n">
        <v>0.85</v>
      </c>
      <c r="W56" t="n">
        <v>5.33</v>
      </c>
      <c r="X56" t="n">
        <v>0.5600000000000001</v>
      </c>
      <c r="Y56" t="n">
        <v>1</v>
      </c>
      <c r="Z56" t="n">
        <v>10</v>
      </c>
      <c r="AA56" t="n">
        <v>546.6633645116253</v>
      </c>
      <c r="AB56" t="n">
        <v>747.9689324103502</v>
      </c>
      <c r="AC56" t="n">
        <v>676.5838272820957</v>
      </c>
      <c r="AD56" t="n">
        <v>546663.3645116254</v>
      </c>
      <c r="AE56" t="n">
        <v>747968.9324103503</v>
      </c>
      <c r="AF56" t="n">
        <v>3.022649217824689e-06</v>
      </c>
      <c r="AG56" t="n">
        <v>8.336226851851851</v>
      </c>
      <c r="AH56" t="n">
        <v>676583.8272820958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3.4677</v>
      </c>
      <c r="E57" t="n">
        <v>28.84</v>
      </c>
      <c r="F57" t="n">
        <v>24.76</v>
      </c>
      <c r="G57" t="n">
        <v>70.73</v>
      </c>
      <c r="H57" t="n">
        <v>0.84</v>
      </c>
      <c r="I57" t="n">
        <v>21</v>
      </c>
      <c r="J57" t="n">
        <v>314.07</v>
      </c>
      <c r="K57" t="n">
        <v>61.2</v>
      </c>
      <c r="L57" t="n">
        <v>14.75</v>
      </c>
      <c r="M57" t="n">
        <v>19</v>
      </c>
      <c r="N57" t="n">
        <v>93.12</v>
      </c>
      <c r="O57" t="n">
        <v>38969.71</v>
      </c>
      <c r="P57" t="n">
        <v>402.52</v>
      </c>
      <c r="Q57" t="n">
        <v>1397.21</v>
      </c>
      <c r="R57" t="n">
        <v>91.64</v>
      </c>
      <c r="S57" t="n">
        <v>66.97</v>
      </c>
      <c r="T57" t="n">
        <v>9714.98</v>
      </c>
      <c r="U57" t="n">
        <v>0.73</v>
      </c>
      <c r="V57" t="n">
        <v>0.85</v>
      </c>
      <c r="W57" t="n">
        <v>5.34</v>
      </c>
      <c r="X57" t="n">
        <v>0.59</v>
      </c>
      <c r="Y57" t="n">
        <v>1</v>
      </c>
      <c r="Z57" t="n">
        <v>10</v>
      </c>
      <c r="AA57" t="n">
        <v>547.2057628126865</v>
      </c>
      <c r="AB57" t="n">
        <v>748.7110656947866</v>
      </c>
      <c r="AC57" t="n">
        <v>677.2551324074559</v>
      </c>
      <c r="AD57" t="n">
        <v>547205.7628126865</v>
      </c>
      <c r="AE57" t="n">
        <v>748711.0656947866</v>
      </c>
      <c r="AF57" t="n">
        <v>3.019775480452513e-06</v>
      </c>
      <c r="AG57" t="n">
        <v>8.344907407407407</v>
      </c>
      <c r="AH57" t="n">
        <v>677255.1324074559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3.47</v>
      </c>
      <c r="E58" t="n">
        <v>28.82</v>
      </c>
      <c r="F58" t="n">
        <v>24.74</v>
      </c>
      <c r="G58" t="n">
        <v>70.68000000000001</v>
      </c>
      <c r="H58" t="n">
        <v>0.85</v>
      </c>
      <c r="I58" t="n">
        <v>21</v>
      </c>
      <c r="J58" t="n">
        <v>314.62</v>
      </c>
      <c r="K58" t="n">
        <v>61.2</v>
      </c>
      <c r="L58" t="n">
        <v>15</v>
      </c>
      <c r="M58" t="n">
        <v>19</v>
      </c>
      <c r="N58" t="n">
        <v>93.43000000000001</v>
      </c>
      <c r="O58" t="n">
        <v>39037.92</v>
      </c>
      <c r="P58" t="n">
        <v>401.24</v>
      </c>
      <c r="Q58" t="n">
        <v>1397.28</v>
      </c>
      <c r="R58" t="n">
        <v>91.02</v>
      </c>
      <c r="S58" t="n">
        <v>66.97</v>
      </c>
      <c r="T58" t="n">
        <v>9408.07</v>
      </c>
      <c r="U58" t="n">
        <v>0.74</v>
      </c>
      <c r="V58" t="n">
        <v>0.85</v>
      </c>
      <c r="W58" t="n">
        <v>5.33</v>
      </c>
      <c r="X58" t="n">
        <v>0.57</v>
      </c>
      <c r="Y58" t="n">
        <v>1</v>
      </c>
      <c r="Z58" t="n">
        <v>10</v>
      </c>
      <c r="AA58" t="n">
        <v>545.9875110825651</v>
      </c>
      <c r="AB58" t="n">
        <v>747.0441999321612</v>
      </c>
      <c r="AC58" t="n">
        <v>675.7473499737547</v>
      </c>
      <c r="AD58" t="n">
        <v>545987.5110825651</v>
      </c>
      <c r="AE58" t="n">
        <v>747044.1999321611</v>
      </c>
      <c r="AF58" t="n">
        <v>3.021778388317969e-06</v>
      </c>
      <c r="AG58" t="n">
        <v>8.33912037037037</v>
      </c>
      <c r="AH58" t="n">
        <v>675747.3499737547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3.4805</v>
      </c>
      <c r="E59" t="n">
        <v>28.73</v>
      </c>
      <c r="F59" t="n">
        <v>24.7</v>
      </c>
      <c r="G59" t="n">
        <v>74.11</v>
      </c>
      <c r="H59" t="n">
        <v>0.86</v>
      </c>
      <c r="I59" t="n">
        <v>20</v>
      </c>
      <c r="J59" t="n">
        <v>315.18</v>
      </c>
      <c r="K59" t="n">
        <v>61.2</v>
      </c>
      <c r="L59" t="n">
        <v>15.25</v>
      </c>
      <c r="M59" t="n">
        <v>18</v>
      </c>
      <c r="N59" t="n">
        <v>93.73</v>
      </c>
      <c r="O59" t="n">
        <v>39106.27</v>
      </c>
      <c r="P59" t="n">
        <v>400.3</v>
      </c>
      <c r="Q59" t="n">
        <v>1397.22</v>
      </c>
      <c r="R59" t="n">
        <v>90.02</v>
      </c>
      <c r="S59" t="n">
        <v>66.97</v>
      </c>
      <c r="T59" t="n">
        <v>8911.91</v>
      </c>
      <c r="U59" t="n">
        <v>0.74</v>
      </c>
      <c r="V59" t="n">
        <v>0.85</v>
      </c>
      <c r="W59" t="n">
        <v>5.33</v>
      </c>
      <c r="X59" t="n">
        <v>0.54</v>
      </c>
      <c r="Y59" t="n">
        <v>1</v>
      </c>
      <c r="Z59" t="n">
        <v>10</v>
      </c>
      <c r="AA59" t="n">
        <v>544.0504602984184</v>
      </c>
      <c r="AB59" t="n">
        <v>744.3938415926424</v>
      </c>
      <c r="AC59" t="n">
        <v>673.3499381143583</v>
      </c>
      <c r="AD59" t="n">
        <v>544050.4602984184</v>
      </c>
      <c r="AE59" t="n">
        <v>744393.8415926424</v>
      </c>
      <c r="AF59" t="n">
        <v>3.030922098138528e-06</v>
      </c>
      <c r="AG59" t="n">
        <v>8.313078703703704</v>
      </c>
      <c r="AH59" t="n">
        <v>673349.9381143583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3.4807</v>
      </c>
      <c r="E60" t="n">
        <v>28.73</v>
      </c>
      <c r="F60" t="n">
        <v>24.7</v>
      </c>
      <c r="G60" t="n">
        <v>74.11</v>
      </c>
      <c r="H60" t="n">
        <v>0.87</v>
      </c>
      <c r="I60" t="n">
        <v>20</v>
      </c>
      <c r="J60" t="n">
        <v>315.73</v>
      </c>
      <c r="K60" t="n">
        <v>61.2</v>
      </c>
      <c r="L60" t="n">
        <v>15.5</v>
      </c>
      <c r="M60" t="n">
        <v>18</v>
      </c>
      <c r="N60" t="n">
        <v>94.03</v>
      </c>
      <c r="O60" t="n">
        <v>39174.75</v>
      </c>
      <c r="P60" t="n">
        <v>399.9</v>
      </c>
      <c r="Q60" t="n">
        <v>1397.2</v>
      </c>
      <c r="R60" t="n">
        <v>90.06999999999999</v>
      </c>
      <c r="S60" t="n">
        <v>66.97</v>
      </c>
      <c r="T60" t="n">
        <v>8938.42</v>
      </c>
      <c r="U60" t="n">
        <v>0.74</v>
      </c>
      <c r="V60" t="n">
        <v>0.85</v>
      </c>
      <c r="W60" t="n">
        <v>5.33</v>
      </c>
      <c r="X60" t="n">
        <v>0.54</v>
      </c>
      <c r="Y60" t="n">
        <v>1</v>
      </c>
      <c r="Z60" t="n">
        <v>10</v>
      </c>
      <c r="AA60" t="n">
        <v>543.7510886724392</v>
      </c>
      <c r="AB60" t="n">
        <v>743.9842281266335</v>
      </c>
      <c r="AC60" t="n">
        <v>672.9794175826493</v>
      </c>
      <c r="AD60" t="n">
        <v>543751.0886724392</v>
      </c>
      <c r="AE60" t="n">
        <v>743984.2281266336</v>
      </c>
      <c r="AF60" t="n">
        <v>3.031096264039872e-06</v>
      </c>
      <c r="AG60" t="n">
        <v>8.313078703703704</v>
      </c>
      <c r="AH60" t="n">
        <v>672979.4175826493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3.4801</v>
      </c>
      <c r="E61" t="n">
        <v>28.74</v>
      </c>
      <c r="F61" t="n">
        <v>24.71</v>
      </c>
      <c r="G61" t="n">
        <v>74.12</v>
      </c>
      <c r="H61" t="n">
        <v>0.89</v>
      </c>
      <c r="I61" t="n">
        <v>20</v>
      </c>
      <c r="J61" t="n">
        <v>316.29</v>
      </c>
      <c r="K61" t="n">
        <v>61.2</v>
      </c>
      <c r="L61" t="n">
        <v>15.75</v>
      </c>
      <c r="M61" t="n">
        <v>18</v>
      </c>
      <c r="N61" t="n">
        <v>94.34</v>
      </c>
      <c r="O61" t="n">
        <v>39243.37</v>
      </c>
      <c r="P61" t="n">
        <v>397.43</v>
      </c>
      <c r="Q61" t="n">
        <v>1397.17</v>
      </c>
      <c r="R61" t="n">
        <v>90.40000000000001</v>
      </c>
      <c r="S61" t="n">
        <v>66.97</v>
      </c>
      <c r="T61" t="n">
        <v>9103.389999999999</v>
      </c>
      <c r="U61" t="n">
        <v>0.74</v>
      </c>
      <c r="V61" t="n">
        <v>0.85</v>
      </c>
      <c r="W61" t="n">
        <v>5.32</v>
      </c>
      <c r="X61" t="n">
        <v>0.54</v>
      </c>
      <c r="Y61" t="n">
        <v>1</v>
      </c>
      <c r="Z61" t="n">
        <v>10</v>
      </c>
      <c r="AA61" t="n">
        <v>542.1370007995072</v>
      </c>
      <c r="AB61" t="n">
        <v>741.7757618903568</v>
      </c>
      <c r="AC61" t="n">
        <v>670.981724264361</v>
      </c>
      <c r="AD61" t="n">
        <v>542137.0007995071</v>
      </c>
      <c r="AE61" t="n">
        <v>741775.7618903568</v>
      </c>
      <c r="AF61" t="n">
        <v>3.03057376633584e-06</v>
      </c>
      <c r="AG61" t="n">
        <v>8.315972222222221</v>
      </c>
      <c r="AH61" t="n">
        <v>670981.724264361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3.4903</v>
      </c>
      <c r="E62" t="n">
        <v>28.65</v>
      </c>
      <c r="F62" t="n">
        <v>24.68</v>
      </c>
      <c r="G62" t="n">
        <v>77.93000000000001</v>
      </c>
      <c r="H62" t="n">
        <v>0.9</v>
      </c>
      <c r="I62" t="n">
        <v>19</v>
      </c>
      <c r="J62" t="n">
        <v>316.85</v>
      </c>
      <c r="K62" t="n">
        <v>61.2</v>
      </c>
      <c r="L62" t="n">
        <v>16</v>
      </c>
      <c r="M62" t="n">
        <v>17</v>
      </c>
      <c r="N62" t="n">
        <v>94.65000000000001</v>
      </c>
      <c r="O62" t="n">
        <v>39312.13</v>
      </c>
      <c r="P62" t="n">
        <v>397.81</v>
      </c>
      <c r="Q62" t="n">
        <v>1397.29</v>
      </c>
      <c r="R62" t="n">
        <v>89.26000000000001</v>
      </c>
      <c r="S62" t="n">
        <v>66.97</v>
      </c>
      <c r="T62" t="n">
        <v>8537.33</v>
      </c>
      <c r="U62" t="n">
        <v>0.75</v>
      </c>
      <c r="V62" t="n">
        <v>0.85</v>
      </c>
      <c r="W62" t="n">
        <v>5.32</v>
      </c>
      <c r="X62" t="n">
        <v>0.51</v>
      </c>
      <c r="Y62" t="n">
        <v>1</v>
      </c>
      <c r="Z62" t="n">
        <v>10</v>
      </c>
      <c r="AA62" t="n">
        <v>541.2017731917557</v>
      </c>
      <c r="AB62" t="n">
        <v>740.4961422181011</v>
      </c>
      <c r="AC62" t="n">
        <v>669.8242296976678</v>
      </c>
      <c r="AD62" t="n">
        <v>541201.7731917558</v>
      </c>
      <c r="AE62" t="n">
        <v>740496.1422181011</v>
      </c>
      <c r="AF62" t="n">
        <v>3.039456227304383e-06</v>
      </c>
      <c r="AG62" t="n">
        <v>8.289930555555555</v>
      </c>
      <c r="AH62" t="n">
        <v>669824.2296976678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3.4887</v>
      </c>
      <c r="E63" t="n">
        <v>28.66</v>
      </c>
      <c r="F63" t="n">
        <v>24.69</v>
      </c>
      <c r="G63" t="n">
        <v>77.97</v>
      </c>
      <c r="H63" t="n">
        <v>0.91</v>
      </c>
      <c r="I63" t="n">
        <v>19</v>
      </c>
      <c r="J63" t="n">
        <v>317.41</v>
      </c>
      <c r="K63" t="n">
        <v>61.2</v>
      </c>
      <c r="L63" t="n">
        <v>16.25</v>
      </c>
      <c r="M63" t="n">
        <v>17</v>
      </c>
      <c r="N63" t="n">
        <v>94.95999999999999</v>
      </c>
      <c r="O63" t="n">
        <v>39381.03</v>
      </c>
      <c r="P63" t="n">
        <v>397.01</v>
      </c>
      <c r="Q63" t="n">
        <v>1397.24</v>
      </c>
      <c r="R63" t="n">
        <v>89.59999999999999</v>
      </c>
      <c r="S63" t="n">
        <v>66.97</v>
      </c>
      <c r="T63" t="n">
        <v>8707.83</v>
      </c>
      <c r="U63" t="n">
        <v>0.75</v>
      </c>
      <c r="V63" t="n">
        <v>0.85</v>
      </c>
      <c r="W63" t="n">
        <v>5.33</v>
      </c>
      <c r="X63" t="n">
        <v>0.52</v>
      </c>
      <c r="Y63" t="n">
        <v>1</v>
      </c>
      <c r="Z63" t="n">
        <v>10</v>
      </c>
      <c r="AA63" t="n">
        <v>540.8550522603458</v>
      </c>
      <c r="AB63" t="n">
        <v>740.0217433434981</v>
      </c>
      <c r="AC63" t="n">
        <v>669.3951067858338</v>
      </c>
      <c r="AD63" t="n">
        <v>540855.0522603458</v>
      </c>
      <c r="AE63" t="n">
        <v>740021.7433434981</v>
      </c>
      <c r="AF63" t="n">
        <v>3.038062900093631e-06</v>
      </c>
      <c r="AG63" t="n">
        <v>8.292824074074074</v>
      </c>
      <c r="AH63" t="n">
        <v>669395.1067858338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3.4889</v>
      </c>
      <c r="E64" t="n">
        <v>28.66</v>
      </c>
      <c r="F64" t="n">
        <v>24.69</v>
      </c>
      <c r="G64" t="n">
        <v>77.97</v>
      </c>
      <c r="H64" t="n">
        <v>0.92</v>
      </c>
      <c r="I64" t="n">
        <v>19</v>
      </c>
      <c r="J64" t="n">
        <v>317.97</v>
      </c>
      <c r="K64" t="n">
        <v>61.2</v>
      </c>
      <c r="L64" t="n">
        <v>16.5</v>
      </c>
      <c r="M64" t="n">
        <v>17</v>
      </c>
      <c r="N64" t="n">
        <v>95.27</v>
      </c>
      <c r="O64" t="n">
        <v>39450.07</v>
      </c>
      <c r="P64" t="n">
        <v>395.52</v>
      </c>
      <c r="Q64" t="n">
        <v>1397.17</v>
      </c>
      <c r="R64" t="n">
        <v>89.53</v>
      </c>
      <c r="S64" t="n">
        <v>66.97</v>
      </c>
      <c r="T64" t="n">
        <v>8672.68</v>
      </c>
      <c r="U64" t="n">
        <v>0.75</v>
      </c>
      <c r="V64" t="n">
        <v>0.85</v>
      </c>
      <c r="W64" t="n">
        <v>5.33</v>
      </c>
      <c r="X64" t="n">
        <v>0.52</v>
      </c>
      <c r="Y64" t="n">
        <v>1</v>
      </c>
      <c r="Z64" t="n">
        <v>10</v>
      </c>
      <c r="AA64" t="n">
        <v>539.8009348217267</v>
      </c>
      <c r="AB64" t="n">
        <v>738.5794533596002</v>
      </c>
      <c r="AC64" t="n">
        <v>668.0904669337325</v>
      </c>
      <c r="AD64" t="n">
        <v>539800.9348217268</v>
      </c>
      <c r="AE64" t="n">
        <v>738579.4533596002</v>
      </c>
      <c r="AF64" t="n">
        <v>3.038237065994975e-06</v>
      </c>
      <c r="AG64" t="n">
        <v>8.292824074074074</v>
      </c>
      <c r="AH64" t="n">
        <v>668090.4669337325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3.5006</v>
      </c>
      <c r="E65" t="n">
        <v>28.57</v>
      </c>
      <c r="F65" t="n">
        <v>24.65</v>
      </c>
      <c r="G65" t="n">
        <v>82.16</v>
      </c>
      <c r="H65" t="n">
        <v>0.9399999999999999</v>
      </c>
      <c r="I65" t="n">
        <v>18</v>
      </c>
      <c r="J65" t="n">
        <v>318.53</v>
      </c>
      <c r="K65" t="n">
        <v>61.2</v>
      </c>
      <c r="L65" t="n">
        <v>16.75</v>
      </c>
      <c r="M65" t="n">
        <v>16</v>
      </c>
      <c r="N65" t="n">
        <v>95.58</v>
      </c>
      <c r="O65" t="n">
        <v>39519.26</v>
      </c>
      <c r="P65" t="n">
        <v>394.22</v>
      </c>
      <c r="Q65" t="n">
        <v>1397.25</v>
      </c>
      <c r="R65" t="n">
        <v>88.23</v>
      </c>
      <c r="S65" t="n">
        <v>66.97</v>
      </c>
      <c r="T65" t="n">
        <v>8027.61</v>
      </c>
      <c r="U65" t="n">
        <v>0.76</v>
      </c>
      <c r="V65" t="n">
        <v>0.85</v>
      </c>
      <c r="W65" t="n">
        <v>5.32</v>
      </c>
      <c r="X65" t="n">
        <v>0.48</v>
      </c>
      <c r="Y65" t="n">
        <v>1</v>
      </c>
      <c r="Z65" t="n">
        <v>10</v>
      </c>
      <c r="AA65" t="n">
        <v>537.5184857415277</v>
      </c>
      <c r="AB65" t="n">
        <v>735.4565058335249</v>
      </c>
      <c r="AC65" t="n">
        <v>665.2655691364615</v>
      </c>
      <c r="AD65" t="n">
        <v>537518.4857415276</v>
      </c>
      <c r="AE65" t="n">
        <v>735456.505833525</v>
      </c>
      <c r="AF65" t="n">
        <v>3.048425771223597e-06</v>
      </c>
      <c r="AG65" t="n">
        <v>8.266782407407407</v>
      </c>
      <c r="AH65" t="n">
        <v>665265.5691364615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3.4984</v>
      </c>
      <c r="E66" t="n">
        <v>28.58</v>
      </c>
      <c r="F66" t="n">
        <v>24.67</v>
      </c>
      <c r="G66" t="n">
        <v>82.22</v>
      </c>
      <c r="H66" t="n">
        <v>0.95</v>
      </c>
      <c r="I66" t="n">
        <v>18</v>
      </c>
      <c r="J66" t="n">
        <v>319.09</v>
      </c>
      <c r="K66" t="n">
        <v>61.2</v>
      </c>
      <c r="L66" t="n">
        <v>17</v>
      </c>
      <c r="M66" t="n">
        <v>16</v>
      </c>
      <c r="N66" t="n">
        <v>95.89</v>
      </c>
      <c r="O66" t="n">
        <v>39588.58</v>
      </c>
      <c r="P66" t="n">
        <v>395.3</v>
      </c>
      <c r="Q66" t="n">
        <v>1397.21</v>
      </c>
      <c r="R66" t="n">
        <v>89.06999999999999</v>
      </c>
      <c r="S66" t="n">
        <v>66.97</v>
      </c>
      <c r="T66" t="n">
        <v>8445.950000000001</v>
      </c>
      <c r="U66" t="n">
        <v>0.75</v>
      </c>
      <c r="V66" t="n">
        <v>0.85</v>
      </c>
      <c r="W66" t="n">
        <v>5.32</v>
      </c>
      <c r="X66" t="n">
        <v>0.5</v>
      </c>
      <c r="Y66" t="n">
        <v>1</v>
      </c>
      <c r="Z66" t="n">
        <v>10</v>
      </c>
      <c r="AA66" t="n">
        <v>538.5717371005604</v>
      </c>
      <c r="AB66" t="n">
        <v>736.8976108091242</v>
      </c>
      <c r="AC66" t="n">
        <v>666.5691370757932</v>
      </c>
      <c r="AD66" t="n">
        <v>538571.7371005605</v>
      </c>
      <c r="AE66" t="n">
        <v>736897.6108091242</v>
      </c>
      <c r="AF66" t="n">
        <v>3.046509946308814e-06</v>
      </c>
      <c r="AG66" t="n">
        <v>8.269675925925926</v>
      </c>
      <c r="AH66" t="n">
        <v>666569.1370757931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3.4996</v>
      </c>
      <c r="E67" t="n">
        <v>28.57</v>
      </c>
      <c r="F67" t="n">
        <v>24.66</v>
      </c>
      <c r="G67" t="n">
        <v>82.19</v>
      </c>
      <c r="H67" t="n">
        <v>0.96</v>
      </c>
      <c r="I67" t="n">
        <v>18</v>
      </c>
      <c r="J67" t="n">
        <v>319.65</v>
      </c>
      <c r="K67" t="n">
        <v>61.2</v>
      </c>
      <c r="L67" t="n">
        <v>17.25</v>
      </c>
      <c r="M67" t="n">
        <v>16</v>
      </c>
      <c r="N67" t="n">
        <v>96.2</v>
      </c>
      <c r="O67" t="n">
        <v>39658.05</v>
      </c>
      <c r="P67" t="n">
        <v>393.64</v>
      </c>
      <c r="Q67" t="n">
        <v>1397.24</v>
      </c>
      <c r="R67" t="n">
        <v>88.58</v>
      </c>
      <c r="S67" t="n">
        <v>66.97</v>
      </c>
      <c r="T67" t="n">
        <v>8202.610000000001</v>
      </c>
      <c r="U67" t="n">
        <v>0.76</v>
      </c>
      <c r="V67" t="n">
        <v>0.85</v>
      </c>
      <c r="W67" t="n">
        <v>5.32</v>
      </c>
      <c r="X67" t="n">
        <v>0.49</v>
      </c>
      <c r="Y67" t="n">
        <v>1</v>
      </c>
      <c r="Z67" t="n">
        <v>10</v>
      </c>
      <c r="AA67" t="n">
        <v>537.2604084394303</v>
      </c>
      <c r="AB67" t="n">
        <v>735.1033930832284</v>
      </c>
      <c r="AC67" t="n">
        <v>664.9461569714563</v>
      </c>
      <c r="AD67" t="n">
        <v>537260.4084394303</v>
      </c>
      <c r="AE67" t="n">
        <v>735103.3930832284</v>
      </c>
      <c r="AF67" t="n">
        <v>3.047554941716877e-06</v>
      </c>
      <c r="AG67" t="n">
        <v>8.266782407407407</v>
      </c>
      <c r="AH67" t="n">
        <v>664946.1569714563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3.5119</v>
      </c>
      <c r="E68" t="n">
        <v>28.48</v>
      </c>
      <c r="F68" t="n">
        <v>24.61</v>
      </c>
      <c r="G68" t="n">
        <v>86.86</v>
      </c>
      <c r="H68" t="n">
        <v>0.97</v>
      </c>
      <c r="I68" t="n">
        <v>17</v>
      </c>
      <c r="J68" t="n">
        <v>320.22</v>
      </c>
      <c r="K68" t="n">
        <v>61.2</v>
      </c>
      <c r="L68" t="n">
        <v>17.5</v>
      </c>
      <c r="M68" t="n">
        <v>15</v>
      </c>
      <c r="N68" t="n">
        <v>96.52</v>
      </c>
      <c r="O68" t="n">
        <v>39727.66</v>
      </c>
      <c r="P68" t="n">
        <v>391</v>
      </c>
      <c r="Q68" t="n">
        <v>1397.17</v>
      </c>
      <c r="R68" t="n">
        <v>87.01000000000001</v>
      </c>
      <c r="S68" t="n">
        <v>66.97</v>
      </c>
      <c r="T68" t="n">
        <v>7420.53</v>
      </c>
      <c r="U68" t="n">
        <v>0.77</v>
      </c>
      <c r="V68" t="n">
        <v>0.86</v>
      </c>
      <c r="W68" t="n">
        <v>5.32</v>
      </c>
      <c r="X68" t="n">
        <v>0.44</v>
      </c>
      <c r="Y68" t="n">
        <v>1</v>
      </c>
      <c r="Z68" t="n">
        <v>10</v>
      </c>
      <c r="AA68" t="n">
        <v>533.970398667856</v>
      </c>
      <c r="AB68" t="n">
        <v>730.6018565687732</v>
      </c>
      <c r="AC68" t="n">
        <v>660.8742407839945</v>
      </c>
      <c r="AD68" t="n">
        <v>533970.398667856</v>
      </c>
      <c r="AE68" t="n">
        <v>730601.8565687732</v>
      </c>
      <c r="AF68" t="n">
        <v>3.058266144649532e-06</v>
      </c>
      <c r="AG68" t="n">
        <v>8.240740740740742</v>
      </c>
      <c r="AH68" t="n">
        <v>660874.2407839946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3.5127</v>
      </c>
      <c r="E69" t="n">
        <v>28.47</v>
      </c>
      <c r="F69" t="n">
        <v>24.6</v>
      </c>
      <c r="G69" t="n">
        <v>86.83</v>
      </c>
      <c r="H69" t="n">
        <v>0.99</v>
      </c>
      <c r="I69" t="n">
        <v>17</v>
      </c>
      <c r="J69" t="n">
        <v>320.78</v>
      </c>
      <c r="K69" t="n">
        <v>61.2</v>
      </c>
      <c r="L69" t="n">
        <v>17.75</v>
      </c>
      <c r="M69" t="n">
        <v>15</v>
      </c>
      <c r="N69" t="n">
        <v>96.83</v>
      </c>
      <c r="O69" t="n">
        <v>39797.41</v>
      </c>
      <c r="P69" t="n">
        <v>390.59</v>
      </c>
      <c r="Q69" t="n">
        <v>1397.22</v>
      </c>
      <c r="R69" t="n">
        <v>86.73999999999999</v>
      </c>
      <c r="S69" t="n">
        <v>66.97</v>
      </c>
      <c r="T69" t="n">
        <v>7288.09</v>
      </c>
      <c r="U69" t="n">
        <v>0.77</v>
      </c>
      <c r="V69" t="n">
        <v>0.86</v>
      </c>
      <c r="W69" t="n">
        <v>5.32</v>
      </c>
      <c r="X69" t="n">
        <v>0.44</v>
      </c>
      <c r="Y69" t="n">
        <v>1</v>
      </c>
      <c r="Z69" t="n">
        <v>10</v>
      </c>
      <c r="AA69" t="n">
        <v>533.5675180203368</v>
      </c>
      <c r="AB69" t="n">
        <v>730.0506174929977</v>
      </c>
      <c r="AC69" t="n">
        <v>660.3756111919421</v>
      </c>
      <c r="AD69" t="n">
        <v>533567.5180203369</v>
      </c>
      <c r="AE69" t="n">
        <v>730050.6174929978</v>
      </c>
      <c r="AF69" t="n">
        <v>3.058962808254908e-06</v>
      </c>
      <c r="AG69" t="n">
        <v>8.237847222222223</v>
      </c>
      <c r="AH69" t="n">
        <v>660375.6111919421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3.5102</v>
      </c>
      <c r="E70" t="n">
        <v>28.49</v>
      </c>
      <c r="F70" t="n">
        <v>24.62</v>
      </c>
      <c r="G70" t="n">
        <v>86.90000000000001</v>
      </c>
      <c r="H70" t="n">
        <v>1</v>
      </c>
      <c r="I70" t="n">
        <v>17</v>
      </c>
      <c r="J70" t="n">
        <v>321.35</v>
      </c>
      <c r="K70" t="n">
        <v>61.2</v>
      </c>
      <c r="L70" t="n">
        <v>18</v>
      </c>
      <c r="M70" t="n">
        <v>15</v>
      </c>
      <c r="N70" t="n">
        <v>97.15000000000001</v>
      </c>
      <c r="O70" t="n">
        <v>39867.32</v>
      </c>
      <c r="P70" t="n">
        <v>391.45</v>
      </c>
      <c r="Q70" t="n">
        <v>1397.25</v>
      </c>
      <c r="R70" t="n">
        <v>87.33</v>
      </c>
      <c r="S70" t="n">
        <v>66.97</v>
      </c>
      <c r="T70" t="n">
        <v>7579.24</v>
      </c>
      <c r="U70" t="n">
        <v>0.77</v>
      </c>
      <c r="V70" t="n">
        <v>0.85</v>
      </c>
      <c r="W70" t="n">
        <v>5.33</v>
      </c>
      <c r="X70" t="n">
        <v>0.46</v>
      </c>
      <c r="Y70" t="n">
        <v>1</v>
      </c>
      <c r="Z70" t="n">
        <v>10</v>
      </c>
      <c r="AA70" t="n">
        <v>534.4941319465986</v>
      </c>
      <c r="AB70" t="n">
        <v>731.3184515462303</v>
      </c>
      <c r="AC70" t="n">
        <v>661.5224449425506</v>
      </c>
      <c r="AD70" t="n">
        <v>534494.1319465986</v>
      </c>
      <c r="AE70" t="n">
        <v>731318.4515462304</v>
      </c>
      <c r="AF70" t="n">
        <v>3.056785734488108e-06</v>
      </c>
      <c r="AG70" t="n">
        <v>8.24363425925926</v>
      </c>
      <c r="AH70" t="n">
        <v>661522.4449425506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3.5111</v>
      </c>
      <c r="E71" t="n">
        <v>28.48</v>
      </c>
      <c r="F71" t="n">
        <v>24.62</v>
      </c>
      <c r="G71" t="n">
        <v>86.88</v>
      </c>
      <c r="H71" t="n">
        <v>1.01</v>
      </c>
      <c r="I71" t="n">
        <v>17</v>
      </c>
      <c r="J71" t="n">
        <v>321.92</v>
      </c>
      <c r="K71" t="n">
        <v>61.2</v>
      </c>
      <c r="L71" t="n">
        <v>18.25</v>
      </c>
      <c r="M71" t="n">
        <v>15</v>
      </c>
      <c r="N71" t="n">
        <v>97.47</v>
      </c>
      <c r="O71" t="n">
        <v>39937.36</v>
      </c>
      <c r="P71" t="n">
        <v>389.05</v>
      </c>
      <c r="Q71" t="n">
        <v>1397.21</v>
      </c>
      <c r="R71" t="n">
        <v>87.26000000000001</v>
      </c>
      <c r="S71" t="n">
        <v>66.97</v>
      </c>
      <c r="T71" t="n">
        <v>7545.22</v>
      </c>
      <c r="U71" t="n">
        <v>0.77</v>
      </c>
      <c r="V71" t="n">
        <v>0.85</v>
      </c>
      <c r="W71" t="n">
        <v>5.32</v>
      </c>
      <c r="X71" t="n">
        <v>0.45</v>
      </c>
      <c r="Y71" t="n">
        <v>1</v>
      </c>
      <c r="Z71" t="n">
        <v>10</v>
      </c>
      <c r="AA71" t="n">
        <v>532.7477587475645</v>
      </c>
      <c r="AB71" t="n">
        <v>728.9289866907637</v>
      </c>
      <c r="AC71" t="n">
        <v>659.3610272592548</v>
      </c>
      <c r="AD71" t="n">
        <v>532747.7587475645</v>
      </c>
      <c r="AE71" t="n">
        <v>728928.9866907637</v>
      </c>
      <c r="AF71" t="n">
        <v>3.057569481044156e-06</v>
      </c>
      <c r="AG71" t="n">
        <v>8.240740740740742</v>
      </c>
      <c r="AH71" t="n">
        <v>659361.0272592548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3.5195</v>
      </c>
      <c r="E72" t="n">
        <v>28.41</v>
      </c>
      <c r="F72" t="n">
        <v>24.6</v>
      </c>
      <c r="G72" t="n">
        <v>92.26000000000001</v>
      </c>
      <c r="H72" t="n">
        <v>1.02</v>
      </c>
      <c r="I72" t="n">
        <v>16</v>
      </c>
      <c r="J72" t="n">
        <v>322.49</v>
      </c>
      <c r="K72" t="n">
        <v>61.2</v>
      </c>
      <c r="L72" t="n">
        <v>18.5</v>
      </c>
      <c r="M72" t="n">
        <v>14</v>
      </c>
      <c r="N72" t="n">
        <v>97.79000000000001</v>
      </c>
      <c r="O72" t="n">
        <v>40007.56</v>
      </c>
      <c r="P72" t="n">
        <v>387.62</v>
      </c>
      <c r="Q72" t="n">
        <v>1397.17</v>
      </c>
      <c r="R72" t="n">
        <v>86.81</v>
      </c>
      <c r="S72" t="n">
        <v>66.97</v>
      </c>
      <c r="T72" t="n">
        <v>7326.34</v>
      </c>
      <c r="U72" t="n">
        <v>0.77</v>
      </c>
      <c r="V72" t="n">
        <v>0.86</v>
      </c>
      <c r="W72" t="n">
        <v>5.32</v>
      </c>
      <c r="X72" t="n">
        <v>0.44</v>
      </c>
      <c r="Y72" t="n">
        <v>1</v>
      </c>
      <c r="Z72" t="n">
        <v>10</v>
      </c>
      <c r="AA72" t="n">
        <v>530.8264295405794</v>
      </c>
      <c r="AB72" t="n">
        <v>726.3001393067046</v>
      </c>
      <c r="AC72" t="n">
        <v>656.9830733799198</v>
      </c>
      <c r="AD72" t="n">
        <v>530826.4295405794</v>
      </c>
      <c r="AE72" t="n">
        <v>726300.1393067046</v>
      </c>
      <c r="AF72" t="n">
        <v>3.064884448900602e-06</v>
      </c>
      <c r="AG72" t="n">
        <v>8.220486111111112</v>
      </c>
      <c r="AH72" t="n">
        <v>656983.0733799197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3.519</v>
      </c>
      <c r="E73" t="n">
        <v>28.42</v>
      </c>
      <c r="F73" t="n">
        <v>24.61</v>
      </c>
      <c r="G73" t="n">
        <v>92.27</v>
      </c>
      <c r="H73" t="n">
        <v>1.03</v>
      </c>
      <c r="I73" t="n">
        <v>16</v>
      </c>
      <c r="J73" t="n">
        <v>323.06</v>
      </c>
      <c r="K73" t="n">
        <v>61.2</v>
      </c>
      <c r="L73" t="n">
        <v>18.75</v>
      </c>
      <c r="M73" t="n">
        <v>14</v>
      </c>
      <c r="N73" t="n">
        <v>98.11</v>
      </c>
      <c r="O73" t="n">
        <v>40077.9</v>
      </c>
      <c r="P73" t="n">
        <v>388.82</v>
      </c>
      <c r="Q73" t="n">
        <v>1397.22</v>
      </c>
      <c r="R73" t="n">
        <v>86.83</v>
      </c>
      <c r="S73" t="n">
        <v>66.97</v>
      </c>
      <c r="T73" t="n">
        <v>7336.16</v>
      </c>
      <c r="U73" t="n">
        <v>0.77</v>
      </c>
      <c r="V73" t="n">
        <v>0.86</v>
      </c>
      <c r="W73" t="n">
        <v>5.32</v>
      </c>
      <c r="X73" t="n">
        <v>0.44</v>
      </c>
      <c r="Y73" t="n">
        <v>1</v>
      </c>
      <c r="Z73" t="n">
        <v>10</v>
      </c>
      <c r="AA73" t="n">
        <v>531.7401941688549</v>
      </c>
      <c r="AB73" t="n">
        <v>727.5503923835614</v>
      </c>
      <c r="AC73" t="n">
        <v>658.1140040578625</v>
      </c>
      <c r="AD73" t="n">
        <v>531740.194168855</v>
      </c>
      <c r="AE73" t="n">
        <v>727550.3923835615</v>
      </c>
      <c r="AF73" t="n">
        <v>3.064449034147243e-06</v>
      </c>
      <c r="AG73" t="n">
        <v>8.223379629629632</v>
      </c>
      <c r="AH73" t="n">
        <v>658114.0040578626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3.5191</v>
      </c>
      <c r="E74" t="n">
        <v>28.42</v>
      </c>
      <c r="F74" t="n">
        <v>24.6</v>
      </c>
      <c r="G74" t="n">
        <v>92.27</v>
      </c>
      <c r="H74" t="n">
        <v>1.05</v>
      </c>
      <c r="I74" t="n">
        <v>16</v>
      </c>
      <c r="J74" t="n">
        <v>323.63</v>
      </c>
      <c r="K74" t="n">
        <v>61.2</v>
      </c>
      <c r="L74" t="n">
        <v>19</v>
      </c>
      <c r="M74" t="n">
        <v>14</v>
      </c>
      <c r="N74" t="n">
        <v>98.43000000000001</v>
      </c>
      <c r="O74" t="n">
        <v>40148.52</v>
      </c>
      <c r="P74" t="n">
        <v>387.92</v>
      </c>
      <c r="Q74" t="n">
        <v>1397.2</v>
      </c>
      <c r="R74" t="n">
        <v>86.98</v>
      </c>
      <c r="S74" t="n">
        <v>66.97</v>
      </c>
      <c r="T74" t="n">
        <v>7409.48</v>
      </c>
      <c r="U74" t="n">
        <v>0.77</v>
      </c>
      <c r="V74" t="n">
        <v>0.86</v>
      </c>
      <c r="W74" t="n">
        <v>5.32</v>
      </c>
      <c r="X74" t="n">
        <v>0.44</v>
      </c>
      <c r="Y74" t="n">
        <v>1</v>
      </c>
      <c r="Z74" t="n">
        <v>10</v>
      </c>
      <c r="AA74" t="n">
        <v>531.0734904080733</v>
      </c>
      <c r="AB74" t="n">
        <v>726.638178885166</v>
      </c>
      <c r="AC74" t="n">
        <v>657.2888509354542</v>
      </c>
      <c r="AD74" t="n">
        <v>531073.4904080733</v>
      </c>
      <c r="AE74" t="n">
        <v>726638.178885166</v>
      </c>
      <c r="AF74" t="n">
        <v>3.064536117097915e-06</v>
      </c>
      <c r="AG74" t="n">
        <v>8.223379629629632</v>
      </c>
      <c r="AH74" t="n">
        <v>657288.8509354542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3.5189</v>
      </c>
      <c r="E75" t="n">
        <v>28.42</v>
      </c>
      <c r="F75" t="n">
        <v>24.61</v>
      </c>
      <c r="G75" t="n">
        <v>92.28</v>
      </c>
      <c r="H75" t="n">
        <v>1.06</v>
      </c>
      <c r="I75" t="n">
        <v>16</v>
      </c>
      <c r="J75" t="n">
        <v>324.2</v>
      </c>
      <c r="K75" t="n">
        <v>61.2</v>
      </c>
      <c r="L75" t="n">
        <v>19.25</v>
      </c>
      <c r="M75" t="n">
        <v>14</v>
      </c>
      <c r="N75" t="n">
        <v>98.75</v>
      </c>
      <c r="O75" t="n">
        <v>40219.17</v>
      </c>
      <c r="P75" t="n">
        <v>387.51</v>
      </c>
      <c r="Q75" t="n">
        <v>1397.23</v>
      </c>
      <c r="R75" t="n">
        <v>87.09999999999999</v>
      </c>
      <c r="S75" t="n">
        <v>66.97</v>
      </c>
      <c r="T75" t="n">
        <v>7469.99</v>
      </c>
      <c r="U75" t="n">
        <v>0.77</v>
      </c>
      <c r="V75" t="n">
        <v>0.86</v>
      </c>
      <c r="W75" t="n">
        <v>5.32</v>
      </c>
      <c r="X75" t="n">
        <v>0.44</v>
      </c>
      <c r="Y75" t="n">
        <v>1</v>
      </c>
      <c r="Z75" t="n">
        <v>10</v>
      </c>
      <c r="AA75" t="n">
        <v>530.8500357449633</v>
      </c>
      <c r="AB75" t="n">
        <v>726.3324383569749</v>
      </c>
      <c r="AC75" t="n">
        <v>657.0122898541642</v>
      </c>
      <c r="AD75" t="n">
        <v>530850.0357449633</v>
      </c>
      <c r="AE75" t="n">
        <v>726332.4383569749</v>
      </c>
      <c r="AF75" t="n">
        <v>3.06436195119657e-06</v>
      </c>
      <c r="AG75" t="n">
        <v>8.223379629629632</v>
      </c>
      <c r="AH75" t="n">
        <v>657012.2898541642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3.519</v>
      </c>
      <c r="E76" t="n">
        <v>28.42</v>
      </c>
      <c r="F76" t="n">
        <v>24.61</v>
      </c>
      <c r="G76" t="n">
        <v>92.27</v>
      </c>
      <c r="H76" t="n">
        <v>1.07</v>
      </c>
      <c r="I76" t="n">
        <v>16</v>
      </c>
      <c r="J76" t="n">
        <v>324.78</v>
      </c>
      <c r="K76" t="n">
        <v>61.2</v>
      </c>
      <c r="L76" t="n">
        <v>19.5</v>
      </c>
      <c r="M76" t="n">
        <v>14</v>
      </c>
      <c r="N76" t="n">
        <v>99.08</v>
      </c>
      <c r="O76" t="n">
        <v>40289.97</v>
      </c>
      <c r="P76" t="n">
        <v>386.49</v>
      </c>
      <c r="Q76" t="n">
        <v>1397.28</v>
      </c>
      <c r="R76" t="n">
        <v>86.78</v>
      </c>
      <c r="S76" t="n">
        <v>66.97</v>
      </c>
      <c r="T76" t="n">
        <v>7309.95</v>
      </c>
      <c r="U76" t="n">
        <v>0.77</v>
      </c>
      <c r="V76" t="n">
        <v>0.86</v>
      </c>
      <c r="W76" t="n">
        <v>5.32</v>
      </c>
      <c r="X76" t="n">
        <v>0.44</v>
      </c>
      <c r="Y76" t="n">
        <v>1</v>
      </c>
      <c r="Z76" t="n">
        <v>10</v>
      </c>
      <c r="AA76" t="n">
        <v>530.1387589807001</v>
      </c>
      <c r="AB76" t="n">
        <v>725.3592381087938</v>
      </c>
      <c r="AC76" t="n">
        <v>656.1319704717744</v>
      </c>
      <c r="AD76" t="n">
        <v>530138.7589807002</v>
      </c>
      <c r="AE76" t="n">
        <v>725359.2381087937</v>
      </c>
      <c r="AF76" t="n">
        <v>3.064449034147243e-06</v>
      </c>
      <c r="AG76" t="n">
        <v>8.223379629629632</v>
      </c>
      <c r="AH76" t="n">
        <v>656131.9704717743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3.5315</v>
      </c>
      <c r="E77" t="n">
        <v>28.32</v>
      </c>
      <c r="F77" t="n">
        <v>24.56</v>
      </c>
      <c r="G77" t="n">
        <v>98.23999999999999</v>
      </c>
      <c r="H77" t="n">
        <v>1.08</v>
      </c>
      <c r="I77" t="n">
        <v>15</v>
      </c>
      <c r="J77" t="n">
        <v>325.35</v>
      </c>
      <c r="K77" t="n">
        <v>61.2</v>
      </c>
      <c r="L77" t="n">
        <v>19.75</v>
      </c>
      <c r="M77" t="n">
        <v>13</v>
      </c>
      <c r="N77" t="n">
        <v>99.40000000000001</v>
      </c>
      <c r="O77" t="n">
        <v>40360.92</v>
      </c>
      <c r="P77" t="n">
        <v>385</v>
      </c>
      <c r="Q77" t="n">
        <v>1397.19</v>
      </c>
      <c r="R77" t="n">
        <v>85.48999999999999</v>
      </c>
      <c r="S77" t="n">
        <v>66.97</v>
      </c>
      <c r="T77" t="n">
        <v>6672.33</v>
      </c>
      <c r="U77" t="n">
        <v>0.78</v>
      </c>
      <c r="V77" t="n">
        <v>0.86</v>
      </c>
      <c r="W77" t="n">
        <v>5.32</v>
      </c>
      <c r="X77" t="n">
        <v>0.39</v>
      </c>
      <c r="Y77" t="n">
        <v>1</v>
      </c>
      <c r="Z77" t="n">
        <v>10</v>
      </c>
      <c r="AA77" t="n">
        <v>527.6590974441972</v>
      </c>
      <c r="AB77" t="n">
        <v>721.9664557996041</v>
      </c>
      <c r="AC77" t="n">
        <v>653.062990544374</v>
      </c>
      <c r="AD77" t="n">
        <v>527659.0974441972</v>
      </c>
      <c r="AE77" t="n">
        <v>721966.4557996041</v>
      </c>
      <c r="AF77" t="n">
        <v>3.075334402981241e-06</v>
      </c>
      <c r="AG77" t="n">
        <v>8.194444444444445</v>
      </c>
      <c r="AH77" t="n">
        <v>653062.990544374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3.5317</v>
      </c>
      <c r="E78" t="n">
        <v>28.32</v>
      </c>
      <c r="F78" t="n">
        <v>24.56</v>
      </c>
      <c r="G78" t="n">
        <v>98.23</v>
      </c>
      <c r="H78" t="n">
        <v>1.09</v>
      </c>
      <c r="I78" t="n">
        <v>15</v>
      </c>
      <c r="J78" t="n">
        <v>325.93</v>
      </c>
      <c r="K78" t="n">
        <v>61.2</v>
      </c>
      <c r="L78" t="n">
        <v>20</v>
      </c>
      <c r="M78" t="n">
        <v>13</v>
      </c>
      <c r="N78" t="n">
        <v>99.73</v>
      </c>
      <c r="O78" t="n">
        <v>40432.03</v>
      </c>
      <c r="P78" t="n">
        <v>384.65</v>
      </c>
      <c r="Q78" t="n">
        <v>1397.21</v>
      </c>
      <c r="R78" t="n">
        <v>85.2</v>
      </c>
      <c r="S78" t="n">
        <v>66.97</v>
      </c>
      <c r="T78" t="n">
        <v>6525.45</v>
      </c>
      <c r="U78" t="n">
        <v>0.79</v>
      </c>
      <c r="V78" t="n">
        <v>0.86</v>
      </c>
      <c r="W78" t="n">
        <v>5.32</v>
      </c>
      <c r="X78" t="n">
        <v>0.39</v>
      </c>
      <c r="Y78" t="n">
        <v>1</v>
      </c>
      <c r="Z78" t="n">
        <v>10</v>
      </c>
      <c r="AA78" t="n">
        <v>527.3992191608277</v>
      </c>
      <c r="AB78" t="n">
        <v>721.6108788672772</v>
      </c>
      <c r="AC78" t="n">
        <v>652.7413493754131</v>
      </c>
      <c r="AD78" t="n">
        <v>527399.2191608277</v>
      </c>
      <c r="AE78" t="n">
        <v>721610.8788672772</v>
      </c>
      <c r="AF78" t="n">
        <v>3.075508568882585e-06</v>
      </c>
      <c r="AG78" t="n">
        <v>8.194444444444445</v>
      </c>
      <c r="AH78" t="n">
        <v>652741.349375413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3.5302</v>
      </c>
      <c r="E79" t="n">
        <v>28.33</v>
      </c>
      <c r="F79" t="n">
        <v>24.57</v>
      </c>
      <c r="G79" t="n">
        <v>98.28</v>
      </c>
      <c r="H79" t="n">
        <v>1.11</v>
      </c>
      <c r="I79" t="n">
        <v>15</v>
      </c>
      <c r="J79" t="n">
        <v>326.51</v>
      </c>
      <c r="K79" t="n">
        <v>61.2</v>
      </c>
      <c r="L79" t="n">
        <v>20.25</v>
      </c>
      <c r="M79" t="n">
        <v>13</v>
      </c>
      <c r="N79" t="n">
        <v>100.06</v>
      </c>
      <c r="O79" t="n">
        <v>40503.29</v>
      </c>
      <c r="P79" t="n">
        <v>383.88</v>
      </c>
      <c r="Q79" t="n">
        <v>1397.26</v>
      </c>
      <c r="R79" t="n">
        <v>85.7</v>
      </c>
      <c r="S79" t="n">
        <v>66.97</v>
      </c>
      <c r="T79" t="n">
        <v>6776.59</v>
      </c>
      <c r="U79" t="n">
        <v>0.78</v>
      </c>
      <c r="V79" t="n">
        <v>0.86</v>
      </c>
      <c r="W79" t="n">
        <v>5.32</v>
      </c>
      <c r="X79" t="n">
        <v>0.4</v>
      </c>
      <c r="Y79" t="n">
        <v>1</v>
      </c>
      <c r="Z79" t="n">
        <v>10</v>
      </c>
      <c r="AA79" t="n">
        <v>527.0607832118552</v>
      </c>
      <c r="AB79" t="n">
        <v>721.1478158711528</v>
      </c>
      <c r="AC79" t="n">
        <v>652.3224804617257</v>
      </c>
      <c r="AD79" t="n">
        <v>527060.7832118552</v>
      </c>
      <c r="AE79" t="n">
        <v>721147.8158711528</v>
      </c>
      <c r="AF79" t="n">
        <v>3.074202324622505e-06</v>
      </c>
      <c r="AG79" t="n">
        <v>8.197337962962964</v>
      </c>
      <c r="AH79" t="n">
        <v>652322.4804617257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3.5296</v>
      </c>
      <c r="E80" t="n">
        <v>28.33</v>
      </c>
      <c r="F80" t="n">
        <v>24.57</v>
      </c>
      <c r="G80" t="n">
        <v>98.3</v>
      </c>
      <c r="H80" t="n">
        <v>1.12</v>
      </c>
      <c r="I80" t="n">
        <v>15</v>
      </c>
      <c r="J80" t="n">
        <v>327.08</v>
      </c>
      <c r="K80" t="n">
        <v>61.2</v>
      </c>
      <c r="L80" t="n">
        <v>20.5</v>
      </c>
      <c r="M80" t="n">
        <v>13</v>
      </c>
      <c r="N80" t="n">
        <v>100.39</v>
      </c>
      <c r="O80" t="n">
        <v>40574.7</v>
      </c>
      <c r="P80" t="n">
        <v>383.2</v>
      </c>
      <c r="Q80" t="n">
        <v>1397.2</v>
      </c>
      <c r="R80" t="n">
        <v>85.83</v>
      </c>
      <c r="S80" t="n">
        <v>66.97</v>
      </c>
      <c r="T80" t="n">
        <v>6839.33</v>
      </c>
      <c r="U80" t="n">
        <v>0.78</v>
      </c>
      <c r="V80" t="n">
        <v>0.86</v>
      </c>
      <c r="W80" t="n">
        <v>5.32</v>
      </c>
      <c r="X80" t="n">
        <v>0.41</v>
      </c>
      <c r="Y80" t="n">
        <v>1</v>
      </c>
      <c r="Z80" t="n">
        <v>10</v>
      </c>
      <c r="AA80" t="n">
        <v>526.6553026859202</v>
      </c>
      <c r="AB80" t="n">
        <v>720.5930195270304</v>
      </c>
      <c r="AC80" t="n">
        <v>651.8206331020247</v>
      </c>
      <c r="AD80" t="n">
        <v>526655.3026859203</v>
      </c>
      <c r="AE80" t="n">
        <v>720593.0195270304</v>
      </c>
      <c r="AF80" t="n">
        <v>3.073679826918474e-06</v>
      </c>
      <c r="AG80" t="n">
        <v>8.197337962962964</v>
      </c>
      <c r="AH80" t="n">
        <v>651820.6331020247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3.5309</v>
      </c>
      <c r="E81" t="n">
        <v>28.32</v>
      </c>
      <c r="F81" t="n">
        <v>24.56</v>
      </c>
      <c r="G81" t="n">
        <v>98.26000000000001</v>
      </c>
      <c r="H81" t="n">
        <v>1.13</v>
      </c>
      <c r="I81" t="n">
        <v>15</v>
      </c>
      <c r="J81" t="n">
        <v>327.66</v>
      </c>
      <c r="K81" t="n">
        <v>61.2</v>
      </c>
      <c r="L81" t="n">
        <v>20.75</v>
      </c>
      <c r="M81" t="n">
        <v>13</v>
      </c>
      <c r="N81" t="n">
        <v>100.72</v>
      </c>
      <c r="O81" t="n">
        <v>40646.27</v>
      </c>
      <c r="P81" t="n">
        <v>380.62</v>
      </c>
      <c r="Q81" t="n">
        <v>1397.27</v>
      </c>
      <c r="R81" t="n">
        <v>85.41</v>
      </c>
      <c r="S81" t="n">
        <v>66.97</v>
      </c>
      <c r="T81" t="n">
        <v>6633.94</v>
      </c>
      <c r="U81" t="n">
        <v>0.78</v>
      </c>
      <c r="V81" t="n">
        <v>0.86</v>
      </c>
      <c r="W81" t="n">
        <v>5.32</v>
      </c>
      <c r="X81" t="n">
        <v>0.4</v>
      </c>
      <c r="Y81" t="n">
        <v>1</v>
      </c>
      <c r="Z81" t="n">
        <v>10</v>
      </c>
      <c r="AA81" t="n">
        <v>524.7193869997972</v>
      </c>
      <c r="AB81" t="n">
        <v>717.9442142787045</v>
      </c>
      <c r="AC81" t="n">
        <v>649.4246261089775</v>
      </c>
      <c r="AD81" t="n">
        <v>524719.3869997972</v>
      </c>
      <c r="AE81" t="n">
        <v>717944.2142787045</v>
      </c>
      <c r="AF81" t="n">
        <v>3.074811905277209e-06</v>
      </c>
      <c r="AG81" t="n">
        <v>8.194444444444445</v>
      </c>
      <c r="AH81" t="n">
        <v>649424.6261089775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3.5422</v>
      </c>
      <c r="E82" t="n">
        <v>28.23</v>
      </c>
      <c r="F82" t="n">
        <v>24.53</v>
      </c>
      <c r="G82" t="n">
        <v>105.12</v>
      </c>
      <c r="H82" t="n">
        <v>1.14</v>
      </c>
      <c r="I82" t="n">
        <v>14</v>
      </c>
      <c r="J82" t="n">
        <v>328.25</v>
      </c>
      <c r="K82" t="n">
        <v>61.2</v>
      </c>
      <c r="L82" t="n">
        <v>21</v>
      </c>
      <c r="M82" t="n">
        <v>12</v>
      </c>
      <c r="N82" t="n">
        <v>101.05</v>
      </c>
      <c r="O82" t="n">
        <v>40718</v>
      </c>
      <c r="P82" t="n">
        <v>379.35</v>
      </c>
      <c r="Q82" t="n">
        <v>1397.18</v>
      </c>
      <c r="R82" t="n">
        <v>84.42</v>
      </c>
      <c r="S82" t="n">
        <v>66.97</v>
      </c>
      <c r="T82" t="n">
        <v>6141.05</v>
      </c>
      <c r="U82" t="n">
        <v>0.79</v>
      </c>
      <c r="V82" t="n">
        <v>0.86</v>
      </c>
      <c r="W82" t="n">
        <v>5.32</v>
      </c>
      <c r="X82" t="n">
        <v>0.36</v>
      </c>
      <c r="Y82" t="n">
        <v>1</v>
      </c>
      <c r="Z82" t="n">
        <v>10</v>
      </c>
      <c r="AA82" t="n">
        <v>522.6116093358138</v>
      </c>
      <c r="AB82" t="n">
        <v>715.0602598902545</v>
      </c>
      <c r="AC82" t="n">
        <v>646.815912279706</v>
      </c>
      <c r="AD82" t="n">
        <v>522611.6093358138</v>
      </c>
      <c r="AE82" t="n">
        <v>715060.2598902546</v>
      </c>
      <c r="AF82" t="n">
        <v>3.084652278703144e-06</v>
      </c>
      <c r="AG82" t="n">
        <v>8.168402777777779</v>
      </c>
      <c r="AH82" t="n">
        <v>646815.912279706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3.544</v>
      </c>
      <c r="E83" t="n">
        <v>28.22</v>
      </c>
      <c r="F83" t="n">
        <v>24.51</v>
      </c>
      <c r="G83" t="n">
        <v>105.06</v>
      </c>
      <c r="H83" t="n">
        <v>1.15</v>
      </c>
      <c r="I83" t="n">
        <v>14</v>
      </c>
      <c r="J83" t="n">
        <v>328.83</v>
      </c>
      <c r="K83" t="n">
        <v>61.2</v>
      </c>
      <c r="L83" t="n">
        <v>21.25</v>
      </c>
      <c r="M83" t="n">
        <v>12</v>
      </c>
      <c r="N83" t="n">
        <v>101.38</v>
      </c>
      <c r="O83" t="n">
        <v>40789.89</v>
      </c>
      <c r="P83" t="n">
        <v>379.59</v>
      </c>
      <c r="Q83" t="n">
        <v>1397.2</v>
      </c>
      <c r="R83" t="n">
        <v>84.03</v>
      </c>
      <c r="S83" t="n">
        <v>66.97</v>
      </c>
      <c r="T83" t="n">
        <v>5944.61</v>
      </c>
      <c r="U83" t="n">
        <v>0.8</v>
      </c>
      <c r="V83" t="n">
        <v>0.86</v>
      </c>
      <c r="W83" t="n">
        <v>5.31</v>
      </c>
      <c r="X83" t="n">
        <v>0.35</v>
      </c>
      <c r="Y83" t="n">
        <v>1</v>
      </c>
      <c r="Z83" t="n">
        <v>10</v>
      </c>
      <c r="AA83" t="n">
        <v>522.5216736025715</v>
      </c>
      <c r="AB83" t="n">
        <v>714.9372058523479</v>
      </c>
      <c r="AC83" t="n">
        <v>646.7046023464696</v>
      </c>
      <c r="AD83" t="n">
        <v>522521.6736025715</v>
      </c>
      <c r="AE83" t="n">
        <v>714937.2058523479</v>
      </c>
      <c r="AF83" t="n">
        <v>3.08621977181524e-06</v>
      </c>
      <c r="AG83" t="n">
        <v>8.16550925925926</v>
      </c>
      <c r="AH83" t="n">
        <v>646704.6023464696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3.5416</v>
      </c>
      <c r="E84" t="n">
        <v>28.24</v>
      </c>
      <c r="F84" t="n">
        <v>24.53</v>
      </c>
      <c r="G84" t="n">
        <v>105.14</v>
      </c>
      <c r="H84" t="n">
        <v>1.16</v>
      </c>
      <c r="I84" t="n">
        <v>14</v>
      </c>
      <c r="J84" t="n">
        <v>329.41</v>
      </c>
      <c r="K84" t="n">
        <v>61.2</v>
      </c>
      <c r="L84" t="n">
        <v>21.5</v>
      </c>
      <c r="M84" t="n">
        <v>12</v>
      </c>
      <c r="N84" t="n">
        <v>101.71</v>
      </c>
      <c r="O84" t="n">
        <v>40861.93</v>
      </c>
      <c r="P84" t="n">
        <v>378.46</v>
      </c>
      <c r="Q84" t="n">
        <v>1397.17</v>
      </c>
      <c r="R84" t="n">
        <v>84.56</v>
      </c>
      <c r="S84" t="n">
        <v>66.97</v>
      </c>
      <c r="T84" t="n">
        <v>6210.46</v>
      </c>
      <c r="U84" t="n">
        <v>0.79</v>
      </c>
      <c r="V84" t="n">
        <v>0.86</v>
      </c>
      <c r="W84" t="n">
        <v>5.32</v>
      </c>
      <c r="X84" t="n">
        <v>0.37</v>
      </c>
      <c r="Y84" t="n">
        <v>1</v>
      </c>
      <c r="Z84" t="n">
        <v>10</v>
      </c>
      <c r="AA84" t="n">
        <v>522.0633346290199</v>
      </c>
      <c r="AB84" t="n">
        <v>714.3100862482462</v>
      </c>
      <c r="AC84" t="n">
        <v>646.1373341572154</v>
      </c>
      <c r="AD84" t="n">
        <v>522063.3346290198</v>
      </c>
      <c r="AE84" t="n">
        <v>714310.0862482461</v>
      </c>
      <c r="AF84" t="n">
        <v>3.084129780999112e-06</v>
      </c>
      <c r="AG84" t="n">
        <v>8.171296296296296</v>
      </c>
      <c r="AH84" t="n">
        <v>646137.3341572154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3.5423</v>
      </c>
      <c r="E85" t="n">
        <v>28.23</v>
      </c>
      <c r="F85" t="n">
        <v>24.53</v>
      </c>
      <c r="G85" t="n">
        <v>105.11</v>
      </c>
      <c r="H85" t="n">
        <v>1.17</v>
      </c>
      <c r="I85" t="n">
        <v>14</v>
      </c>
      <c r="J85" t="n">
        <v>330</v>
      </c>
      <c r="K85" t="n">
        <v>61.2</v>
      </c>
      <c r="L85" t="n">
        <v>21.75</v>
      </c>
      <c r="M85" t="n">
        <v>12</v>
      </c>
      <c r="N85" t="n">
        <v>102.05</v>
      </c>
      <c r="O85" t="n">
        <v>40934.14</v>
      </c>
      <c r="P85" t="n">
        <v>377.63</v>
      </c>
      <c r="Q85" t="n">
        <v>1397.2</v>
      </c>
      <c r="R85" t="n">
        <v>84.40000000000001</v>
      </c>
      <c r="S85" t="n">
        <v>66.97</v>
      </c>
      <c r="T85" t="n">
        <v>6131.99</v>
      </c>
      <c r="U85" t="n">
        <v>0.79</v>
      </c>
      <c r="V85" t="n">
        <v>0.86</v>
      </c>
      <c r="W85" t="n">
        <v>5.31</v>
      </c>
      <c r="X85" t="n">
        <v>0.36</v>
      </c>
      <c r="Y85" t="n">
        <v>1</v>
      </c>
      <c r="Z85" t="n">
        <v>10</v>
      </c>
      <c r="AA85" t="n">
        <v>521.4272904279887</v>
      </c>
      <c r="AB85" t="n">
        <v>713.4398225121056</v>
      </c>
      <c r="AC85" t="n">
        <v>645.3501271706293</v>
      </c>
      <c r="AD85" t="n">
        <v>521427.2904279887</v>
      </c>
      <c r="AE85" t="n">
        <v>713439.8225121056</v>
      </c>
      <c r="AF85" t="n">
        <v>3.084739361653816e-06</v>
      </c>
      <c r="AG85" t="n">
        <v>8.168402777777779</v>
      </c>
      <c r="AH85" t="n">
        <v>645350.1271706293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3.5416</v>
      </c>
      <c r="E86" t="n">
        <v>28.24</v>
      </c>
      <c r="F86" t="n">
        <v>24.53</v>
      </c>
      <c r="G86" t="n">
        <v>105.14</v>
      </c>
      <c r="H86" t="n">
        <v>1.19</v>
      </c>
      <c r="I86" t="n">
        <v>14</v>
      </c>
      <c r="J86" t="n">
        <v>330.59</v>
      </c>
      <c r="K86" t="n">
        <v>61.2</v>
      </c>
      <c r="L86" t="n">
        <v>22</v>
      </c>
      <c r="M86" t="n">
        <v>12</v>
      </c>
      <c r="N86" t="n">
        <v>102.39</v>
      </c>
      <c r="O86" t="n">
        <v>41006.51</v>
      </c>
      <c r="P86" t="n">
        <v>374.37</v>
      </c>
      <c r="Q86" t="n">
        <v>1397.35</v>
      </c>
      <c r="R86" t="n">
        <v>84.52</v>
      </c>
      <c r="S86" t="n">
        <v>66.97</v>
      </c>
      <c r="T86" t="n">
        <v>6194.09</v>
      </c>
      <c r="U86" t="n">
        <v>0.79</v>
      </c>
      <c r="V86" t="n">
        <v>0.86</v>
      </c>
      <c r="W86" t="n">
        <v>5.31</v>
      </c>
      <c r="X86" t="n">
        <v>0.37</v>
      </c>
      <c r="Y86" t="n">
        <v>1</v>
      </c>
      <c r="Z86" t="n">
        <v>10</v>
      </c>
      <c r="AA86" t="n">
        <v>519.2701701410469</v>
      </c>
      <c r="AB86" t="n">
        <v>710.4883553700813</v>
      </c>
      <c r="AC86" t="n">
        <v>642.6803439102297</v>
      </c>
      <c r="AD86" t="n">
        <v>519270.170141047</v>
      </c>
      <c r="AE86" t="n">
        <v>710488.3553700813</v>
      </c>
      <c r="AF86" t="n">
        <v>3.084129780999112e-06</v>
      </c>
      <c r="AG86" t="n">
        <v>8.171296296296296</v>
      </c>
      <c r="AH86" t="n">
        <v>642680.3439102296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3.552</v>
      </c>
      <c r="E87" t="n">
        <v>28.15</v>
      </c>
      <c r="F87" t="n">
        <v>24.5</v>
      </c>
      <c r="G87" t="n">
        <v>113.09</v>
      </c>
      <c r="H87" t="n">
        <v>1.2</v>
      </c>
      <c r="I87" t="n">
        <v>13</v>
      </c>
      <c r="J87" t="n">
        <v>331.17</v>
      </c>
      <c r="K87" t="n">
        <v>61.2</v>
      </c>
      <c r="L87" t="n">
        <v>22.25</v>
      </c>
      <c r="M87" t="n">
        <v>11</v>
      </c>
      <c r="N87" t="n">
        <v>102.72</v>
      </c>
      <c r="O87" t="n">
        <v>41079.04</v>
      </c>
      <c r="P87" t="n">
        <v>372.98</v>
      </c>
      <c r="Q87" t="n">
        <v>1397.19</v>
      </c>
      <c r="R87" t="n">
        <v>83.65000000000001</v>
      </c>
      <c r="S87" t="n">
        <v>66.97</v>
      </c>
      <c r="T87" t="n">
        <v>5759.58</v>
      </c>
      <c r="U87" t="n">
        <v>0.8</v>
      </c>
      <c r="V87" t="n">
        <v>0.86</v>
      </c>
      <c r="W87" t="n">
        <v>5.31</v>
      </c>
      <c r="X87" t="n">
        <v>0.34</v>
      </c>
      <c r="Y87" t="n">
        <v>1</v>
      </c>
      <c r="Z87" t="n">
        <v>10</v>
      </c>
      <c r="AA87" t="n">
        <v>517.1920175193275</v>
      </c>
      <c r="AB87" t="n">
        <v>707.6449352714214</v>
      </c>
      <c r="AC87" t="n">
        <v>640.1082958350207</v>
      </c>
      <c r="AD87" t="n">
        <v>517192.0175193275</v>
      </c>
      <c r="AE87" t="n">
        <v>707644.9352714214</v>
      </c>
      <c r="AF87" t="n">
        <v>3.093186407868999e-06</v>
      </c>
      <c r="AG87" t="n">
        <v>8.14525462962963</v>
      </c>
      <c r="AH87" t="n">
        <v>640108.2958350207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3.5511</v>
      </c>
      <c r="E88" t="n">
        <v>28.16</v>
      </c>
      <c r="F88" t="n">
        <v>24.51</v>
      </c>
      <c r="G88" t="n">
        <v>113.13</v>
      </c>
      <c r="H88" t="n">
        <v>1.21</v>
      </c>
      <c r="I88" t="n">
        <v>13</v>
      </c>
      <c r="J88" t="n">
        <v>331.76</v>
      </c>
      <c r="K88" t="n">
        <v>61.2</v>
      </c>
      <c r="L88" t="n">
        <v>22.5</v>
      </c>
      <c r="M88" t="n">
        <v>11</v>
      </c>
      <c r="N88" t="n">
        <v>103.06</v>
      </c>
      <c r="O88" t="n">
        <v>41151.74</v>
      </c>
      <c r="P88" t="n">
        <v>374.48</v>
      </c>
      <c r="Q88" t="n">
        <v>1397.18</v>
      </c>
      <c r="R88" t="n">
        <v>84</v>
      </c>
      <c r="S88" t="n">
        <v>66.97</v>
      </c>
      <c r="T88" t="n">
        <v>5936.88</v>
      </c>
      <c r="U88" t="n">
        <v>0.8</v>
      </c>
      <c r="V88" t="n">
        <v>0.86</v>
      </c>
      <c r="W88" t="n">
        <v>5.31</v>
      </c>
      <c r="X88" t="n">
        <v>0.35</v>
      </c>
      <c r="Y88" t="n">
        <v>1</v>
      </c>
      <c r="Z88" t="n">
        <v>10</v>
      </c>
      <c r="AA88" t="n">
        <v>518.3389012046308</v>
      </c>
      <c r="AB88" t="n">
        <v>709.2141521265909</v>
      </c>
      <c r="AC88" t="n">
        <v>641.5277488359425</v>
      </c>
      <c r="AD88" t="n">
        <v>518338.9012046308</v>
      </c>
      <c r="AE88" t="n">
        <v>709214.1521265908</v>
      </c>
      <c r="AF88" t="n">
        <v>3.092402661312951e-06</v>
      </c>
      <c r="AG88" t="n">
        <v>8.148148148148149</v>
      </c>
      <c r="AH88" t="n">
        <v>641527.7488359425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3.5501</v>
      </c>
      <c r="E89" t="n">
        <v>28.17</v>
      </c>
      <c r="F89" t="n">
        <v>24.52</v>
      </c>
      <c r="G89" t="n">
        <v>113.16</v>
      </c>
      <c r="H89" t="n">
        <v>1.22</v>
      </c>
      <c r="I89" t="n">
        <v>13</v>
      </c>
      <c r="J89" t="n">
        <v>332.35</v>
      </c>
      <c r="K89" t="n">
        <v>61.2</v>
      </c>
      <c r="L89" t="n">
        <v>22.75</v>
      </c>
      <c r="M89" t="n">
        <v>11</v>
      </c>
      <c r="N89" t="n">
        <v>103.41</v>
      </c>
      <c r="O89" t="n">
        <v>41224.6</v>
      </c>
      <c r="P89" t="n">
        <v>374.73</v>
      </c>
      <c r="Q89" t="n">
        <v>1397.19</v>
      </c>
      <c r="R89" t="n">
        <v>84.09999999999999</v>
      </c>
      <c r="S89" t="n">
        <v>66.97</v>
      </c>
      <c r="T89" t="n">
        <v>5984.24</v>
      </c>
      <c r="U89" t="n">
        <v>0.8</v>
      </c>
      <c r="V89" t="n">
        <v>0.86</v>
      </c>
      <c r="W89" t="n">
        <v>5.32</v>
      </c>
      <c r="X89" t="n">
        <v>0.35</v>
      </c>
      <c r="Y89" t="n">
        <v>1</v>
      </c>
      <c r="Z89" t="n">
        <v>10</v>
      </c>
      <c r="AA89" t="n">
        <v>518.6445633375813</v>
      </c>
      <c r="AB89" t="n">
        <v>709.6323725417554</v>
      </c>
      <c r="AC89" t="n">
        <v>641.9060548816595</v>
      </c>
      <c r="AD89" t="n">
        <v>518644.5633375813</v>
      </c>
      <c r="AE89" t="n">
        <v>709632.3725417554</v>
      </c>
      <c r="AF89" t="n">
        <v>3.091531831806231e-06</v>
      </c>
      <c r="AG89" t="n">
        <v>8.151041666666668</v>
      </c>
      <c r="AH89" t="n">
        <v>641906.0548816596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3.5489</v>
      </c>
      <c r="E90" t="n">
        <v>28.18</v>
      </c>
      <c r="F90" t="n">
        <v>24.53</v>
      </c>
      <c r="G90" t="n">
        <v>113.21</v>
      </c>
      <c r="H90" t="n">
        <v>1.23</v>
      </c>
      <c r="I90" t="n">
        <v>13</v>
      </c>
      <c r="J90" t="n">
        <v>332.95</v>
      </c>
      <c r="K90" t="n">
        <v>61.2</v>
      </c>
      <c r="L90" t="n">
        <v>23</v>
      </c>
      <c r="M90" t="n">
        <v>11</v>
      </c>
      <c r="N90" t="n">
        <v>103.75</v>
      </c>
      <c r="O90" t="n">
        <v>41297.62</v>
      </c>
      <c r="P90" t="n">
        <v>375.19</v>
      </c>
      <c r="Q90" t="n">
        <v>1397.19</v>
      </c>
      <c r="R90" t="n">
        <v>84.48999999999999</v>
      </c>
      <c r="S90" t="n">
        <v>66.97</v>
      </c>
      <c r="T90" t="n">
        <v>6179.46</v>
      </c>
      <c r="U90" t="n">
        <v>0.79</v>
      </c>
      <c r="V90" t="n">
        <v>0.86</v>
      </c>
      <c r="W90" t="n">
        <v>5.31</v>
      </c>
      <c r="X90" t="n">
        <v>0.36</v>
      </c>
      <c r="Y90" t="n">
        <v>1</v>
      </c>
      <c r="Z90" t="n">
        <v>10</v>
      </c>
      <c r="AA90" t="n">
        <v>519.1131128237878</v>
      </c>
      <c r="AB90" t="n">
        <v>710.2734626197275</v>
      </c>
      <c r="AC90" t="n">
        <v>642.4859602223656</v>
      </c>
      <c r="AD90" t="n">
        <v>519113.1128237878</v>
      </c>
      <c r="AE90" t="n">
        <v>710273.4626197275</v>
      </c>
      <c r="AF90" t="n">
        <v>3.090486836398167e-06</v>
      </c>
      <c r="AG90" t="n">
        <v>8.153935185185185</v>
      </c>
      <c r="AH90" t="n">
        <v>642485.9602223657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3.5505</v>
      </c>
      <c r="E91" t="n">
        <v>28.16</v>
      </c>
      <c r="F91" t="n">
        <v>24.52</v>
      </c>
      <c r="G91" t="n">
        <v>113.15</v>
      </c>
      <c r="H91" t="n">
        <v>1.24</v>
      </c>
      <c r="I91" t="n">
        <v>13</v>
      </c>
      <c r="J91" t="n">
        <v>333.54</v>
      </c>
      <c r="K91" t="n">
        <v>61.2</v>
      </c>
      <c r="L91" t="n">
        <v>23.25</v>
      </c>
      <c r="M91" t="n">
        <v>11</v>
      </c>
      <c r="N91" t="n">
        <v>104.09</v>
      </c>
      <c r="O91" t="n">
        <v>41370.82</v>
      </c>
      <c r="P91" t="n">
        <v>373.83</v>
      </c>
      <c r="Q91" t="n">
        <v>1397.18</v>
      </c>
      <c r="R91" t="n">
        <v>83.97</v>
      </c>
      <c r="S91" t="n">
        <v>66.97</v>
      </c>
      <c r="T91" t="n">
        <v>5920.08</v>
      </c>
      <c r="U91" t="n">
        <v>0.8</v>
      </c>
      <c r="V91" t="n">
        <v>0.86</v>
      </c>
      <c r="W91" t="n">
        <v>5.31</v>
      </c>
      <c r="X91" t="n">
        <v>0.35</v>
      </c>
      <c r="Y91" t="n">
        <v>1</v>
      </c>
      <c r="Z91" t="n">
        <v>10</v>
      </c>
      <c r="AA91" t="n">
        <v>517.9923317917411</v>
      </c>
      <c r="AB91" t="n">
        <v>708.7399605663118</v>
      </c>
      <c r="AC91" t="n">
        <v>641.0988134526444</v>
      </c>
      <c r="AD91" t="n">
        <v>517992.3317917411</v>
      </c>
      <c r="AE91" t="n">
        <v>708739.9605663117</v>
      </c>
      <c r="AF91" t="n">
        <v>3.091880163608919e-06</v>
      </c>
      <c r="AG91" t="n">
        <v>8.148148148148149</v>
      </c>
      <c r="AH91" t="n">
        <v>641098.8134526444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3.5527</v>
      </c>
      <c r="E92" t="n">
        <v>28.15</v>
      </c>
      <c r="F92" t="n">
        <v>24.5</v>
      </c>
      <c r="G92" t="n">
        <v>113.07</v>
      </c>
      <c r="H92" t="n">
        <v>1.25</v>
      </c>
      <c r="I92" t="n">
        <v>13</v>
      </c>
      <c r="J92" t="n">
        <v>334.14</v>
      </c>
      <c r="K92" t="n">
        <v>61.2</v>
      </c>
      <c r="L92" t="n">
        <v>23.5</v>
      </c>
      <c r="M92" t="n">
        <v>11</v>
      </c>
      <c r="N92" t="n">
        <v>104.44</v>
      </c>
      <c r="O92" t="n">
        <v>41444.3</v>
      </c>
      <c r="P92" t="n">
        <v>372.02</v>
      </c>
      <c r="Q92" t="n">
        <v>1397.21</v>
      </c>
      <c r="R92" t="n">
        <v>83.45</v>
      </c>
      <c r="S92" t="n">
        <v>66.97</v>
      </c>
      <c r="T92" t="n">
        <v>5661.75</v>
      </c>
      <c r="U92" t="n">
        <v>0.8</v>
      </c>
      <c r="V92" t="n">
        <v>0.86</v>
      </c>
      <c r="W92" t="n">
        <v>5.31</v>
      </c>
      <c r="X92" t="n">
        <v>0.33</v>
      </c>
      <c r="Y92" t="n">
        <v>1</v>
      </c>
      <c r="Z92" t="n">
        <v>10</v>
      </c>
      <c r="AA92" t="n">
        <v>516.4702921487378</v>
      </c>
      <c r="AB92" t="n">
        <v>706.6574387791046</v>
      </c>
      <c r="AC92" t="n">
        <v>639.2150446219706</v>
      </c>
      <c r="AD92" t="n">
        <v>516470.2921487378</v>
      </c>
      <c r="AE92" t="n">
        <v>706657.4387791046</v>
      </c>
      <c r="AF92" t="n">
        <v>3.093795988523703e-06</v>
      </c>
      <c r="AG92" t="n">
        <v>8.14525462962963</v>
      </c>
      <c r="AH92" t="n">
        <v>639215.0446219706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3.5511</v>
      </c>
      <c r="E93" t="n">
        <v>28.16</v>
      </c>
      <c r="F93" t="n">
        <v>24.51</v>
      </c>
      <c r="G93" t="n">
        <v>113.13</v>
      </c>
      <c r="H93" t="n">
        <v>1.26</v>
      </c>
      <c r="I93" t="n">
        <v>13</v>
      </c>
      <c r="J93" t="n">
        <v>334.73</v>
      </c>
      <c r="K93" t="n">
        <v>61.2</v>
      </c>
      <c r="L93" t="n">
        <v>23.75</v>
      </c>
      <c r="M93" t="n">
        <v>11</v>
      </c>
      <c r="N93" t="n">
        <v>104.78</v>
      </c>
      <c r="O93" t="n">
        <v>41517.84</v>
      </c>
      <c r="P93" t="n">
        <v>371.08</v>
      </c>
      <c r="Q93" t="n">
        <v>1397.21</v>
      </c>
      <c r="R93" t="n">
        <v>83.90000000000001</v>
      </c>
      <c r="S93" t="n">
        <v>66.97</v>
      </c>
      <c r="T93" t="n">
        <v>5885.81</v>
      </c>
      <c r="U93" t="n">
        <v>0.8</v>
      </c>
      <c r="V93" t="n">
        <v>0.86</v>
      </c>
      <c r="W93" t="n">
        <v>5.31</v>
      </c>
      <c r="X93" t="n">
        <v>0.35</v>
      </c>
      <c r="Y93" t="n">
        <v>1</v>
      </c>
      <c r="Z93" t="n">
        <v>10</v>
      </c>
      <c r="AA93" t="n">
        <v>516.0231669091344</v>
      </c>
      <c r="AB93" t="n">
        <v>706.0456623005057</v>
      </c>
      <c r="AC93" t="n">
        <v>638.6616552318555</v>
      </c>
      <c r="AD93" t="n">
        <v>516023.1669091344</v>
      </c>
      <c r="AE93" t="n">
        <v>706045.6623005057</v>
      </c>
      <c r="AF93" t="n">
        <v>3.092402661312951e-06</v>
      </c>
      <c r="AG93" t="n">
        <v>8.148148148148149</v>
      </c>
      <c r="AH93" t="n">
        <v>638661.6552318556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3.5614</v>
      </c>
      <c r="E94" t="n">
        <v>28.08</v>
      </c>
      <c r="F94" t="n">
        <v>24.48</v>
      </c>
      <c r="G94" t="n">
        <v>122.42</v>
      </c>
      <c r="H94" t="n">
        <v>1.28</v>
      </c>
      <c r="I94" t="n">
        <v>12</v>
      </c>
      <c r="J94" t="n">
        <v>335.33</v>
      </c>
      <c r="K94" t="n">
        <v>61.2</v>
      </c>
      <c r="L94" t="n">
        <v>24</v>
      </c>
      <c r="M94" t="n">
        <v>10</v>
      </c>
      <c r="N94" t="n">
        <v>105.13</v>
      </c>
      <c r="O94" t="n">
        <v>41591.55</v>
      </c>
      <c r="P94" t="n">
        <v>368.42</v>
      </c>
      <c r="Q94" t="n">
        <v>1397.24</v>
      </c>
      <c r="R94" t="n">
        <v>82.92</v>
      </c>
      <c r="S94" t="n">
        <v>66.97</v>
      </c>
      <c r="T94" t="n">
        <v>5400.58</v>
      </c>
      <c r="U94" t="n">
        <v>0.8100000000000001</v>
      </c>
      <c r="V94" t="n">
        <v>0.86</v>
      </c>
      <c r="W94" t="n">
        <v>5.31</v>
      </c>
      <c r="X94" t="n">
        <v>0.32</v>
      </c>
      <c r="Y94" t="n">
        <v>1</v>
      </c>
      <c r="Z94" t="n">
        <v>10</v>
      </c>
      <c r="AA94" t="n">
        <v>513.1071693999485</v>
      </c>
      <c r="AB94" t="n">
        <v>702.0558658637068</v>
      </c>
      <c r="AC94" t="n">
        <v>635.0526393672702</v>
      </c>
      <c r="AD94" t="n">
        <v>513107.1693999484</v>
      </c>
      <c r="AE94" t="n">
        <v>702055.8658637068</v>
      </c>
      <c r="AF94" t="n">
        <v>3.101372205232165e-06</v>
      </c>
      <c r="AG94" t="n">
        <v>8.125</v>
      </c>
      <c r="AH94" t="n">
        <v>635052.6393672702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3.562</v>
      </c>
      <c r="E95" t="n">
        <v>28.07</v>
      </c>
      <c r="F95" t="n">
        <v>24.48</v>
      </c>
      <c r="G95" t="n">
        <v>122.39</v>
      </c>
      <c r="H95" t="n">
        <v>1.29</v>
      </c>
      <c r="I95" t="n">
        <v>12</v>
      </c>
      <c r="J95" t="n">
        <v>335.93</v>
      </c>
      <c r="K95" t="n">
        <v>61.2</v>
      </c>
      <c r="L95" t="n">
        <v>24.25</v>
      </c>
      <c r="M95" t="n">
        <v>10</v>
      </c>
      <c r="N95" t="n">
        <v>105.48</v>
      </c>
      <c r="O95" t="n">
        <v>41665.42</v>
      </c>
      <c r="P95" t="n">
        <v>368.37</v>
      </c>
      <c r="Q95" t="n">
        <v>1397.17</v>
      </c>
      <c r="R95" t="n">
        <v>82.69</v>
      </c>
      <c r="S95" t="n">
        <v>66.97</v>
      </c>
      <c r="T95" t="n">
        <v>5287.26</v>
      </c>
      <c r="U95" t="n">
        <v>0.8100000000000001</v>
      </c>
      <c r="V95" t="n">
        <v>0.86</v>
      </c>
      <c r="W95" t="n">
        <v>5.32</v>
      </c>
      <c r="X95" t="n">
        <v>0.31</v>
      </c>
      <c r="Y95" t="n">
        <v>1</v>
      </c>
      <c r="Z95" t="n">
        <v>10</v>
      </c>
      <c r="AA95" t="n">
        <v>513.0156317830703</v>
      </c>
      <c r="AB95" t="n">
        <v>701.9306200579396</v>
      </c>
      <c r="AC95" t="n">
        <v>634.9393468454217</v>
      </c>
      <c r="AD95" t="n">
        <v>513015.6317830703</v>
      </c>
      <c r="AE95" t="n">
        <v>701930.6200579396</v>
      </c>
      <c r="AF95" t="n">
        <v>3.101894702936198e-06</v>
      </c>
      <c r="AG95" t="n">
        <v>8.122106481481483</v>
      </c>
      <c r="AH95" t="n">
        <v>634939.3468454217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3.5616</v>
      </c>
      <c r="E96" t="n">
        <v>28.08</v>
      </c>
      <c r="F96" t="n">
        <v>24.48</v>
      </c>
      <c r="G96" t="n">
        <v>122.41</v>
      </c>
      <c r="H96" t="n">
        <v>1.3</v>
      </c>
      <c r="I96" t="n">
        <v>12</v>
      </c>
      <c r="J96" t="n">
        <v>336.53</v>
      </c>
      <c r="K96" t="n">
        <v>61.2</v>
      </c>
      <c r="L96" t="n">
        <v>24.5</v>
      </c>
      <c r="M96" t="n">
        <v>10</v>
      </c>
      <c r="N96" t="n">
        <v>105.83</v>
      </c>
      <c r="O96" t="n">
        <v>41739.48</v>
      </c>
      <c r="P96" t="n">
        <v>368.42</v>
      </c>
      <c r="Q96" t="n">
        <v>1397.17</v>
      </c>
      <c r="R96" t="n">
        <v>82.87</v>
      </c>
      <c r="S96" t="n">
        <v>66.97</v>
      </c>
      <c r="T96" t="n">
        <v>5378.63</v>
      </c>
      <c r="U96" t="n">
        <v>0.8100000000000001</v>
      </c>
      <c r="V96" t="n">
        <v>0.86</v>
      </c>
      <c r="W96" t="n">
        <v>5.31</v>
      </c>
      <c r="X96" t="n">
        <v>0.32</v>
      </c>
      <c r="Y96" t="n">
        <v>1</v>
      </c>
      <c r="Z96" t="n">
        <v>10</v>
      </c>
      <c r="AA96" t="n">
        <v>513.0879716069414</v>
      </c>
      <c r="AB96" t="n">
        <v>702.0295985963678</v>
      </c>
      <c r="AC96" t="n">
        <v>635.0288790110596</v>
      </c>
      <c r="AD96" t="n">
        <v>513087.9716069414</v>
      </c>
      <c r="AE96" t="n">
        <v>702029.5985963678</v>
      </c>
      <c r="AF96" t="n">
        <v>3.101546371133509e-06</v>
      </c>
      <c r="AG96" t="n">
        <v>8.125</v>
      </c>
      <c r="AH96" t="n">
        <v>635028.8790110596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3.5633</v>
      </c>
      <c r="E97" t="n">
        <v>28.06</v>
      </c>
      <c r="F97" t="n">
        <v>24.47</v>
      </c>
      <c r="G97" t="n">
        <v>122.34</v>
      </c>
      <c r="H97" t="n">
        <v>1.31</v>
      </c>
      <c r="I97" t="n">
        <v>12</v>
      </c>
      <c r="J97" t="n">
        <v>337.13</v>
      </c>
      <c r="K97" t="n">
        <v>61.2</v>
      </c>
      <c r="L97" t="n">
        <v>24.75</v>
      </c>
      <c r="M97" t="n">
        <v>10</v>
      </c>
      <c r="N97" t="n">
        <v>106.18</v>
      </c>
      <c r="O97" t="n">
        <v>41813.7</v>
      </c>
      <c r="P97" t="n">
        <v>368.24</v>
      </c>
      <c r="Q97" t="n">
        <v>1397.23</v>
      </c>
      <c r="R97" t="n">
        <v>82.44</v>
      </c>
      <c r="S97" t="n">
        <v>66.97</v>
      </c>
      <c r="T97" t="n">
        <v>5159.93</v>
      </c>
      <c r="U97" t="n">
        <v>0.8100000000000001</v>
      </c>
      <c r="V97" t="n">
        <v>0.86</v>
      </c>
      <c r="W97" t="n">
        <v>5.31</v>
      </c>
      <c r="X97" t="n">
        <v>0.3</v>
      </c>
      <c r="Y97" t="n">
        <v>1</v>
      </c>
      <c r="Z97" t="n">
        <v>10</v>
      </c>
      <c r="AA97" t="n">
        <v>512.7652725917018</v>
      </c>
      <c r="AB97" t="n">
        <v>701.5880675672412</v>
      </c>
      <c r="AC97" t="n">
        <v>634.6294870836603</v>
      </c>
      <c r="AD97" t="n">
        <v>512765.2725917018</v>
      </c>
      <c r="AE97" t="n">
        <v>701588.0675672411</v>
      </c>
      <c r="AF97" t="n">
        <v>3.103026781294933e-06</v>
      </c>
      <c r="AG97" t="n">
        <v>8.119212962962964</v>
      </c>
      <c r="AH97" t="n">
        <v>634629.4870836602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3.5622</v>
      </c>
      <c r="E98" t="n">
        <v>28.07</v>
      </c>
      <c r="F98" t="n">
        <v>24.48</v>
      </c>
      <c r="G98" t="n">
        <v>122.38</v>
      </c>
      <c r="H98" t="n">
        <v>1.32</v>
      </c>
      <c r="I98" t="n">
        <v>12</v>
      </c>
      <c r="J98" t="n">
        <v>337.73</v>
      </c>
      <c r="K98" t="n">
        <v>61.2</v>
      </c>
      <c r="L98" t="n">
        <v>25</v>
      </c>
      <c r="M98" t="n">
        <v>9</v>
      </c>
      <c r="N98" t="n">
        <v>106.53</v>
      </c>
      <c r="O98" t="n">
        <v>41888.1</v>
      </c>
      <c r="P98" t="n">
        <v>368.33</v>
      </c>
      <c r="Q98" t="n">
        <v>1397.21</v>
      </c>
      <c r="R98" t="n">
        <v>82.59</v>
      </c>
      <c r="S98" t="n">
        <v>66.97</v>
      </c>
      <c r="T98" t="n">
        <v>5236.61</v>
      </c>
      <c r="U98" t="n">
        <v>0.8100000000000001</v>
      </c>
      <c r="V98" t="n">
        <v>0.86</v>
      </c>
      <c r="W98" t="n">
        <v>5.32</v>
      </c>
      <c r="X98" t="n">
        <v>0.31</v>
      </c>
      <c r="Y98" t="n">
        <v>1</v>
      </c>
      <c r="Z98" t="n">
        <v>10</v>
      </c>
      <c r="AA98" t="n">
        <v>512.9692833236548</v>
      </c>
      <c r="AB98" t="n">
        <v>701.8672040510176</v>
      </c>
      <c r="AC98" t="n">
        <v>634.8819831731954</v>
      </c>
      <c r="AD98" t="n">
        <v>512969.2833236549</v>
      </c>
      <c r="AE98" t="n">
        <v>701867.2040510175</v>
      </c>
      <c r="AF98" t="n">
        <v>3.102068868837542e-06</v>
      </c>
      <c r="AG98" t="n">
        <v>8.122106481481483</v>
      </c>
      <c r="AH98" t="n">
        <v>634881.9831731954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3.5608</v>
      </c>
      <c r="E99" t="n">
        <v>28.08</v>
      </c>
      <c r="F99" t="n">
        <v>24.49</v>
      </c>
      <c r="G99" t="n">
        <v>122.44</v>
      </c>
      <c r="H99" t="n">
        <v>1.33</v>
      </c>
      <c r="I99" t="n">
        <v>12</v>
      </c>
      <c r="J99" t="n">
        <v>338.34</v>
      </c>
      <c r="K99" t="n">
        <v>61.2</v>
      </c>
      <c r="L99" t="n">
        <v>25.25</v>
      </c>
      <c r="M99" t="n">
        <v>7</v>
      </c>
      <c r="N99" t="n">
        <v>106.89</v>
      </c>
      <c r="O99" t="n">
        <v>41962.68</v>
      </c>
      <c r="P99" t="n">
        <v>368.68</v>
      </c>
      <c r="Q99" t="n">
        <v>1397.2</v>
      </c>
      <c r="R99" t="n">
        <v>82.86</v>
      </c>
      <c r="S99" t="n">
        <v>66.97</v>
      </c>
      <c r="T99" t="n">
        <v>5370.47</v>
      </c>
      <c r="U99" t="n">
        <v>0.8100000000000001</v>
      </c>
      <c r="V99" t="n">
        <v>0.86</v>
      </c>
      <c r="W99" t="n">
        <v>5.32</v>
      </c>
      <c r="X99" t="n">
        <v>0.32</v>
      </c>
      <c r="Y99" t="n">
        <v>1</v>
      </c>
      <c r="Z99" t="n">
        <v>10</v>
      </c>
      <c r="AA99" t="n">
        <v>513.378831995364</v>
      </c>
      <c r="AB99" t="n">
        <v>702.4275666116622</v>
      </c>
      <c r="AC99" t="n">
        <v>635.3888655175259</v>
      </c>
      <c r="AD99" t="n">
        <v>513378.8319953639</v>
      </c>
      <c r="AE99" t="n">
        <v>702427.5666116622</v>
      </c>
      <c r="AF99" t="n">
        <v>3.100849707528134e-06</v>
      </c>
      <c r="AG99" t="n">
        <v>8.125</v>
      </c>
      <c r="AH99" t="n">
        <v>635388.8655175259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3.5612</v>
      </c>
      <c r="E100" t="n">
        <v>28.08</v>
      </c>
      <c r="F100" t="n">
        <v>24.48</v>
      </c>
      <c r="G100" t="n">
        <v>122.42</v>
      </c>
      <c r="H100" t="n">
        <v>1.34</v>
      </c>
      <c r="I100" t="n">
        <v>12</v>
      </c>
      <c r="J100" t="n">
        <v>338.94</v>
      </c>
      <c r="K100" t="n">
        <v>61.2</v>
      </c>
      <c r="L100" t="n">
        <v>25.5</v>
      </c>
      <c r="M100" t="n">
        <v>7</v>
      </c>
      <c r="N100" t="n">
        <v>107.25</v>
      </c>
      <c r="O100" t="n">
        <v>42037.44</v>
      </c>
      <c r="P100" t="n">
        <v>366.11</v>
      </c>
      <c r="Q100" t="n">
        <v>1397.19</v>
      </c>
      <c r="R100" t="n">
        <v>82.88</v>
      </c>
      <c r="S100" t="n">
        <v>66.97</v>
      </c>
      <c r="T100" t="n">
        <v>5381.12</v>
      </c>
      <c r="U100" t="n">
        <v>0.8100000000000001</v>
      </c>
      <c r="V100" t="n">
        <v>0.86</v>
      </c>
      <c r="W100" t="n">
        <v>5.32</v>
      </c>
      <c r="X100" t="n">
        <v>0.32</v>
      </c>
      <c r="Y100" t="n">
        <v>1</v>
      </c>
      <c r="Z100" t="n">
        <v>10</v>
      </c>
      <c r="AA100" t="n">
        <v>511.5574944020534</v>
      </c>
      <c r="AB100" t="n">
        <v>699.9355321647511</v>
      </c>
      <c r="AC100" t="n">
        <v>633.1346673406358</v>
      </c>
      <c r="AD100" t="n">
        <v>511557.4944020534</v>
      </c>
      <c r="AE100" t="n">
        <v>699935.5321647511</v>
      </c>
      <c r="AF100" t="n">
        <v>3.101198039330821e-06</v>
      </c>
      <c r="AG100" t="n">
        <v>8.125</v>
      </c>
      <c r="AH100" t="n">
        <v>633134.6673406358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3.5622</v>
      </c>
      <c r="E101" t="n">
        <v>28.07</v>
      </c>
      <c r="F101" t="n">
        <v>24.48</v>
      </c>
      <c r="G101" t="n">
        <v>122.38</v>
      </c>
      <c r="H101" t="n">
        <v>1.35</v>
      </c>
      <c r="I101" t="n">
        <v>12</v>
      </c>
      <c r="J101" t="n">
        <v>339.55</v>
      </c>
      <c r="K101" t="n">
        <v>61.2</v>
      </c>
      <c r="L101" t="n">
        <v>25.75</v>
      </c>
      <c r="M101" t="n">
        <v>8</v>
      </c>
      <c r="N101" t="n">
        <v>107.6</v>
      </c>
      <c r="O101" t="n">
        <v>42112.37</v>
      </c>
      <c r="P101" t="n">
        <v>364.42</v>
      </c>
      <c r="Q101" t="n">
        <v>1397.19</v>
      </c>
      <c r="R101" t="n">
        <v>82.63</v>
      </c>
      <c r="S101" t="n">
        <v>66.97</v>
      </c>
      <c r="T101" t="n">
        <v>5256.03</v>
      </c>
      <c r="U101" t="n">
        <v>0.8100000000000001</v>
      </c>
      <c r="V101" t="n">
        <v>0.86</v>
      </c>
      <c r="W101" t="n">
        <v>5.32</v>
      </c>
      <c r="X101" t="n">
        <v>0.31</v>
      </c>
      <c r="Y101" t="n">
        <v>1</v>
      </c>
      <c r="Z101" t="n">
        <v>10</v>
      </c>
      <c r="AA101" t="n">
        <v>510.3144872242647</v>
      </c>
      <c r="AB101" t="n">
        <v>698.2347949064939</v>
      </c>
      <c r="AC101" t="n">
        <v>631.5962460593068</v>
      </c>
      <c r="AD101" t="n">
        <v>510314.4872242647</v>
      </c>
      <c r="AE101" t="n">
        <v>698234.7949064939</v>
      </c>
      <c r="AF101" t="n">
        <v>3.102068868837542e-06</v>
      </c>
      <c r="AG101" t="n">
        <v>8.122106481481483</v>
      </c>
      <c r="AH101" t="n">
        <v>631596.2460593069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3.56</v>
      </c>
      <c r="E102" t="n">
        <v>28.09</v>
      </c>
      <c r="F102" t="n">
        <v>24.49</v>
      </c>
      <c r="G102" t="n">
        <v>122.47</v>
      </c>
      <c r="H102" t="n">
        <v>1.36</v>
      </c>
      <c r="I102" t="n">
        <v>12</v>
      </c>
      <c r="J102" t="n">
        <v>340.16</v>
      </c>
      <c r="K102" t="n">
        <v>61.2</v>
      </c>
      <c r="L102" t="n">
        <v>26</v>
      </c>
      <c r="M102" t="n">
        <v>7</v>
      </c>
      <c r="N102" t="n">
        <v>107.96</v>
      </c>
      <c r="O102" t="n">
        <v>42187.49</v>
      </c>
      <c r="P102" t="n">
        <v>362.98</v>
      </c>
      <c r="Q102" t="n">
        <v>1397.18</v>
      </c>
      <c r="R102" t="n">
        <v>82.95</v>
      </c>
      <c r="S102" t="n">
        <v>66.97</v>
      </c>
      <c r="T102" t="n">
        <v>5416.32</v>
      </c>
      <c r="U102" t="n">
        <v>0.8100000000000001</v>
      </c>
      <c r="V102" t="n">
        <v>0.86</v>
      </c>
      <c r="W102" t="n">
        <v>5.32</v>
      </c>
      <c r="X102" t="n">
        <v>0.33</v>
      </c>
      <c r="Y102" t="n">
        <v>1</v>
      </c>
      <c r="Z102" t="n">
        <v>10</v>
      </c>
      <c r="AA102" t="n">
        <v>509.5831639425762</v>
      </c>
      <c r="AB102" t="n">
        <v>697.2341661287817</v>
      </c>
      <c r="AC102" t="n">
        <v>630.6911158877481</v>
      </c>
      <c r="AD102" t="n">
        <v>509583.1639425762</v>
      </c>
      <c r="AE102" t="n">
        <v>697234.1661287816</v>
      </c>
      <c r="AF102" t="n">
        <v>3.100153043922758e-06</v>
      </c>
      <c r="AG102" t="n">
        <v>8.127893518518519</v>
      </c>
      <c r="AH102" t="n">
        <v>630691.1158877481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3.572</v>
      </c>
      <c r="E103" t="n">
        <v>28</v>
      </c>
      <c r="F103" t="n">
        <v>24.45</v>
      </c>
      <c r="G103" t="n">
        <v>133.38</v>
      </c>
      <c r="H103" t="n">
        <v>1.37</v>
      </c>
      <c r="I103" t="n">
        <v>11</v>
      </c>
      <c r="J103" t="n">
        <v>340.77</v>
      </c>
      <c r="K103" t="n">
        <v>61.2</v>
      </c>
      <c r="L103" t="n">
        <v>26.25</v>
      </c>
      <c r="M103" t="n">
        <v>5</v>
      </c>
      <c r="N103" t="n">
        <v>108.32</v>
      </c>
      <c r="O103" t="n">
        <v>42262.79</v>
      </c>
      <c r="P103" t="n">
        <v>361.61</v>
      </c>
      <c r="Q103" t="n">
        <v>1397.17</v>
      </c>
      <c r="R103" t="n">
        <v>81.91</v>
      </c>
      <c r="S103" t="n">
        <v>66.97</v>
      </c>
      <c r="T103" t="n">
        <v>4900.32</v>
      </c>
      <c r="U103" t="n">
        <v>0.82</v>
      </c>
      <c r="V103" t="n">
        <v>0.86</v>
      </c>
      <c r="W103" t="n">
        <v>5.31</v>
      </c>
      <c r="X103" t="n">
        <v>0.29</v>
      </c>
      <c r="Y103" t="n">
        <v>1</v>
      </c>
      <c r="Z103" t="n">
        <v>10</v>
      </c>
      <c r="AA103" t="n">
        <v>507.3695010656949</v>
      </c>
      <c r="AB103" t="n">
        <v>694.2053349207189</v>
      </c>
      <c r="AC103" t="n">
        <v>627.9513520791917</v>
      </c>
      <c r="AD103" t="n">
        <v>507369.5010656948</v>
      </c>
      <c r="AE103" t="n">
        <v>694205.3349207189</v>
      </c>
      <c r="AF103" t="n">
        <v>3.110602998003396e-06</v>
      </c>
      <c r="AG103" t="n">
        <v>8.101851851851853</v>
      </c>
      <c r="AH103" t="n">
        <v>627951.3520791917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3.5728</v>
      </c>
      <c r="E104" t="n">
        <v>27.99</v>
      </c>
      <c r="F104" t="n">
        <v>24.45</v>
      </c>
      <c r="G104" t="n">
        <v>133.35</v>
      </c>
      <c r="H104" t="n">
        <v>1.38</v>
      </c>
      <c r="I104" t="n">
        <v>11</v>
      </c>
      <c r="J104" t="n">
        <v>341.38</v>
      </c>
      <c r="K104" t="n">
        <v>61.2</v>
      </c>
      <c r="L104" t="n">
        <v>26.5</v>
      </c>
      <c r="M104" t="n">
        <v>4</v>
      </c>
      <c r="N104" t="n">
        <v>108.68</v>
      </c>
      <c r="O104" t="n">
        <v>42338.27</v>
      </c>
      <c r="P104" t="n">
        <v>361.63</v>
      </c>
      <c r="Q104" t="n">
        <v>1397.32</v>
      </c>
      <c r="R104" t="n">
        <v>81.58</v>
      </c>
      <c r="S104" t="n">
        <v>66.97</v>
      </c>
      <c r="T104" t="n">
        <v>4738.96</v>
      </c>
      <c r="U104" t="n">
        <v>0.82</v>
      </c>
      <c r="V104" t="n">
        <v>0.86</v>
      </c>
      <c r="W104" t="n">
        <v>5.32</v>
      </c>
      <c r="X104" t="n">
        <v>0.28</v>
      </c>
      <c r="Y104" t="n">
        <v>1</v>
      </c>
      <c r="Z104" t="n">
        <v>10</v>
      </c>
      <c r="AA104" t="n">
        <v>507.3077745938555</v>
      </c>
      <c r="AB104" t="n">
        <v>694.1208780387686</v>
      </c>
      <c r="AC104" t="n">
        <v>627.8749556435187</v>
      </c>
      <c r="AD104" t="n">
        <v>507307.7745938555</v>
      </c>
      <c r="AE104" t="n">
        <v>694120.8780387687</v>
      </c>
      <c r="AF104" t="n">
        <v>3.111299661608772e-06</v>
      </c>
      <c r="AG104" t="n">
        <v>8.098958333333334</v>
      </c>
      <c r="AH104" t="n">
        <v>627874.9556435187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3.5723</v>
      </c>
      <c r="E105" t="n">
        <v>27.99</v>
      </c>
      <c r="F105" t="n">
        <v>24.45</v>
      </c>
      <c r="G105" t="n">
        <v>133.37</v>
      </c>
      <c r="H105" t="n">
        <v>1.39</v>
      </c>
      <c r="I105" t="n">
        <v>11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362.07</v>
      </c>
      <c r="Q105" t="n">
        <v>1397.18</v>
      </c>
      <c r="R105" t="n">
        <v>81.63</v>
      </c>
      <c r="S105" t="n">
        <v>66.97</v>
      </c>
      <c r="T105" t="n">
        <v>4759.93</v>
      </c>
      <c r="U105" t="n">
        <v>0.82</v>
      </c>
      <c r="V105" t="n">
        <v>0.86</v>
      </c>
      <c r="W105" t="n">
        <v>5.32</v>
      </c>
      <c r="X105" t="n">
        <v>0.29</v>
      </c>
      <c r="Y105" t="n">
        <v>1</v>
      </c>
      <c r="Z105" t="n">
        <v>10</v>
      </c>
      <c r="AA105" t="n">
        <v>507.6527183786448</v>
      </c>
      <c r="AB105" t="n">
        <v>694.5928453429631</v>
      </c>
      <c r="AC105" t="n">
        <v>628.3018790506113</v>
      </c>
      <c r="AD105" t="n">
        <v>507652.7183786448</v>
      </c>
      <c r="AE105" t="n">
        <v>694592.8453429631</v>
      </c>
      <c r="AF105" t="n">
        <v>3.110864246855412e-06</v>
      </c>
      <c r="AG105" t="n">
        <v>8.098958333333334</v>
      </c>
      <c r="AH105" t="n">
        <v>628301.8790506113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3.5715</v>
      </c>
      <c r="E106" t="n">
        <v>28</v>
      </c>
      <c r="F106" t="n">
        <v>24.46</v>
      </c>
      <c r="G106" t="n">
        <v>133.4</v>
      </c>
      <c r="H106" t="n">
        <v>1.4</v>
      </c>
      <c r="I106" t="n">
        <v>11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362.59</v>
      </c>
      <c r="Q106" t="n">
        <v>1397.21</v>
      </c>
      <c r="R106" t="n">
        <v>81.75</v>
      </c>
      <c r="S106" t="n">
        <v>66.97</v>
      </c>
      <c r="T106" t="n">
        <v>4823.4</v>
      </c>
      <c r="U106" t="n">
        <v>0.82</v>
      </c>
      <c r="V106" t="n">
        <v>0.86</v>
      </c>
      <c r="W106" t="n">
        <v>5.32</v>
      </c>
      <c r="X106" t="n">
        <v>0.29</v>
      </c>
      <c r="Y106" t="n">
        <v>1</v>
      </c>
      <c r="Z106" t="n">
        <v>10</v>
      </c>
      <c r="AA106" t="n">
        <v>508.1175639656606</v>
      </c>
      <c r="AB106" t="n">
        <v>695.2288675826582</v>
      </c>
      <c r="AC106" t="n">
        <v>628.8772002204125</v>
      </c>
      <c r="AD106" t="n">
        <v>508117.5639656606</v>
      </c>
      <c r="AE106" t="n">
        <v>695228.8675826582</v>
      </c>
      <c r="AF106" t="n">
        <v>3.110167583250036e-06</v>
      </c>
      <c r="AG106" t="n">
        <v>8.101851851851853</v>
      </c>
      <c r="AH106" t="n">
        <v>628877.2002204126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3.5719</v>
      </c>
      <c r="E107" t="n">
        <v>28</v>
      </c>
      <c r="F107" t="n">
        <v>24.45</v>
      </c>
      <c r="G107" t="n">
        <v>133.39</v>
      </c>
      <c r="H107" t="n">
        <v>1.42</v>
      </c>
      <c r="I107" t="n">
        <v>11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362.95</v>
      </c>
      <c r="Q107" t="n">
        <v>1397.17</v>
      </c>
      <c r="R107" t="n">
        <v>81.81</v>
      </c>
      <c r="S107" t="n">
        <v>66.97</v>
      </c>
      <c r="T107" t="n">
        <v>4850.96</v>
      </c>
      <c r="U107" t="n">
        <v>0.82</v>
      </c>
      <c r="V107" t="n">
        <v>0.86</v>
      </c>
      <c r="W107" t="n">
        <v>5.32</v>
      </c>
      <c r="X107" t="n">
        <v>0.29</v>
      </c>
      <c r="Y107" t="n">
        <v>1</v>
      </c>
      <c r="Z107" t="n">
        <v>10</v>
      </c>
      <c r="AA107" t="n">
        <v>508.2862687021372</v>
      </c>
      <c r="AB107" t="n">
        <v>695.4596968458329</v>
      </c>
      <c r="AC107" t="n">
        <v>629.0859994626809</v>
      </c>
      <c r="AD107" t="n">
        <v>508286.2687021372</v>
      </c>
      <c r="AE107" t="n">
        <v>695459.696845833</v>
      </c>
      <c r="AF107" t="n">
        <v>3.110515915052724e-06</v>
      </c>
      <c r="AG107" t="n">
        <v>8.101851851851853</v>
      </c>
      <c r="AH107" t="n">
        <v>629085.9994626809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3.5708</v>
      </c>
      <c r="E108" t="n">
        <v>28</v>
      </c>
      <c r="F108" t="n">
        <v>24.46</v>
      </c>
      <c r="G108" t="n">
        <v>133.43</v>
      </c>
      <c r="H108" t="n">
        <v>1.43</v>
      </c>
      <c r="I108" t="n">
        <v>11</v>
      </c>
      <c r="J108" t="n">
        <v>343.85</v>
      </c>
      <c r="K108" t="n">
        <v>61.2</v>
      </c>
      <c r="L108" t="n">
        <v>27.5</v>
      </c>
      <c r="M108" t="n">
        <v>1</v>
      </c>
      <c r="N108" t="n">
        <v>110.15</v>
      </c>
      <c r="O108" t="n">
        <v>42642.18</v>
      </c>
      <c r="P108" t="n">
        <v>363.01</v>
      </c>
      <c r="Q108" t="n">
        <v>1397.17</v>
      </c>
      <c r="R108" t="n">
        <v>81.90000000000001</v>
      </c>
      <c r="S108" t="n">
        <v>66.97</v>
      </c>
      <c r="T108" t="n">
        <v>4895.88</v>
      </c>
      <c r="U108" t="n">
        <v>0.82</v>
      </c>
      <c r="V108" t="n">
        <v>0.86</v>
      </c>
      <c r="W108" t="n">
        <v>5.32</v>
      </c>
      <c r="X108" t="n">
        <v>0.3</v>
      </c>
      <c r="Y108" t="n">
        <v>1</v>
      </c>
      <c r="Z108" t="n">
        <v>10</v>
      </c>
      <c r="AA108" t="n">
        <v>508.468088092057</v>
      </c>
      <c r="AB108" t="n">
        <v>695.7084701564268</v>
      </c>
      <c r="AC108" t="n">
        <v>629.311030197667</v>
      </c>
      <c r="AD108" t="n">
        <v>508468.088092057</v>
      </c>
      <c r="AE108" t="n">
        <v>695708.4701564268</v>
      </c>
      <c r="AF108" t="n">
        <v>3.109558002595332e-06</v>
      </c>
      <c r="AG108" t="n">
        <v>8.101851851851853</v>
      </c>
      <c r="AH108" t="n">
        <v>629311.0301976671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3.5708</v>
      </c>
      <c r="E109" t="n">
        <v>28.01</v>
      </c>
      <c r="F109" t="n">
        <v>24.46</v>
      </c>
      <c r="G109" t="n">
        <v>133.44</v>
      </c>
      <c r="H109" t="n">
        <v>1.44</v>
      </c>
      <c r="I109" t="n">
        <v>11</v>
      </c>
      <c r="J109" t="n">
        <v>344.47</v>
      </c>
      <c r="K109" t="n">
        <v>61.2</v>
      </c>
      <c r="L109" t="n">
        <v>27.75</v>
      </c>
      <c r="M109" t="n">
        <v>0</v>
      </c>
      <c r="N109" t="n">
        <v>110.52</v>
      </c>
      <c r="O109" t="n">
        <v>42718.61</v>
      </c>
      <c r="P109" t="n">
        <v>363.61</v>
      </c>
      <c r="Q109" t="n">
        <v>1397.17</v>
      </c>
      <c r="R109" t="n">
        <v>81.91</v>
      </c>
      <c r="S109" t="n">
        <v>66.97</v>
      </c>
      <c r="T109" t="n">
        <v>4900.74</v>
      </c>
      <c r="U109" t="n">
        <v>0.82</v>
      </c>
      <c r="V109" t="n">
        <v>0.86</v>
      </c>
      <c r="W109" t="n">
        <v>5.32</v>
      </c>
      <c r="X109" t="n">
        <v>0.3</v>
      </c>
      <c r="Y109" t="n">
        <v>1</v>
      </c>
      <c r="Z109" t="n">
        <v>10</v>
      </c>
      <c r="AA109" t="n">
        <v>508.8744925255702</v>
      </c>
      <c r="AB109" t="n">
        <v>696.2645306316579</v>
      </c>
      <c r="AC109" t="n">
        <v>629.8140210415778</v>
      </c>
      <c r="AD109" t="n">
        <v>508874.4925255702</v>
      </c>
      <c r="AE109" t="n">
        <v>696264.5306316578</v>
      </c>
      <c r="AF109" t="n">
        <v>3.109558002595332e-06</v>
      </c>
      <c r="AG109" t="n">
        <v>8.104745370370372</v>
      </c>
      <c r="AH109" t="n">
        <v>629814.0210415778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2.481</v>
      </c>
      <c r="E2" t="n">
        <v>40.31</v>
      </c>
      <c r="F2" t="n">
        <v>31.43</v>
      </c>
      <c r="G2" t="n">
        <v>7.67</v>
      </c>
      <c r="H2" t="n">
        <v>0.13</v>
      </c>
      <c r="I2" t="n">
        <v>246</v>
      </c>
      <c r="J2" t="n">
        <v>133.21</v>
      </c>
      <c r="K2" t="n">
        <v>46.47</v>
      </c>
      <c r="L2" t="n">
        <v>1</v>
      </c>
      <c r="M2" t="n">
        <v>244</v>
      </c>
      <c r="N2" t="n">
        <v>20.75</v>
      </c>
      <c r="O2" t="n">
        <v>16663.42</v>
      </c>
      <c r="P2" t="n">
        <v>340.04</v>
      </c>
      <c r="Q2" t="n">
        <v>1397.63</v>
      </c>
      <c r="R2" t="n">
        <v>308.39</v>
      </c>
      <c r="S2" t="n">
        <v>66.97</v>
      </c>
      <c r="T2" t="n">
        <v>116966.15</v>
      </c>
      <c r="U2" t="n">
        <v>0.22</v>
      </c>
      <c r="V2" t="n">
        <v>0.67</v>
      </c>
      <c r="W2" t="n">
        <v>5.73</v>
      </c>
      <c r="X2" t="n">
        <v>7.26</v>
      </c>
      <c r="Y2" t="n">
        <v>1</v>
      </c>
      <c r="Z2" t="n">
        <v>10</v>
      </c>
      <c r="AA2" t="n">
        <v>661.3291971023301</v>
      </c>
      <c r="AB2" t="n">
        <v>904.8597832604615</v>
      </c>
      <c r="AC2" t="n">
        <v>818.5012355247643</v>
      </c>
      <c r="AD2" t="n">
        <v>661329.1971023302</v>
      </c>
      <c r="AE2" t="n">
        <v>904859.7832604615</v>
      </c>
      <c r="AF2" t="n">
        <v>2.721972243135195e-06</v>
      </c>
      <c r="AG2" t="n">
        <v>11.66377314814815</v>
      </c>
      <c r="AH2" t="n">
        <v>818501.2355247643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2.724</v>
      </c>
      <c r="E3" t="n">
        <v>36.71</v>
      </c>
      <c r="F3" t="n">
        <v>29.52</v>
      </c>
      <c r="G3" t="n">
        <v>9.630000000000001</v>
      </c>
      <c r="H3" t="n">
        <v>0.17</v>
      </c>
      <c r="I3" t="n">
        <v>184</v>
      </c>
      <c r="J3" t="n">
        <v>133.55</v>
      </c>
      <c r="K3" t="n">
        <v>46.47</v>
      </c>
      <c r="L3" t="n">
        <v>1.25</v>
      </c>
      <c r="M3" t="n">
        <v>182</v>
      </c>
      <c r="N3" t="n">
        <v>20.83</v>
      </c>
      <c r="O3" t="n">
        <v>16704.7</v>
      </c>
      <c r="P3" t="n">
        <v>317.17</v>
      </c>
      <c r="Q3" t="n">
        <v>1397.45</v>
      </c>
      <c r="R3" t="n">
        <v>247.58</v>
      </c>
      <c r="S3" t="n">
        <v>66.97</v>
      </c>
      <c r="T3" t="n">
        <v>86871.7</v>
      </c>
      <c r="U3" t="n">
        <v>0.27</v>
      </c>
      <c r="V3" t="n">
        <v>0.71</v>
      </c>
      <c r="W3" t="n">
        <v>5.58</v>
      </c>
      <c r="X3" t="n">
        <v>5.35</v>
      </c>
      <c r="Y3" t="n">
        <v>1</v>
      </c>
      <c r="Z3" t="n">
        <v>10</v>
      </c>
      <c r="AA3" t="n">
        <v>582.2155615695533</v>
      </c>
      <c r="AB3" t="n">
        <v>796.6130168772457</v>
      </c>
      <c r="AC3" t="n">
        <v>720.5853885998719</v>
      </c>
      <c r="AD3" t="n">
        <v>582215.5615695533</v>
      </c>
      <c r="AE3" t="n">
        <v>796613.0168772457</v>
      </c>
      <c r="AF3" t="n">
        <v>2.98857411942776e-06</v>
      </c>
      <c r="AG3" t="n">
        <v>10.62210648148148</v>
      </c>
      <c r="AH3" t="n">
        <v>720585.3885998719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2.8892</v>
      </c>
      <c r="E4" t="n">
        <v>34.61</v>
      </c>
      <c r="F4" t="n">
        <v>28.43</v>
      </c>
      <c r="G4" t="n">
        <v>11.6</v>
      </c>
      <c r="H4" t="n">
        <v>0.2</v>
      </c>
      <c r="I4" t="n">
        <v>147</v>
      </c>
      <c r="J4" t="n">
        <v>133.88</v>
      </c>
      <c r="K4" t="n">
        <v>46.47</v>
      </c>
      <c r="L4" t="n">
        <v>1.5</v>
      </c>
      <c r="M4" t="n">
        <v>145</v>
      </c>
      <c r="N4" t="n">
        <v>20.91</v>
      </c>
      <c r="O4" t="n">
        <v>16746.01</v>
      </c>
      <c r="P4" t="n">
        <v>303.24</v>
      </c>
      <c r="Q4" t="n">
        <v>1397.64</v>
      </c>
      <c r="R4" t="n">
        <v>211.1</v>
      </c>
      <c r="S4" t="n">
        <v>66.97</v>
      </c>
      <c r="T4" t="n">
        <v>68816.75999999999</v>
      </c>
      <c r="U4" t="n">
        <v>0.32</v>
      </c>
      <c r="V4" t="n">
        <v>0.74</v>
      </c>
      <c r="W4" t="n">
        <v>5.54</v>
      </c>
      <c r="X4" t="n">
        <v>4.26</v>
      </c>
      <c r="Y4" t="n">
        <v>1</v>
      </c>
      <c r="Z4" t="n">
        <v>10</v>
      </c>
      <c r="AA4" t="n">
        <v>533.437560477074</v>
      </c>
      <c r="AB4" t="n">
        <v>729.8728038489833</v>
      </c>
      <c r="AC4" t="n">
        <v>660.2147678325496</v>
      </c>
      <c r="AD4" t="n">
        <v>533437.560477074</v>
      </c>
      <c r="AE4" t="n">
        <v>729872.8038489833</v>
      </c>
      <c r="AF4" t="n">
        <v>3.169819510224187e-06</v>
      </c>
      <c r="AG4" t="n">
        <v>10.01446759259259</v>
      </c>
      <c r="AH4" t="n">
        <v>660214.7678325495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3.0128</v>
      </c>
      <c r="E5" t="n">
        <v>33.19</v>
      </c>
      <c r="F5" t="n">
        <v>27.69</v>
      </c>
      <c r="G5" t="n">
        <v>13.62</v>
      </c>
      <c r="H5" t="n">
        <v>0.23</v>
      </c>
      <c r="I5" t="n">
        <v>122</v>
      </c>
      <c r="J5" t="n">
        <v>134.22</v>
      </c>
      <c r="K5" t="n">
        <v>46.47</v>
      </c>
      <c r="L5" t="n">
        <v>1.75</v>
      </c>
      <c r="M5" t="n">
        <v>120</v>
      </c>
      <c r="N5" t="n">
        <v>21</v>
      </c>
      <c r="O5" t="n">
        <v>16787.35</v>
      </c>
      <c r="P5" t="n">
        <v>293.18</v>
      </c>
      <c r="Q5" t="n">
        <v>1397.66</v>
      </c>
      <c r="R5" t="n">
        <v>187.06</v>
      </c>
      <c r="S5" t="n">
        <v>66.97</v>
      </c>
      <c r="T5" t="n">
        <v>56920.84</v>
      </c>
      <c r="U5" t="n">
        <v>0.36</v>
      </c>
      <c r="V5" t="n">
        <v>0.76</v>
      </c>
      <c r="W5" t="n">
        <v>5.5</v>
      </c>
      <c r="X5" t="n">
        <v>3.52</v>
      </c>
      <c r="Y5" t="n">
        <v>1</v>
      </c>
      <c r="Z5" t="n">
        <v>10</v>
      </c>
      <c r="AA5" t="n">
        <v>497.2868492588172</v>
      </c>
      <c r="AB5" t="n">
        <v>680.4098059033449</v>
      </c>
      <c r="AC5" t="n">
        <v>615.4724489890892</v>
      </c>
      <c r="AD5" t="n">
        <v>497286.8492588172</v>
      </c>
      <c r="AE5" t="n">
        <v>680409.8059033449</v>
      </c>
      <c r="AF5" t="n">
        <v>3.305424415202627e-06</v>
      </c>
      <c r="AG5" t="n">
        <v>9.603587962962964</v>
      </c>
      <c r="AH5" t="n">
        <v>615472.4489890892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3.1108</v>
      </c>
      <c r="E6" t="n">
        <v>32.15</v>
      </c>
      <c r="F6" t="n">
        <v>27.13</v>
      </c>
      <c r="G6" t="n">
        <v>15.65</v>
      </c>
      <c r="H6" t="n">
        <v>0.26</v>
      </c>
      <c r="I6" t="n">
        <v>104</v>
      </c>
      <c r="J6" t="n">
        <v>134.55</v>
      </c>
      <c r="K6" t="n">
        <v>46.47</v>
      </c>
      <c r="L6" t="n">
        <v>2</v>
      </c>
      <c r="M6" t="n">
        <v>102</v>
      </c>
      <c r="N6" t="n">
        <v>21.09</v>
      </c>
      <c r="O6" t="n">
        <v>16828.84</v>
      </c>
      <c r="P6" t="n">
        <v>285.14</v>
      </c>
      <c r="Q6" t="n">
        <v>1397.39</v>
      </c>
      <c r="R6" t="n">
        <v>169.38</v>
      </c>
      <c r="S6" t="n">
        <v>66.97</v>
      </c>
      <c r="T6" t="n">
        <v>48170.5</v>
      </c>
      <c r="U6" t="n">
        <v>0.4</v>
      </c>
      <c r="V6" t="n">
        <v>0.78</v>
      </c>
      <c r="W6" t="n">
        <v>5.46</v>
      </c>
      <c r="X6" t="n">
        <v>2.97</v>
      </c>
      <c r="Y6" t="n">
        <v>1</v>
      </c>
      <c r="Z6" t="n">
        <v>10</v>
      </c>
      <c r="AA6" t="n">
        <v>478.919773279503</v>
      </c>
      <c r="AB6" t="n">
        <v>655.2791622502427</v>
      </c>
      <c r="AC6" t="n">
        <v>592.7402386951593</v>
      </c>
      <c r="AD6" t="n">
        <v>478919.773279503</v>
      </c>
      <c r="AE6" t="n">
        <v>655279.1622502428</v>
      </c>
      <c r="AF6" t="n">
        <v>3.412942867369998e-06</v>
      </c>
      <c r="AG6" t="n">
        <v>9.302662037037036</v>
      </c>
      <c r="AH6" t="n">
        <v>592740.2386951593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3.1853</v>
      </c>
      <c r="E7" t="n">
        <v>31.39</v>
      </c>
      <c r="F7" t="n">
        <v>26.76</v>
      </c>
      <c r="G7" t="n">
        <v>17.84</v>
      </c>
      <c r="H7" t="n">
        <v>0.29</v>
      </c>
      <c r="I7" t="n">
        <v>90</v>
      </c>
      <c r="J7" t="n">
        <v>134.89</v>
      </c>
      <c r="K7" t="n">
        <v>46.47</v>
      </c>
      <c r="L7" t="n">
        <v>2.25</v>
      </c>
      <c r="M7" t="n">
        <v>88</v>
      </c>
      <c r="N7" t="n">
        <v>21.17</v>
      </c>
      <c r="O7" t="n">
        <v>16870.25</v>
      </c>
      <c r="P7" t="n">
        <v>279.05</v>
      </c>
      <c r="Q7" t="n">
        <v>1397.32</v>
      </c>
      <c r="R7" t="n">
        <v>156.86</v>
      </c>
      <c r="S7" t="n">
        <v>66.97</v>
      </c>
      <c r="T7" t="n">
        <v>41982.58</v>
      </c>
      <c r="U7" t="n">
        <v>0.43</v>
      </c>
      <c r="V7" t="n">
        <v>0.79</v>
      </c>
      <c r="W7" t="n">
        <v>5.45</v>
      </c>
      <c r="X7" t="n">
        <v>2.6</v>
      </c>
      <c r="Y7" t="n">
        <v>1</v>
      </c>
      <c r="Z7" t="n">
        <v>10</v>
      </c>
      <c r="AA7" t="n">
        <v>454.7967581061982</v>
      </c>
      <c r="AB7" t="n">
        <v>622.2729886578076</v>
      </c>
      <c r="AC7" t="n">
        <v>562.8841279859305</v>
      </c>
      <c r="AD7" t="n">
        <v>454796.7581061982</v>
      </c>
      <c r="AE7" t="n">
        <v>622272.9886578076</v>
      </c>
      <c r="AF7" t="n">
        <v>3.494678833558459e-06</v>
      </c>
      <c r="AG7" t="n">
        <v>9.08275462962963</v>
      </c>
      <c r="AH7" t="n">
        <v>562884.1279859305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3.2471</v>
      </c>
      <c r="E8" t="n">
        <v>30.8</v>
      </c>
      <c r="F8" t="n">
        <v>26.44</v>
      </c>
      <c r="G8" t="n">
        <v>19.83</v>
      </c>
      <c r="H8" t="n">
        <v>0.33</v>
      </c>
      <c r="I8" t="n">
        <v>80</v>
      </c>
      <c r="J8" t="n">
        <v>135.22</v>
      </c>
      <c r="K8" t="n">
        <v>46.47</v>
      </c>
      <c r="L8" t="n">
        <v>2.5</v>
      </c>
      <c r="M8" t="n">
        <v>78</v>
      </c>
      <c r="N8" t="n">
        <v>21.26</v>
      </c>
      <c r="O8" t="n">
        <v>16911.68</v>
      </c>
      <c r="P8" t="n">
        <v>273.75</v>
      </c>
      <c r="Q8" t="n">
        <v>1397.46</v>
      </c>
      <c r="R8" t="n">
        <v>146.45</v>
      </c>
      <c r="S8" t="n">
        <v>66.97</v>
      </c>
      <c r="T8" t="n">
        <v>36827.6</v>
      </c>
      <c r="U8" t="n">
        <v>0.46</v>
      </c>
      <c r="V8" t="n">
        <v>0.8</v>
      </c>
      <c r="W8" t="n">
        <v>5.42</v>
      </c>
      <c r="X8" t="n">
        <v>2.27</v>
      </c>
      <c r="Y8" t="n">
        <v>1</v>
      </c>
      <c r="Z8" t="n">
        <v>10</v>
      </c>
      <c r="AA8" t="n">
        <v>444.1519787328473</v>
      </c>
      <c r="AB8" t="n">
        <v>607.7083319046665</v>
      </c>
      <c r="AC8" t="n">
        <v>549.7095016316852</v>
      </c>
      <c r="AD8" t="n">
        <v>444151.9787328473</v>
      </c>
      <c r="AE8" t="n">
        <v>607708.3319046665</v>
      </c>
      <c r="AF8" t="n">
        <v>3.562481286047679e-06</v>
      </c>
      <c r="AG8" t="n">
        <v>8.912037037037036</v>
      </c>
      <c r="AH8" t="n">
        <v>549709.5016316852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3.3053</v>
      </c>
      <c r="E9" t="n">
        <v>30.25</v>
      </c>
      <c r="F9" t="n">
        <v>26.14</v>
      </c>
      <c r="G9" t="n">
        <v>22.09</v>
      </c>
      <c r="H9" t="n">
        <v>0.36</v>
      </c>
      <c r="I9" t="n">
        <v>71</v>
      </c>
      <c r="J9" t="n">
        <v>135.56</v>
      </c>
      <c r="K9" t="n">
        <v>46.47</v>
      </c>
      <c r="L9" t="n">
        <v>2.75</v>
      </c>
      <c r="M9" t="n">
        <v>69</v>
      </c>
      <c r="N9" t="n">
        <v>21.34</v>
      </c>
      <c r="O9" t="n">
        <v>16953.14</v>
      </c>
      <c r="P9" t="n">
        <v>268.14</v>
      </c>
      <c r="Q9" t="n">
        <v>1397.24</v>
      </c>
      <c r="R9" t="n">
        <v>136.89</v>
      </c>
      <c r="S9" t="n">
        <v>66.97</v>
      </c>
      <c r="T9" t="n">
        <v>32093.98</v>
      </c>
      <c r="U9" t="n">
        <v>0.49</v>
      </c>
      <c r="V9" t="n">
        <v>0.8100000000000001</v>
      </c>
      <c r="W9" t="n">
        <v>5.41</v>
      </c>
      <c r="X9" t="n">
        <v>1.97</v>
      </c>
      <c r="Y9" t="n">
        <v>1</v>
      </c>
      <c r="Z9" t="n">
        <v>10</v>
      </c>
      <c r="AA9" t="n">
        <v>434.1972630054445</v>
      </c>
      <c r="AB9" t="n">
        <v>594.0878506753713</v>
      </c>
      <c r="AC9" t="n">
        <v>537.3889400144485</v>
      </c>
      <c r="AD9" t="n">
        <v>434197.2630054445</v>
      </c>
      <c r="AE9" t="n">
        <v>594087.8506753714</v>
      </c>
      <c r="AF9" t="n">
        <v>3.626334081110343e-06</v>
      </c>
      <c r="AG9" t="n">
        <v>8.752893518518519</v>
      </c>
      <c r="AH9" t="n">
        <v>537388.9400144485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3.3376</v>
      </c>
      <c r="E10" t="n">
        <v>29.96</v>
      </c>
      <c r="F10" t="n">
        <v>26.01</v>
      </c>
      <c r="G10" t="n">
        <v>24.01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264.74</v>
      </c>
      <c r="Q10" t="n">
        <v>1397.36</v>
      </c>
      <c r="R10" t="n">
        <v>132.75</v>
      </c>
      <c r="S10" t="n">
        <v>66.97</v>
      </c>
      <c r="T10" t="n">
        <v>30049.86</v>
      </c>
      <c r="U10" t="n">
        <v>0.5</v>
      </c>
      <c r="V10" t="n">
        <v>0.8100000000000001</v>
      </c>
      <c r="W10" t="n">
        <v>5.4</v>
      </c>
      <c r="X10" t="n">
        <v>1.85</v>
      </c>
      <c r="Y10" t="n">
        <v>1</v>
      </c>
      <c r="Z10" t="n">
        <v>10</v>
      </c>
      <c r="AA10" t="n">
        <v>428.7202259182803</v>
      </c>
      <c r="AB10" t="n">
        <v>586.5939269028903</v>
      </c>
      <c r="AC10" t="n">
        <v>530.6102258090249</v>
      </c>
      <c r="AD10" t="n">
        <v>428720.2259182803</v>
      </c>
      <c r="AE10" t="n">
        <v>586593.9269028903</v>
      </c>
      <c r="AF10" t="n">
        <v>3.661771285243058e-06</v>
      </c>
      <c r="AG10" t="n">
        <v>8.668981481481483</v>
      </c>
      <c r="AH10" t="n">
        <v>530610.2258090249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3.3757</v>
      </c>
      <c r="E11" t="n">
        <v>29.62</v>
      </c>
      <c r="F11" t="n">
        <v>25.84</v>
      </c>
      <c r="G11" t="n">
        <v>26.28</v>
      </c>
      <c r="H11" t="n">
        <v>0.42</v>
      </c>
      <c r="I11" t="n">
        <v>59</v>
      </c>
      <c r="J11" t="n">
        <v>136.23</v>
      </c>
      <c r="K11" t="n">
        <v>46.47</v>
      </c>
      <c r="L11" t="n">
        <v>3.25</v>
      </c>
      <c r="M11" t="n">
        <v>57</v>
      </c>
      <c r="N11" t="n">
        <v>21.52</v>
      </c>
      <c r="O11" t="n">
        <v>17036.16</v>
      </c>
      <c r="P11" t="n">
        <v>260.59</v>
      </c>
      <c r="Q11" t="n">
        <v>1397.23</v>
      </c>
      <c r="R11" t="n">
        <v>126.91</v>
      </c>
      <c r="S11" t="n">
        <v>66.97</v>
      </c>
      <c r="T11" t="n">
        <v>27163.47</v>
      </c>
      <c r="U11" t="n">
        <v>0.53</v>
      </c>
      <c r="V11" t="n">
        <v>0.8100000000000001</v>
      </c>
      <c r="W11" t="n">
        <v>5.39</v>
      </c>
      <c r="X11" t="n">
        <v>1.67</v>
      </c>
      <c r="Y11" t="n">
        <v>1</v>
      </c>
      <c r="Z11" t="n">
        <v>10</v>
      </c>
      <c r="AA11" t="n">
        <v>411.0222801021869</v>
      </c>
      <c r="AB11" t="n">
        <v>562.3788166590468</v>
      </c>
      <c r="AC11" t="n">
        <v>508.706171700733</v>
      </c>
      <c r="AD11" t="n">
        <v>411022.280102187</v>
      </c>
      <c r="AE11" t="n">
        <v>562378.8166590468</v>
      </c>
      <c r="AF11" t="n">
        <v>3.703571826340782e-06</v>
      </c>
      <c r="AG11" t="n">
        <v>8.570601851851853</v>
      </c>
      <c r="AH11" t="n">
        <v>508706.171700733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3.4075</v>
      </c>
      <c r="E12" t="n">
        <v>29.35</v>
      </c>
      <c r="F12" t="n">
        <v>25.7</v>
      </c>
      <c r="G12" t="n">
        <v>28.55</v>
      </c>
      <c r="H12" t="n">
        <v>0.45</v>
      </c>
      <c r="I12" t="n">
        <v>54</v>
      </c>
      <c r="J12" t="n">
        <v>136.57</v>
      </c>
      <c r="K12" t="n">
        <v>46.47</v>
      </c>
      <c r="L12" t="n">
        <v>3.5</v>
      </c>
      <c r="M12" t="n">
        <v>52</v>
      </c>
      <c r="N12" t="n">
        <v>21.6</v>
      </c>
      <c r="O12" t="n">
        <v>17077.72</v>
      </c>
      <c r="P12" t="n">
        <v>257.17</v>
      </c>
      <c r="Q12" t="n">
        <v>1397.38</v>
      </c>
      <c r="R12" t="n">
        <v>122.19</v>
      </c>
      <c r="S12" t="n">
        <v>66.97</v>
      </c>
      <c r="T12" t="n">
        <v>24825</v>
      </c>
      <c r="U12" t="n">
        <v>0.55</v>
      </c>
      <c r="V12" t="n">
        <v>0.82</v>
      </c>
      <c r="W12" t="n">
        <v>5.39</v>
      </c>
      <c r="X12" t="n">
        <v>1.53</v>
      </c>
      <c r="Y12" t="n">
        <v>1</v>
      </c>
      <c r="Z12" t="n">
        <v>10</v>
      </c>
      <c r="AA12" t="n">
        <v>405.5960049597776</v>
      </c>
      <c r="AB12" t="n">
        <v>554.9543476188383</v>
      </c>
      <c r="AC12" t="n">
        <v>501.9902835654143</v>
      </c>
      <c r="AD12" t="n">
        <v>405596.0049597776</v>
      </c>
      <c r="AE12" t="n">
        <v>554954.3476188383</v>
      </c>
      <c r="AF12" t="n">
        <v>3.738460466942031e-06</v>
      </c>
      <c r="AG12" t="n">
        <v>8.492476851851853</v>
      </c>
      <c r="AH12" t="n">
        <v>501990.2835654143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3.4335</v>
      </c>
      <c r="E13" t="n">
        <v>29.12</v>
      </c>
      <c r="F13" t="n">
        <v>25.58</v>
      </c>
      <c r="G13" t="n">
        <v>30.7</v>
      </c>
      <c r="H13" t="n">
        <v>0.48</v>
      </c>
      <c r="I13" t="n">
        <v>50</v>
      </c>
      <c r="J13" t="n">
        <v>136.91</v>
      </c>
      <c r="K13" t="n">
        <v>46.47</v>
      </c>
      <c r="L13" t="n">
        <v>3.75</v>
      </c>
      <c r="M13" t="n">
        <v>48</v>
      </c>
      <c r="N13" t="n">
        <v>21.69</v>
      </c>
      <c r="O13" t="n">
        <v>17119.3</v>
      </c>
      <c r="P13" t="n">
        <v>253.9</v>
      </c>
      <c r="Q13" t="n">
        <v>1397.29</v>
      </c>
      <c r="R13" t="n">
        <v>118.42</v>
      </c>
      <c r="S13" t="n">
        <v>66.97</v>
      </c>
      <c r="T13" t="n">
        <v>22961.25</v>
      </c>
      <c r="U13" t="n">
        <v>0.57</v>
      </c>
      <c r="V13" t="n">
        <v>0.82</v>
      </c>
      <c r="W13" t="n">
        <v>5.38</v>
      </c>
      <c r="X13" t="n">
        <v>1.42</v>
      </c>
      <c r="Y13" t="n">
        <v>1</v>
      </c>
      <c r="Z13" t="n">
        <v>10</v>
      </c>
      <c r="AA13" t="n">
        <v>401.0219514809186</v>
      </c>
      <c r="AB13" t="n">
        <v>548.6959258560657</v>
      </c>
      <c r="AC13" t="n">
        <v>496.3291567919306</v>
      </c>
      <c r="AD13" t="n">
        <v>401021.9514809186</v>
      </c>
      <c r="AE13" t="n">
        <v>548695.9258560657</v>
      </c>
      <c r="AF13" t="n">
        <v>3.766985770578272e-06</v>
      </c>
      <c r="AG13" t="n">
        <v>8.425925925925926</v>
      </c>
      <c r="AH13" t="n">
        <v>496329.1567919307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3.4596</v>
      </c>
      <c r="E14" t="n">
        <v>28.9</v>
      </c>
      <c r="F14" t="n">
        <v>25.47</v>
      </c>
      <c r="G14" t="n">
        <v>33.22</v>
      </c>
      <c r="H14" t="n">
        <v>0.52</v>
      </c>
      <c r="I14" t="n">
        <v>46</v>
      </c>
      <c r="J14" t="n">
        <v>137.25</v>
      </c>
      <c r="K14" t="n">
        <v>46.47</v>
      </c>
      <c r="L14" t="n">
        <v>4</v>
      </c>
      <c r="M14" t="n">
        <v>44</v>
      </c>
      <c r="N14" t="n">
        <v>21.78</v>
      </c>
      <c r="O14" t="n">
        <v>17160.92</v>
      </c>
      <c r="P14" t="n">
        <v>250.06</v>
      </c>
      <c r="Q14" t="n">
        <v>1397.32</v>
      </c>
      <c r="R14" t="n">
        <v>114.98</v>
      </c>
      <c r="S14" t="n">
        <v>66.97</v>
      </c>
      <c r="T14" t="n">
        <v>21260.29</v>
      </c>
      <c r="U14" t="n">
        <v>0.58</v>
      </c>
      <c r="V14" t="n">
        <v>0.83</v>
      </c>
      <c r="W14" t="n">
        <v>5.37</v>
      </c>
      <c r="X14" t="n">
        <v>1.31</v>
      </c>
      <c r="Y14" t="n">
        <v>1</v>
      </c>
      <c r="Z14" t="n">
        <v>10</v>
      </c>
      <c r="AA14" t="n">
        <v>396.1389299727682</v>
      </c>
      <c r="AB14" t="n">
        <v>542.0147604049092</v>
      </c>
      <c r="AC14" t="n">
        <v>490.2856323943579</v>
      </c>
      <c r="AD14" t="n">
        <v>396138.9299727682</v>
      </c>
      <c r="AE14" t="n">
        <v>542014.7604049093</v>
      </c>
      <c r="AF14" t="n">
        <v>3.795620786920806e-06</v>
      </c>
      <c r="AG14" t="n">
        <v>8.362268518518517</v>
      </c>
      <c r="AH14" t="n">
        <v>490285.6323943579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3.4823</v>
      </c>
      <c r="E15" t="n">
        <v>28.72</v>
      </c>
      <c r="F15" t="n">
        <v>25.37</v>
      </c>
      <c r="G15" t="n">
        <v>35.39</v>
      </c>
      <c r="H15" t="n">
        <v>0.55</v>
      </c>
      <c r="I15" t="n">
        <v>43</v>
      </c>
      <c r="J15" t="n">
        <v>137.58</v>
      </c>
      <c r="K15" t="n">
        <v>46.47</v>
      </c>
      <c r="L15" t="n">
        <v>4.25</v>
      </c>
      <c r="M15" t="n">
        <v>41</v>
      </c>
      <c r="N15" t="n">
        <v>21.87</v>
      </c>
      <c r="O15" t="n">
        <v>17202.57</v>
      </c>
      <c r="P15" t="n">
        <v>247.04</v>
      </c>
      <c r="Q15" t="n">
        <v>1397.34</v>
      </c>
      <c r="R15" t="n">
        <v>111.65</v>
      </c>
      <c r="S15" t="n">
        <v>66.97</v>
      </c>
      <c r="T15" t="n">
        <v>19610.49</v>
      </c>
      <c r="U15" t="n">
        <v>0.6</v>
      </c>
      <c r="V15" t="n">
        <v>0.83</v>
      </c>
      <c r="W15" t="n">
        <v>5.36</v>
      </c>
      <c r="X15" t="n">
        <v>1.2</v>
      </c>
      <c r="Y15" t="n">
        <v>1</v>
      </c>
      <c r="Z15" t="n">
        <v>10</v>
      </c>
      <c r="AA15" t="n">
        <v>392.1616274971545</v>
      </c>
      <c r="AB15" t="n">
        <v>536.5728396915731</v>
      </c>
      <c r="AC15" t="n">
        <v>485.3630809561189</v>
      </c>
      <c r="AD15" t="n">
        <v>392161.6274971545</v>
      </c>
      <c r="AE15" t="n">
        <v>536572.8396915731</v>
      </c>
      <c r="AF15" t="n">
        <v>3.820525571249371e-06</v>
      </c>
      <c r="AG15" t="n">
        <v>8.310185185185185</v>
      </c>
      <c r="AH15" t="n">
        <v>485363.0809561189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3.5024</v>
      </c>
      <c r="E16" t="n">
        <v>28.55</v>
      </c>
      <c r="F16" t="n">
        <v>25.28</v>
      </c>
      <c r="G16" t="n">
        <v>37.92</v>
      </c>
      <c r="H16" t="n">
        <v>0.58</v>
      </c>
      <c r="I16" t="n">
        <v>40</v>
      </c>
      <c r="J16" t="n">
        <v>137.92</v>
      </c>
      <c r="K16" t="n">
        <v>46.47</v>
      </c>
      <c r="L16" t="n">
        <v>4.5</v>
      </c>
      <c r="M16" t="n">
        <v>38</v>
      </c>
      <c r="N16" t="n">
        <v>21.95</v>
      </c>
      <c r="O16" t="n">
        <v>17244.24</v>
      </c>
      <c r="P16" t="n">
        <v>243.46</v>
      </c>
      <c r="Q16" t="n">
        <v>1397.22</v>
      </c>
      <c r="R16" t="n">
        <v>108.99</v>
      </c>
      <c r="S16" t="n">
        <v>66.97</v>
      </c>
      <c r="T16" t="n">
        <v>18294.33</v>
      </c>
      <c r="U16" t="n">
        <v>0.61</v>
      </c>
      <c r="V16" t="n">
        <v>0.83</v>
      </c>
      <c r="W16" t="n">
        <v>5.36</v>
      </c>
      <c r="X16" t="n">
        <v>1.12</v>
      </c>
      <c r="Y16" t="n">
        <v>1</v>
      </c>
      <c r="Z16" t="n">
        <v>10</v>
      </c>
      <c r="AA16" t="n">
        <v>388.0533181483647</v>
      </c>
      <c r="AB16" t="n">
        <v>530.9516695947422</v>
      </c>
      <c r="AC16" t="n">
        <v>480.2783874439677</v>
      </c>
      <c r="AD16" t="n">
        <v>388053.3181483647</v>
      </c>
      <c r="AE16" t="n">
        <v>530951.6695947421</v>
      </c>
      <c r="AF16" t="n">
        <v>3.842577825214312e-06</v>
      </c>
      <c r="AG16" t="n">
        <v>8.26099537037037</v>
      </c>
      <c r="AH16" t="n">
        <v>480278.3874439677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3.516</v>
      </c>
      <c r="E17" t="n">
        <v>28.44</v>
      </c>
      <c r="F17" t="n">
        <v>25.23</v>
      </c>
      <c r="G17" t="n">
        <v>39.83</v>
      </c>
      <c r="H17" t="n">
        <v>0.61</v>
      </c>
      <c r="I17" t="n">
        <v>38</v>
      </c>
      <c r="J17" t="n">
        <v>138.26</v>
      </c>
      <c r="K17" t="n">
        <v>46.47</v>
      </c>
      <c r="L17" t="n">
        <v>4.75</v>
      </c>
      <c r="M17" t="n">
        <v>36</v>
      </c>
      <c r="N17" t="n">
        <v>22.04</v>
      </c>
      <c r="O17" t="n">
        <v>17285.95</v>
      </c>
      <c r="P17" t="n">
        <v>240.01</v>
      </c>
      <c r="Q17" t="n">
        <v>1397.31</v>
      </c>
      <c r="R17" t="n">
        <v>107.31</v>
      </c>
      <c r="S17" t="n">
        <v>66.97</v>
      </c>
      <c r="T17" t="n">
        <v>17467.3</v>
      </c>
      <c r="U17" t="n">
        <v>0.62</v>
      </c>
      <c r="V17" t="n">
        <v>0.83</v>
      </c>
      <c r="W17" t="n">
        <v>5.35</v>
      </c>
      <c r="X17" t="n">
        <v>1.06</v>
      </c>
      <c r="Y17" t="n">
        <v>1</v>
      </c>
      <c r="Z17" t="n">
        <v>10</v>
      </c>
      <c r="AA17" t="n">
        <v>384.6231500227202</v>
      </c>
      <c r="AB17" t="n">
        <v>526.2583622368979</v>
      </c>
      <c r="AC17" t="n">
        <v>476.0330027532579</v>
      </c>
      <c r="AD17" t="n">
        <v>384623.1500227202</v>
      </c>
      <c r="AE17" t="n">
        <v>526258.3622368979</v>
      </c>
      <c r="AF17" t="n">
        <v>3.857498753270192e-06</v>
      </c>
      <c r="AG17" t="n">
        <v>8.229166666666668</v>
      </c>
      <c r="AH17" t="n">
        <v>476033.0027532579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3.5376</v>
      </c>
      <c r="E18" t="n">
        <v>28.27</v>
      </c>
      <c r="F18" t="n">
        <v>25.14</v>
      </c>
      <c r="G18" t="n">
        <v>43.09</v>
      </c>
      <c r="H18" t="n">
        <v>0.64</v>
      </c>
      <c r="I18" t="n">
        <v>35</v>
      </c>
      <c r="J18" t="n">
        <v>138.6</v>
      </c>
      <c r="K18" t="n">
        <v>46.47</v>
      </c>
      <c r="L18" t="n">
        <v>5</v>
      </c>
      <c r="M18" t="n">
        <v>33</v>
      </c>
      <c r="N18" t="n">
        <v>22.13</v>
      </c>
      <c r="O18" t="n">
        <v>17327.69</v>
      </c>
      <c r="P18" t="n">
        <v>236.62</v>
      </c>
      <c r="Q18" t="n">
        <v>1397.29</v>
      </c>
      <c r="R18" t="n">
        <v>104.07</v>
      </c>
      <c r="S18" t="n">
        <v>66.97</v>
      </c>
      <c r="T18" t="n">
        <v>15863.73</v>
      </c>
      <c r="U18" t="n">
        <v>0.64</v>
      </c>
      <c r="V18" t="n">
        <v>0.84</v>
      </c>
      <c r="W18" t="n">
        <v>5.35</v>
      </c>
      <c r="X18" t="n">
        <v>0.97</v>
      </c>
      <c r="Y18" t="n">
        <v>1</v>
      </c>
      <c r="Z18" t="n">
        <v>10</v>
      </c>
      <c r="AA18" t="n">
        <v>380.6290897787574</v>
      </c>
      <c r="AB18" t="n">
        <v>520.793512805606</v>
      </c>
      <c r="AC18" t="n">
        <v>471.0897108817241</v>
      </c>
      <c r="AD18" t="n">
        <v>380629.0897787574</v>
      </c>
      <c r="AE18" t="n">
        <v>520793.512805606</v>
      </c>
      <c r="AF18" t="n">
        <v>3.881196697829531e-06</v>
      </c>
      <c r="AG18" t="n">
        <v>8.179976851851853</v>
      </c>
      <c r="AH18" t="n">
        <v>471089.7108817241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3.5526</v>
      </c>
      <c r="E19" t="n">
        <v>28.15</v>
      </c>
      <c r="F19" t="n">
        <v>25.07</v>
      </c>
      <c r="G19" t="n">
        <v>45.58</v>
      </c>
      <c r="H19" t="n">
        <v>0.67</v>
      </c>
      <c r="I19" t="n">
        <v>33</v>
      </c>
      <c r="J19" t="n">
        <v>138.94</v>
      </c>
      <c r="K19" t="n">
        <v>46.47</v>
      </c>
      <c r="L19" t="n">
        <v>5.25</v>
      </c>
      <c r="M19" t="n">
        <v>31</v>
      </c>
      <c r="N19" t="n">
        <v>22.22</v>
      </c>
      <c r="O19" t="n">
        <v>17369.47</v>
      </c>
      <c r="P19" t="n">
        <v>234.17</v>
      </c>
      <c r="Q19" t="n">
        <v>1397.42</v>
      </c>
      <c r="R19" t="n">
        <v>101.96</v>
      </c>
      <c r="S19" t="n">
        <v>66.97</v>
      </c>
      <c r="T19" t="n">
        <v>14815.02</v>
      </c>
      <c r="U19" t="n">
        <v>0.66</v>
      </c>
      <c r="V19" t="n">
        <v>0.84</v>
      </c>
      <c r="W19" t="n">
        <v>5.35</v>
      </c>
      <c r="X19" t="n">
        <v>0.9</v>
      </c>
      <c r="Y19" t="n">
        <v>1</v>
      </c>
      <c r="Z19" t="n">
        <v>10</v>
      </c>
      <c r="AA19" t="n">
        <v>377.7983973253201</v>
      </c>
      <c r="AB19" t="n">
        <v>516.9204345094757</v>
      </c>
      <c r="AC19" t="n">
        <v>467.586273742277</v>
      </c>
      <c r="AD19" t="n">
        <v>377798.3973253201</v>
      </c>
      <c r="AE19" t="n">
        <v>516920.4345094757</v>
      </c>
      <c r="AF19" t="n">
        <v>3.897653603773517e-06</v>
      </c>
      <c r="AG19" t="n">
        <v>8.14525462962963</v>
      </c>
      <c r="AH19" t="n">
        <v>467586.273742277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3.5561</v>
      </c>
      <c r="E20" t="n">
        <v>28.12</v>
      </c>
      <c r="F20" t="n">
        <v>25.07</v>
      </c>
      <c r="G20" t="n">
        <v>47.01</v>
      </c>
      <c r="H20" t="n">
        <v>0.7</v>
      </c>
      <c r="I20" t="n">
        <v>32</v>
      </c>
      <c r="J20" t="n">
        <v>139.28</v>
      </c>
      <c r="K20" t="n">
        <v>46.47</v>
      </c>
      <c r="L20" t="n">
        <v>5.5</v>
      </c>
      <c r="M20" t="n">
        <v>30</v>
      </c>
      <c r="N20" t="n">
        <v>22.31</v>
      </c>
      <c r="O20" t="n">
        <v>17411.27</v>
      </c>
      <c r="P20" t="n">
        <v>231.21</v>
      </c>
      <c r="Q20" t="n">
        <v>1397.21</v>
      </c>
      <c r="R20" t="n">
        <v>102.17</v>
      </c>
      <c r="S20" t="n">
        <v>66.97</v>
      </c>
      <c r="T20" t="n">
        <v>14925.19</v>
      </c>
      <c r="U20" t="n">
        <v>0.66</v>
      </c>
      <c r="V20" t="n">
        <v>0.84</v>
      </c>
      <c r="W20" t="n">
        <v>5.34</v>
      </c>
      <c r="X20" t="n">
        <v>0.9</v>
      </c>
      <c r="Y20" t="n">
        <v>1</v>
      </c>
      <c r="Z20" t="n">
        <v>10</v>
      </c>
      <c r="AA20" t="n">
        <v>375.561253964058</v>
      </c>
      <c r="AB20" t="n">
        <v>513.8594762667974</v>
      </c>
      <c r="AC20" t="n">
        <v>464.817449058198</v>
      </c>
      <c r="AD20" t="n">
        <v>375561.253964058</v>
      </c>
      <c r="AE20" t="n">
        <v>513859.4762667975</v>
      </c>
      <c r="AF20" t="n">
        <v>3.90149354849378e-06</v>
      </c>
      <c r="AG20" t="n">
        <v>8.136574074074074</v>
      </c>
      <c r="AH20" t="n">
        <v>464817.449058198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3.5747</v>
      </c>
      <c r="E21" t="n">
        <v>27.97</v>
      </c>
      <c r="F21" t="n">
        <v>24.98</v>
      </c>
      <c r="G21" t="n">
        <v>49.96</v>
      </c>
      <c r="H21" t="n">
        <v>0.73</v>
      </c>
      <c r="I21" t="n">
        <v>30</v>
      </c>
      <c r="J21" t="n">
        <v>139.61</v>
      </c>
      <c r="K21" t="n">
        <v>46.47</v>
      </c>
      <c r="L21" t="n">
        <v>5.75</v>
      </c>
      <c r="M21" t="n">
        <v>28</v>
      </c>
      <c r="N21" t="n">
        <v>22.4</v>
      </c>
      <c r="O21" t="n">
        <v>17453.1</v>
      </c>
      <c r="P21" t="n">
        <v>227.89</v>
      </c>
      <c r="Q21" t="n">
        <v>1397.2</v>
      </c>
      <c r="R21" t="n">
        <v>99.17</v>
      </c>
      <c r="S21" t="n">
        <v>66.97</v>
      </c>
      <c r="T21" t="n">
        <v>13435.49</v>
      </c>
      <c r="U21" t="n">
        <v>0.68</v>
      </c>
      <c r="V21" t="n">
        <v>0.84</v>
      </c>
      <c r="W21" t="n">
        <v>5.34</v>
      </c>
      <c r="X21" t="n">
        <v>0.8100000000000001</v>
      </c>
      <c r="Y21" t="n">
        <v>1</v>
      </c>
      <c r="Z21" t="n">
        <v>10</v>
      </c>
      <c r="AA21" t="n">
        <v>371.8998255832695</v>
      </c>
      <c r="AB21" t="n">
        <v>508.8497484253826</v>
      </c>
      <c r="AC21" t="n">
        <v>460.2858426107707</v>
      </c>
      <c r="AD21" t="n">
        <v>371899.8255832695</v>
      </c>
      <c r="AE21" t="n">
        <v>508849.7484253827</v>
      </c>
      <c r="AF21" t="n">
        <v>3.921900111864321e-06</v>
      </c>
      <c r="AG21" t="n">
        <v>8.093171296296296</v>
      </c>
      <c r="AH21" t="n">
        <v>460285.8426107707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3.5837</v>
      </c>
      <c r="E22" t="n">
        <v>27.9</v>
      </c>
      <c r="F22" t="n">
        <v>24.96</v>
      </c>
      <c r="G22" t="n">
        <v>53.49</v>
      </c>
      <c r="H22" t="n">
        <v>0.76</v>
      </c>
      <c r="I22" t="n">
        <v>28</v>
      </c>
      <c r="J22" t="n">
        <v>139.95</v>
      </c>
      <c r="K22" t="n">
        <v>46.47</v>
      </c>
      <c r="L22" t="n">
        <v>6</v>
      </c>
      <c r="M22" t="n">
        <v>26</v>
      </c>
      <c r="N22" t="n">
        <v>22.49</v>
      </c>
      <c r="O22" t="n">
        <v>17494.97</v>
      </c>
      <c r="P22" t="n">
        <v>225.38</v>
      </c>
      <c r="Q22" t="n">
        <v>1397.21</v>
      </c>
      <c r="R22" t="n">
        <v>98.3</v>
      </c>
      <c r="S22" t="n">
        <v>66.97</v>
      </c>
      <c r="T22" t="n">
        <v>13011.5</v>
      </c>
      <c r="U22" t="n">
        <v>0.68</v>
      </c>
      <c r="V22" t="n">
        <v>0.84</v>
      </c>
      <c r="W22" t="n">
        <v>5.35</v>
      </c>
      <c r="X22" t="n">
        <v>0.8</v>
      </c>
      <c r="Y22" t="n">
        <v>1</v>
      </c>
      <c r="Z22" t="n">
        <v>10</v>
      </c>
      <c r="AA22" t="n">
        <v>369.5954070453101</v>
      </c>
      <c r="AB22" t="n">
        <v>505.6967413179759</v>
      </c>
      <c r="AC22" t="n">
        <v>457.4337540764216</v>
      </c>
      <c r="AD22" t="n">
        <v>369595.4070453101</v>
      </c>
      <c r="AE22" t="n">
        <v>505696.7413179759</v>
      </c>
      <c r="AF22" t="n">
        <v>3.931774255430713e-06</v>
      </c>
      <c r="AG22" t="n">
        <v>8.072916666666666</v>
      </c>
      <c r="AH22" t="n">
        <v>457433.7540764216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3.5935</v>
      </c>
      <c r="E23" t="n">
        <v>27.83</v>
      </c>
      <c r="F23" t="n">
        <v>24.91</v>
      </c>
      <c r="G23" t="n">
        <v>55.36</v>
      </c>
      <c r="H23" t="n">
        <v>0.79</v>
      </c>
      <c r="I23" t="n">
        <v>27</v>
      </c>
      <c r="J23" t="n">
        <v>140.29</v>
      </c>
      <c r="K23" t="n">
        <v>46.47</v>
      </c>
      <c r="L23" t="n">
        <v>6.25</v>
      </c>
      <c r="M23" t="n">
        <v>23</v>
      </c>
      <c r="N23" t="n">
        <v>22.58</v>
      </c>
      <c r="O23" t="n">
        <v>17536.87</v>
      </c>
      <c r="P23" t="n">
        <v>222.01</v>
      </c>
      <c r="Q23" t="n">
        <v>1397.23</v>
      </c>
      <c r="R23" t="n">
        <v>97.06999999999999</v>
      </c>
      <c r="S23" t="n">
        <v>66.97</v>
      </c>
      <c r="T23" t="n">
        <v>12403.74</v>
      </c>
      <c r="U23" t="n">
        <v>0.6899999999999999</v>
      </c>
      <c r="V23" t="n">
        <v>0.84</v>
      </c>
      <c r="W23" t="n">
        <v>5.33</v>
      </c>
      <c r="X23" t="n">
        <v>0.75</v>
      </c>
      <c r="Y23" t="n">
        <v>1</v>
      </c>
      <c r="Z23" t="n">
        <v>10</v>
      </c>
      <c r="AA23" t="n">
        <v>366.594833370016</v>
      </c>
      <c r="AB23" t="n">
        <v>501.5912240394705</v>
      </c>
      <c r="AC23" t="n">
        <v>453.7200616048471</v>
      </c>
      <c r="AD23" t="n">
        <v>366594.833370016</v>
      </c>
      <c r="AE23" t="n">
        <v>501591.2240394705</v>
      </c>
      <c r="AF23" t="n">
        <v>3.942526100647451e-06</v>
      </c>
      <c r="AG23" t="n">
        <v>8.052662037037036</v>
      </c>
      <c r="AH23" t="n">
        <v>453720.0616048471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3.6005</v>
      </c>
      <c r="E24" t="n">
        <v>27.77</v>
      </c>
      <c r="F24" t="n">
        <v>24.89</v>
      </c>
      <c r="G24" t="n">
        <v>57.43</v>
      </c>
      <c r="H24" t="n">
        <v>0.82</v>
      </c>
      <c r="I24" t="n">
        <v>26</v>
      </c>
      <c r="J24" t="n">
        <v>140.63</v>
      </c>
      <c r="K24" t="n">
        <v>46.47</v>
      </c>
      <c r="L24" t="n">
        <v>6.5</v>
      </c>
      <c r="M24" t="n">
        <v>21</v>
      </c>
      <c r="N24" t="n">
        <v>22.67</v>
      </c>
      <c r="O24" t="n">
        <v>17578.8</v>
      </c>
      <c r="P24" t="n">
        <v>219.49</v>
      </c>
      <c r="Q24" t="n">
        <v>1397.2</v>
      </c>
      <c r="R24" t="n">
        <v>95.81999999999999</v>
      </c>
      <c r="S24" t="n">
        <v>66.97</v>
      </c>
      <c r="T24" t="n">
        <v>11782.87</v>
      </c>
      <c r="U24" t="n">
        <v>0.7</v>
      </c>
      <c r="V24" t="n">
        <v>0.85</v>
      </c>
      <c r="W24" t="n">
        <v>5.34</v>
      </c>
      <c r="X24" t="n">
        <v>0.72</v>
      </c>
      <c r="Y24" t="n">
        <v>1</v>
      </c>
      <c r="Z24" t="n">
        <v>10</v>
      </c>
      <c r="AA24" t="n">
        <v>364.4278673914616</v>
      </c>
      <c r="AB24" t="n">
        <v>498.6262855878204</v>
      </c>
      <c r="AC24" t="n">
        <v>451.0380927177052</v>
      </c>
      <c r="AD24" t="n">
        <v>364427.8673914616</v>
      </c>
      <c r="AE24" t="n">
        <v>498626.2855878204</v>
      </c>
      <c r="AF24" t="n">
        <v>3.950205990087977e-06</v>
      </c>
      <c r="AG24" t="n">
        <v>8.035300925925926</v>
      </c>
      <c r="AH24" t="n">
        <v>451038.0927177052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3.6075</v>
      </c>
      <c r="E25" t="n">
        <v>27.72</v>
      </c>
      <c r="F25" t="n">
        <v>24.86</v>
      </c>
      <c r="G25" t="n">
        <v>59.66</v>
      </c>
      <c r="H25" t="n">
        <v>0.85</v>
      </c>
      <c r="I25" t="n">
        <v>25</v>
      </c>
      <c r="J25" t="n">
        <v>140.97</v>
      </c>
      <c r="K25" t="n">
        <v>46.47</v>
      </c>
      <c r="L25" t="n">
        <v>6.75</v>
      </c>
      <c r="M25" t="n">
        <v>19</v>
      </c>
      <c r="N25" t="n">
        <v>22.76</v>
      </c>
      <c r="O25" t="n">
        <v>17620.76</v>
      </c>
      <c r="P25" t="n">
        <v>216.26</v>
      </c>
      <c r="Q25" t="n">
        <v>1397.28</v>
      </c>
      <c r="R25" t="n">
        <v>94.98</v>
      </c>
      <c r="S25" t="n">
        <v>66.97</v>
      </c>
      <c r="T25" t="n">
        <v>11364.68</v>
      </c>
      <c r="U25" t="n">
        <v>0.71</v>
      </c>
      <c r="V25" t="n">
        <v>0.85</v>
      </c>
      <c r="W25" t="n">
        <v>5.34</v>
      </c>
      <c r="X25" t="n">
        <v>0.6899999999999999</v>
      </c>
      <c r="Y25" t="n">
        <v>1</v>
      </c>
      <c r="Z25" t="n">
        <v>10</v>
      </c>
      <c r="AA25" t="n">
        <v>361.7665445914719</v>
      </c>
      <c r="AB25" t="n">
        <v>494.9849463235989</v>
      </c>
      <c r="AC25" t="n">
        <v>447.7442777622093</v>
      </c>
      <c r="AD25" t="n">
        <v>361766.5445914718</v>
      </c>
      <c r="AE25" t="n">
        <v>494984.9463235989</v>
      </c>
      <c r="AF25" t="n">
        <v>3.957885879528504e-06</v>
      </c>
      <c r="AG25" t="n">
        <v>8.020833333333334</v>
      </c>
      <c r="AH25" t="n">
        <v>447744.2777622092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3.6139</v>
      </c>
      <c r="E26" t="n">
        <v>27.67</v>
      </c>
      <c r="F26" t="n">
        <v>24.84</v>
      </c>
      <c r="G26" t="n">
        <v>62.09</v>
      </c>
      <c r="H26" t="n">
        <v>0.88</v>
      </c>
      <c r="I26" t="n">
        <v>24</v>
      </c>
      <c r="J26" t="n">
        <v>141.31</v>
      </c>
      <c r="K26" t="n">
        <v>46.47</v>
      </c>
      <c r="L26" t="n">
        <v>7</v>
      </c>
      <c r="M26" t="n">
        <v>11</v>
      </c>
      <c r="N26" t="n">
        <v>22.85</v>
      </c>
      <c r="O26" t="n">
        <v>17662.75</v>
      </c>
      <c r="P26" t="n">
        <v>214.93</v>
      </c>
      <c r="Q26" t="n">
        <v>1397.23</v>
      </c>
      <c r="R26" t="n">
        <v>93.93000000000001</v>
      </c>
      <c r="S26" t="n">
        <v>66.97</v>
      </c>
      <c r="T26" t="n">
        <v>10845.2</v>
      </c>
      <c r="U26" t="n">
        <v>0.71</v>
      </c>
      <c r="V26" t="n">
        <v>0.85</v>
      </c>
      <c r="W26" t="n">
        <v>5.35</v>
      </c>
      <c r="X26" t="n">
        <v>0.67</v>
      </c>
      <c r="Y26" t="n">
        <v>1</v>
      </c>
      <c r="Z26" t="n">
        <v>10</v>
      </c>
      <c r="AA26" t="n">
        <v>360.4485001078518</v>
      </c>
      <c r="AB26" t="n">
        <v>493.1815397130912</v>
      </c>
      <c r="AC26" t="n">
        <v>446.1129857475113</v>
      </c>
      <c r="AD26" t="n">
        <v>360448.5001078518</v>
      </c>
      <c r="AE26" t="n">
        <v>493181.5397130912</v>
      </c>
      <c r="AF26" t="n">
        <v>3.964907492731271e-06</v>
      </c>
      <c r="AG26" t="n">
        <v>8.006365740740742</v>
      </c>
      <c r="AH26" t="n">
        <v>446112.9857475113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3.619</v>
      </c>
      <c r="E27" t="n">
        <v>27.63</v>
      </c>
      <c r="F27" t="n">
        <v>24.83</v>
      </c>
      <c r="G27" t="n">
        <v>64.76000000000001</v>
      </c>
      <c r="H27" t="n">
        <v>0.91</v>
      </c>
      <c r="I27" t="n">
        <v>23</v>
      </c>
      <c r="J27" t="n">
        <v>141.66</v>
      </c>
      <c r="K27" t="n">
        <v>46.47</v>
      </c>
      <c r="L27" t="n">
        <v>7.25</v>
      </c>
      <c r="M27" t="n">
        <v>6</v>
      </c>
      <c r="N27" t="n">
        <v>22.94</v>
      </c>
      <c r="O27" t="n">
        <v>17704.77</v>
      </c>
      <c r="P27" t="n">
        <v>213.72</v>
      </c>
      <c r="Q27" t="n">
        <v>1397.22</v>
      </c>
      <c r="R27" t="n">
        <v>93.47</v>
      </c>
      <c r="S27" t="n">
        <v>66.97</v>
      </c>
      <c r="T27" t="n">
        <v>10623.24</v>
      </c>
      <c r="U27" t="n">
        <v>0.72</v>
      </c>
      <c r="V27" t="n">
        <v>0.85</v>
      </c>
      <c r="W27" t="n">
        <v>5.35</v>
      </c>
      <c r="X27" t="n">
        <v>0.66</v>
      </c>
      <c r="Y27" t="n">
        <v>1</v>
      </c>
      <c r="Z27" t="n">
        <v>10</v>
      </c>
      <c r="AA27" t="n">
        <v>359.1464069402255</v>
      </c>
      <c r="AB27" t="n">
        <v>491.3999583968485</v>
      </c>
      <c r="AC27" t="n">
        <v>444.5014360516258</v>
      </c>
      <c r="AD27" t="n">
        <v>359146.4069402255</v>
      </c>
      <c r="AE27" t="n">
        <v>491399.9583968485</v>
      </c>
      <c r="AF27" t="n">
        <v>3.970502840752226e-06</v>
      </c>
      <c r="AG27" t="n">
        <v>7.994791666666667</v>
      </c>
      <c r="AH27" t="n">
        <v>444501.4360516258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3.6186</v>
      </c>
      <c r="E28" t="n">
        <v>27.64</v>
      </c>
      <c r="F28" t="n">
        <v>24.83</v>
      </c>
      <c r="G28" t="n">
        <v>64.77</v>
      </c>
      <c r="H28" t="n">
        <v>0.93</v>
      </c>
      <c r="I28" t="n">
        <v>23</v>
      </c>
      <c r="J28" t="n">
        <v>142</v>
      </c>
      <c r="K28" t="n">
        <v>46.47</v>
      </c>
      <c r="L28" t="n">
        <v>7.5</v>
      </c>
      <c r="M28" t="n">
        <v>2</v>
      </c>
      <c r="N28" t="n">
        <v>23.03</v>
      </c>
      <c r="O28" t="n">
        <v>17746.83</v>
      </c>
      <c r="P28" t="n">
        <v>214.09</v>
      </c>
      <c r="Q28" t="n">
        <v>1397.23</v>
      </c>
      <c r="R28" t="n">
        <v>93.42</v>
      </c>
      <c r="S28" t="n">
        <v>66.97</v>
      </c>
      <c r="T28" t="n">
        <v>10598.23</v>
      </c>
      <c r="U28" t="n">
        <v>0.72</v>
      </c>
      <c r="V28" t="n">
        <v>0.85</v>
      </c>
      <c r="W28" t="n">
        <v>5.36</v>
      </c>
      <c r="X28" t="n">
        <v>0.66</v>
      </c>
      <c r="Y28" t="n">
        <v>1</v>
      </c>
      <c r="Z28" t="n">
        <v>10</v>
      </c>
      <c r="AA28" t="n">
        <v>359.4168191913175</v>
      </c>
      <c r="AB28" t="n">
        <v>491.7699483685392</v>
      </c>
      <c r="AC28" t="n">
        <v>444.8361146997025</v>
      </c>
      <c r="AD28" t="n">
        <v>359416.8191913175</v>
      </c>
      <c r="AE28" t="n">
        <v>491769.9483685392</v>
      </c>
      <c r="AF28" t="n">
        <v>3.970063989927052e-06</v>
      </c>
      <c r="AG28" t="n">
        <v>7.997685185185186</v>
      </c>
      <c r="AH28" t="n">
        <v>444836.1146997025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3.6181</v>
      </c>
      <c r="E29" t="n">
        <v>27.64</v>
      </c>
      <c r="F29" t="n">
        <v>24.83</v>
      </c>
      <c r="G29" t="n">
        <v>64.78</v>
      </c>
      <c r="H29" t="n">
        <v>0.96</v>
      </c>
      <c r="I29" t="n">
        <v>23</v>
      </c>
      <c r="J29" t="n">
        <v>142.34</v>
      </c>
      <c r="K29" t="n">
        <v>46.47</v>
      </c>
      <c r="L29" t="n">
        <v>7.75</v>
      </c>
      <c r="M29" t="n">
        <v>2</v>
      </c>
      <c r="N29" t="n">
        <v>23.12</v>
      </c>
      <c r="O29" t="n">
        <v>17788.92</v>
      </c>
      <c r="P29" t="n">
        <v>214.84</v>
      </c>
      <c r="Q29" t="n">
        <v>1397.23</v>
      </c>
      <c r="R29" t="n">
        <v>93.48</v>
      </c>
      <c r="S29" t="n">
        <v>66.97</v>
      </c>
      <c r="T29" t="n">
        <v>10627.74</v>
      </c>
      <c r="U29" t="n">
        <v>0.72</v>
      </c>
      <c r="V29" t="n">
        <v>0.85</v>
      </c>
      <c r="W29" t="n">
        <v>5.36</v>
      </c>
      <c r="X29" t="n">
        <v>0.67</v>
      </c>
      <c r="Y29" t="n">
        <v>1</v>
      </c>
      <c r="Z29" t="n">
        <v>10</v>
      </c>
      <c r="AA29" t="n">
        <v>359.947108236209</v>
      </c>
      <c r="AB29" t="n">
        <v>492.4955132344613</v>
      </c>
      <c r="AC29" t="n">
        <v>445.4924326731577</v>
      </c>
      <c r="AD29" t="n">
        <v>359947.108236209</v>
      </c>
      <c r="AE29" t="n">
        <v>492495.5132344613</v>
      </c>
      <c r="AF29" t="n">
        <v>3.969515426395587e-06</v>
      </c>
      <c r="AG29" t="n">
        <v>7.997685185185186</v>
      </c>
      <c r="AH29" t="n">
        <v>445492.4326731577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3.6181</v>
      </c>
      <c r="E30" t="n">
        <v>27.64</v>
      </c>
      <c r="F30" t="n">
        <v>24.83</v>
      </c>
      <c r="G30" t="n">
        <v>64.78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1</v>
      </c>
      <c r="N30" t="n">
        <v>23.21</v>
      </c>
      <c r="O30" t="n">
        <v>17831.04</v>
      </c>
      <c r="P30" t="n">
        <v>214.96</v>
      </c>
      <c r="Q30" t="n">
        <v>1397.23</v>
      </c>
      <c r="R30" t="n">
        <v>93.48</v>
      </c>
      <c r="S30" t="n">
        <v>66.97</v>
      </c>
      <c r="T30" t="n">
        <v>10624.82</v>
      </c>
      <c r="U30" t="n">
        <v>0.72</v>
      </c>
      <c r="V30" t="n">
        <v>0.85</v>
      </c>
      <c r="W30" t="n">
        <v>5.36</v>
      </c>
      <c r="X30" t="n">
        <v>0.67</v>
      </c>
      <c r="Y30" t="n">
        <v>1</v>
      </c>
      <c r="Z30" t="n">
        <v>10</v>
      </c>
      <c r="AA30" t="n">
        <v>360.0273265248793</v>
      </c>
      <c r="AB30" t="n">
        <v>492.6052714360011</v>
      </c>
      <c r="AC30" t="n">
        <v>445.5917157059891</v>
      </c>
      <c r="AD30" t="n">
        <v>360027.3265248793</v>
      </c>
      <c r="AE30" t="n">
        <v>492605.2714360011</v>
      </c>
      <c r="AF30" t="n">
        <v>3.969515426395587e-06</v>
      </c>
      <c r="AG30" t="n">
        <v>7.997685185185186</v>
      </c>
      <c r="AH30" t="n">
        <v>445591.7157059891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3.6182</v>
      </c>
      <c r="E31" t="n">
        <v>27.64</v>
      </c>
      <c r="F31" t="n">
        <v>24.83</v>
      </c>
      <c r="G31" t="n">
        <v>64.78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1</v>
      </c>
      <c r="N31" t="n">
        <v>23.3</v>
      </c>
      <c r="O31" t="n">
        <v>17873.19</v>
      </c>
      <c r="P31" t="n">
        <v>215.25</v>
      </c>
      <c r="Q31" t="n">
        <v>1397.23</v>
      </c>
      <c r="R31" t="n">
        <v>93.40000000000001</v>
      </c>
      <c r="S31" t="n">
        <v>66.97</v>
      </c>
      <c r="T31" t="n">
        <v>10588.25</v>
      </c>
      <c r="U31" t="n">
        <v>0.72</v>
      </c>
      <c r="V31" t="n">
        <v>0.85</v>
      </c>
      <c r="W31" t="n">
        <v>5.36</v>
      </c>
      <c r="X31" t="n">
        <v>0.67</v>
      </c>
      <c r="Y31" t="n">
        <v>1</v>
      </c>
      <c r="Z31" t="n">
        <v>10</v>
      </c>
      <c r="AA31" t="n">
        <v>360.2153803697397</v>
      </c>
      <c r="AB31" t="n">
        <v>492.8625750028892</v>
      </c>
      <c r="AC31" t="n">
        <v>445.8244625815813</v>
      </c>
      <c r="AD31" t="n">
        <v>360215.3803697397</v>
      </c>
      <c r="AE31" t="n">
        <v>492862.5750028892</v>
      </c>
      <c r="AF31" t="n">
        <v>3.969625139101879e-06</v>
      </c>
      <c r="AG31" t="n">
        <v>7.997685185185186</v>
      </c>
      <c r="AH31" t="n">
        <v>445824.4625815813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3.6182</v>
      </c>
      <c r="E32" t="n">
        <v>27.64</v>
      </c>
      <c r="F32" t="n">
        <v>24.83</v>
      </c>
      <c r="G32" t="n">
        <v>64.78</v>
      </c>
      <c r="H32" t="n">
        <v>1.05</v>
      </c>
      <c r="I32" t="n">
        <v>23</v>
      </c>
      <c r="J32" t="n">
        <v>143.36</v>
      </c>
      <c r="K32" t="n">
        <v>46.47</v>
      </c>
      <c r="L32" t="n">
        <v>8.5</v>
      </c>
      <c r="M32" t="n">
        <v>1</v>
      </c>
      <c r="N32" t="n">
        <v>23.4</v>
      </c>
      <c r="O32" t="n">
        <v>17915.37</v>
      </c>
      <c r="P32" t="n">
        <v>215.51</v>
      </c>
      <c r="Q32" t="n">
        <v>1397.23</v>
      </c>
      <c r="R32" t="n">
        <v>93.41</v>
      </c>
      <c r="S32" t="n">
        <v>66.97</v>
      </c>
      <c r="T32" t="n">
        <v>10590.95</v>
      </c>
      <c r="U32" t="n">
        <v>0.72</v>
      </c>
      <c r="V32" t="n">
        <v>0.85</v>
      </c>
      <c r="W32" t="n">
        <v>5.36</v>
      </c>
      <c r="X32" t="n">
        <v>0.67</v>
      </c>
      <c r="Y32" t="n">
        <v>1</v>
      </c>
      <c r="Z32" t="n">
        <v>10</v>
      </c>
      <c r="AA32" t="n">
        <v>360.3891818581912</v>
      </c>
      <c r="AB32" t="n">
        <v>493.1003778669692</v>
      </c>
      <c r="AC32" t="n">
        <v>446.0395698740717</v>
      </c>
      <c r="AD32" t="n">
        <v>360389.1818581912</v>
      </c>
      <c r="AE32" t="n">
        <v>493100.3778669692</v>
      </c>
      <c r="AF32" t="n">
        <v>3.969625139101879e-06</v>
      </c>
      <c r="AG32" t="n">
        <v>7.997685185185186</v>
      </c>
      <c r="AH32" t="n">
        <v>446039.5698740717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3.618</v>
      </c>
      <c r="E33" t="n">
        <v>27.64</v>
      </c>
      <c r="F33" t="n">
        <v>24.83</v>
      </c>
      <c r="G33" t="n">
        <v>64.78</v>
      </c>
      <c r="H33" t="n">
        <v>1.08</v>
      </c>
      <c r="I33" t="n">
        <v>23</v>
      </c>
      <c r="J33" t="n">
        <v>143.7</v>
      </c>
      <c r="K33" t="n">
        <v>46.47</v>
      </c>
      <c r="L33" t="n">
        <v>8.75</v>
      </c>
      <c r="M33" t="n">
        <v>0</v>
      </c>
      <c r="N33" t="n">
        <v>23.49</v>
      </c>
      <c r="O33" t="n">
        <v>17957.59</v>
      </c>
      <c r="P33" t="n">
        <v>216.01</v>
      </c>
      <c r="Q33" t="n">
        <v>1397.23</v>
      </c>
      <c r="R33" t="n">
        <v>93.40000000000001</v>
      </c>
      <c r="S33" t="n">
        <v>66.97</v>
      </c>
      <c r="T33" t="n">
        <v>10587.22</v>
      </c>
      <c r="U33" t="n">
        <v>0.72</v>
      </c>
      <c r="V33" t="n">
        <v>0.85</v>
      </c>
      <c r="W33" t="n">
        <v>5.36</v>
      </c>
      <c r="X33" t="n">
        <v>0.67</v>
      </c>
      <c r="Y33" t="n">
        <v>1</v>
      </c>
      <c r="Z33" t="n">
        <v>10</v>
      </c>
      <c r="AA33" t="n">
        <v>360.7350579334424</v>
      </c>
      <c r="AB33" t="n">
        <v>493.5736207721033</v>
      </c>
      <c r="AC33" t="n">
        <v>446.4676471405405</v>
      </c>
      <c r="AD33" t="n">
        <v>360735.0579334424</v>
      </c>
      <c r="AE33" t="n">
        <v>493573.6207721033</v>
      </c>
      <c r="AF33" t="n">
        <v>3.969405713689293e-06</v>
      </c>
      <c r="AG33" t="n">
        <v>7.997685185185186</v>
      </c>
      <c r="AH33" t="n">
        <v>446467.6471405405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1.5919</v>
      </c>
      <c r="E2" t="n">
        <v>62.82</v>
      </c>
      <c r="F2" t="n">
        <v>37.87</v>
      </c>
      <c r="G2" t="n">
        <v>5.02</v>
      </c>
      <c r="H2" t="n">
        <v>0.07000000000000001</v>
      </c>
      <c r="I2" t="n">
        <v>453</v>
      </c>
      <c r="J2" t="n">
        <v>252.85</v>
      </c>
      <c r="K2" t="n">
        <v>59.19</v>
      </c>
      <c r="L2" t="n">
        <v>1</v>
      </c>
      <c r="M2" t="n">
        <v>451</v>
      </c>
      <c r="N2" t="n">
        <v>62.65</v>
      </c>
      <c r="O2" t="n">
        <v>31418.63</v>
      </c>
      <c r="P2" t="n">
        <v>624.13</v>
      </c>
      <c r="Q2" t="n">
        <v>1398.16</v>
      </c>
      <c r="R2" t="n">
        <v>520.75</v>
      </c>
      <c r="S2" t="n">
        <v>66.97</v>
      </c>
      <c r="T2" t="n">
        <v>222109.56</v>
      </c>
      <c r="U2" t="n">
        <v>0.13</v>
      </c>
      <c r="V2" t="n">
        <v>0.5600000000000001</v>
      </c>
      <c r="W2" t="n">
        <v>6.03</v>
      </c>
      <c r="X2" t="n">
        <v>13.68</v>
      </c>
      <c r="Y2" t="n">
        <v>1</v>
      </c>
      <c r="Z2" t="n">
        <v>10</v>
      </c>
      <c r="AA2" t="n">
        <v>1612.013492276666</v>
      </c>
      <c r="AB2" t="n">
        <v>2205.627977149026</v>
      </c>
      <c r="AC2" t="n">
        <v>1995.125938628231</v>
      </c>
      <c r="AD2" t="n">
        <v>1612013.492276666</v>
      </c>
      <c r="AE2" t="n">
        <v>2205627.977149026</v>
      </c>
      <c r="AF2" t="n">
        <v>1.43231764081367e-06</v>
      </c>
      <c r="AG2" t="n">
        <v>18.17708333333333</v>
      </c>
      <c r="AH2" t="n">
        <v>1995125.938628231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1.9121</v>
      </c>
      <c r="E3" t="n">
        <v>52.3</v>
      </c>
      <c r="F3" t="n">
        <v>33.75</v>
      </c>
      <c r="G3" t="n">
        <v>6.29</v>
      </c>
      <c r="H3" t="n">
        <v>0.09</v>
      </c>
      <c r="I3" t="n">
        <v>322</v>
      </c>
      <c r="J3" t="n">
        <v>253.3</v>
      </c>
      <c r="K3" t="n">
        <v>59.19</v>
      </c>
      <c r="L3" t="n">
        <v>1.25</v>
      </c>
      <c r="M3" t="n">
        <v>320</v>
      </c>
      <c r="N3" t="n">
        <v>62.86</v>
      </c>
      <c r="O3" t="n">
        <v>31474.5</v>
      </c>
      <c r="P3" t="n">
        <v>555.29</v>
      </c>
      <c r="Q3" t="n">
        <v>1398.19</v>
      </c>
      <c r="R3" t="n">
        <v>384.85</v>
      </c>
      <c r="S3" t="n">
        <v>66.97</v>
      </c>
      <c r="T3" t="n">
        <v>154817.57</v>
      </c>
      <c r="U3" t="n">
        <v>0.17</v>
      </c>
      <c r="V3" t="n">
        <v>0.62</v>
      </c>
      <c r="W3" t="n">
        <v>5.83</v>
      </c>
      <c r="X3" t="n">
        <v>9.57</v>
      </c>
      <c r="Y3" t="n">
        <v>1</v>
      </c>
      <c r="Z3" t="n">
        <v>10</v>
      </c>
      <c r="AA3" t="n">
        <v>1223.854375531444</v>
      </c>
      <c r="AB3" t="n">
        <v>1674.531549246561</v>
      </c>
      <c r="AC3" t="n">
        <v>1514.716608406259</v>
      </c>
      <c r="AD3" t="n">
        <v>1223854.375531445</v>
      </c>
      <c r="AE3" t="n">
        <v>1674531.549246561</v>
      </c>
      <c r="AF3" t="n">
        <v>1.720418720396896e-06</v>
      </c>
      <c r="AG3" t="n">
        <v>15.13310185185185</v>
      </c>
      <c r="AH3" t="n">
        <v>1514716.608406259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2.1463</v>
      </c>
      <c r="E4" t="n">
        <v>46.59</v>
      </c>
      <c r="F4" t="n">
        <v>31.56</v>
      </c>
      <c r="G4" t="n">
        <v>7.58</v>
      </c>
      <c r="H4" t="n">
        <v>0.11</v>
      </c>
      <c r="I4" t="n">
        <v>250</v>
      </c>
      <c r="J4" t="n">
        <v>253.75</v>
      </c>
      <c r="K4" t="n">
        <v>59.19</v>
      </c>
      <c r="L4" t="n">
        <v>1.5</v>
      </c>
      <c r="M4" t="n">
        <v>248</v>
      </c>
      <c r="N4" t="n">
        <v>63.06</v>
      </c>
      <c r="O4" t="n">
        <v>31530.44</v>
      </c>
      <c r="P4" t="n">
        <v>518.45</v>
      </c>
      <c r="Q4" t="n">
        <v>1397.97</v>
      </c>
      <c r="R4" t="n">
        <v>312.7</v>
      </c>
      <c r="S4" t="n">
        <v>66.97</v>
      </c>
      <c r="T4" t="n">
        <v>119100.52</v>
      </c>
      <c r="U4" t="n">
        <v>0.21</v>
      </c>
      <c r="V4" t="n">
        <v>0.67</v>
      </c>
      <c r="W4" t="n">
        <v>5.73</v>
      </c>
      <c r="X4" t="n">
        <v>7.39</v>
      </c>
      <c r="Y4" t="n">
        <v>1</v>
      </c>
      <c r="Z4" t="n">
        <v>10</v>
      </c>
      <c r="AA4" t="n">
        <v>1042.242666100385</v>
      </c>
      <c r="AB4" t="n">
        <v>1426.042396259835</v>
      </c>
      <c r="AC4" t="n">
        <v>1289.942911423869</v>
      </c>
      <c r="AD4" t="n">
        <v>1042242.666100385</v>
      </c>
      <c r="AE4" t="n">
        <v>1426042.396259835</v>
      </c>
      <c r="AF4" t="n">
        <v>1.931140996594246e-06</v>
      </c>
      <c r="AG4" t="n">
        <v>13.48090277777778</v>
      </c>
      <c r="AH4" t="n">
        <v>1289942.911423869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2.3264</v>
      </c>
      <c r="E5" t="n">
        <v>42.99</v>
      </c>
      <c r="F5" t="n">
        <v>30.16</v>
      </c>
      <c r="G5" t="n">
        <v>8.83</v>
      </c>
      <c r="H5" t="n">
        <v>0.12</v>
      </c>
      <c r="I5" t="n">
        <v>205</v>
      </c>
      <c r="J5" t="n">
        <v>254.21</v>
      </c>
      <c r="K5" t="n">
        <v>59.19</v>
      </c>
      <c r="L5" t="n">
        <v>1.75</v>
      </c>
      <c r="M5" t="n">
        <v>203</v>
      </c>
      <c r="N5" t="n">
        <v>63.26</v>
      </c>
      <c r="O5" t="n">
        <v>31586.46</v>
      </c>
      <c r="P5" t="n">
        <v>494.35</v>
      </c>
      <c r="Q5" t="n">
        <v>1397.69</v>
      </c>
      <c r="R5" t="n">
        <v>267.78</v>
      </c>
      <c r="S5" t="n">
        <v>66.97</v>
      </c>
      <c r="T5" t="n">
        <v>96867.13</v>
      </c>
      <c r="U5" t="n">
        <v>0.25</v>
      </c>
      <c r="V5" t="n">
        <v>0.7</v>
      </c>
      <c r="W5" t="n">
        <v>5.63</v>
      </c>
      <c r="X5" t="n">
        <v>5.99</v>
      </c>
      <c r="Y5" t="n">
        <v>1</v>
      </c>
      <c r="Z5" t="n">
        <v>10</v>
      </c>
      <c r="AA5" t="n">
        <v>924.2396434993756</v>
      </c>
      <c r="AB5" t="n">
        <v>1264.585454811192</v>
      </c>
      <c r="AC5" t="n">
        <v>1143.895193860845</v>
      </c>
      <c r="AD5" t="n">
        <v>924239.6434993756</v>
      </c>
      <c r="AE5" t="n">
        <v>1264585.454811192</v>
      </c>
      <c r="AF5" t="n">
        <v>2.093186606940714e-06</v>
      </c>
      <c r="AG5" t="n">
        <v>12.43923611111111</v>
      </c>
      <c r="AH5" t="n">
        <v>1143895.193860844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2.4724</v>
      </c>
      <c r="E6" t="n">
        <v>40.45</v>
      </c>
      <c r="F6" t="n">
        <v>29.18</v>
      </c>
      <c r="G6" t="n">
        <v>10.12</v>
      </c>
      <c r="H6" t="n">
        <v>0.14</v>
      </c>
      <c r="I6" t="n">
        <v>173</v>
      </c>
      <c r="J6" t="n">
        <v>254.66</v>
      </c>
      <c r="K6" t="n">
        <v>59.19</v>
      </c>
      <c r="L6" t="n">
        <v>2</v>
      </c>
      <c r="M6" t="n">
        <v>171</v>
      </c>
      <c r="N6" t="n">
        <v>63.47</v>
      </c>
      <c r="O6" t="n">
        <v>31642.55</v>
      </c>
      <c r="P6" t="n">
        <v>477.48</v>
      </c>
      <c r="Q6" t="n">
        <v>1397.6</v>
      </c>
      <c r="R6" t="n">
        <v>236.47</v>
      </c>
      <c r="S6" t="n">
        <v>66.97</v>
      </c>
      <c r="T6" t="n">
        <v>81369.48</v>
      </c>
      <c r="U6" t="n">
        <v>0.28</v>
      </c>
      <c r="V6" t="n">
        <v>0.72</v>
      </c>
      <c r="W6" t="n">
        <v>5.57</v>
      </c>
      <c r="X6" t="n">
        <v>5.01</v>
      </c>
      <c r="Y6" t="n">
        <v>1</v>
      </c>
      <c r="Z6" t="n">
        <v>10</v>
      </c>
      <c r="AA6" t="n">
        <v>849.8026767902346</v>
      </c>
      <c r="AB6" t="n">
        <v>1162.737513032542</v>
      </c>
      <c r="AC6" t="n">
        <v>1051.767476701065</v>
      </c>
      <c r="AD6" t="n">
        <v>849802.6767902346</v>
      </c>
      <c r="AE6" t="n">
        <v>1162737.513032543</v>
      </c>
      <c r="AF6" t="n">
        <v>2.224550621991154e-06</v>
      </c>
      <c r="AG6" t="n">
        <v>11.70428240740741</v>
      </c>
      <c r="AH6" t="n">
        <v>1051767.476701065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2.5868</v>
      </c>
      <c r="E7" t="n">
        <v>38.66</v>
      </c>
      <c r="F7" t="n">
        <v>28.52</v>
      </c>
      <c r="G7" t="n">
        <v>11.41</v>
      </c>
      <c r="H7" t="n">
        <v>0.16</v>
      </c>
      <c r="I7" t="n">
        <v>150</v>
      </c>
      <c r="J7" t="n">
        <v>255.12</v>
      </c>
      <c r="K7" t="n">
        <v>59.19</v>
      </c>
      <c r="L7" t="n">
        <v>2.25</v>
      </c>
      <c r="M7" t="n">
        <v>148</v>
      </c>
      <c r="N7" t="n">
        <v>63.67</v>
      </c>
      <c r="O7" t="n">
        <v>31698.72</v>
      </c>
      <c r="P7" t="n">
        <v>465.56</v>
      </c>
      <c r="Q7" t="n">
        <v>1397.61</v>
      </c>
      <c r="R7" t="n">
        <v>214.4</v>
      </c>
      <c r="S7" t="n">
        <v>66.97</v>
      </c>
      <c r="T7" t="n">
        <v>70450</v>
      </c>
      <c r="U7" t="n">
        <v>0.31</v>
      </c>
      <c r="V7" t="n">
        <v>0.74</v>
      </c>
      <c r="W7" t="n">
        <v>5.54</v>
      </c>
      <c r="X7" t="n">
        <v>4.35</v>
      </c>
      <c r="Y7" t="n">
        <v>1</v>
      </c>
      <c r="Z7" t="n">
        <v>10</v>
      </c>
      <c r="AA7" t="n">
        <v>795.3276967452327</v>
      </c>
      <c r="AB7" t="n">
        <v>1088.202442068465</v>
      </c>
      <c r="AC7" t="n">
        <v>984.3459282991702</v>
      </c>
      <c r="AD7" t="n">
        <v>795327.6967452328</v>
      </c>
      <c r="AE7" t="n">
        <v>1088202.442068466</v>
      </c>
      <c r="AF7" t="n">
        <v>2.327482425564924e-06</v>
      </c>
      <c r="AG7" t="n">
        <v>11.18634259259259</v>
      </c>
      <c r="AH7" t="n">
        <v>984345.9282991702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2.6846</v>
      </c>
      <c r="E8" t="n">
        <v>37.25</v>
      </c>
      <c r="F8" t="n">
        <v>27.99</v>
      </c>
      <c r="G8" t="n">
        <v>12.72</v>
      </c>
      <c r="H8" t="n">
        <v>0.17</v>
      </c>
      <c r="I8" t="n">
        <v>132</v>
      </c>
      <c r="J8" t="n">
        <v>255.57</v>
      </c>
      <c r="K8" t="n">
        <v>59.19</v>
      </c>
      <c r="L8" t="n">
        <v>2.5</v>
      </c>
      <c r="M8" t="n">
        <v>130</v>
      </c>
      <c r="N8" t="n">
        <v>63.88</v>
      </c>
      <c r="O8" t="n">
        <v>31754.97</v>
      </c>
      <c r="P8" t="n">
        <v>456.14</v>
      </c>
      <c r="Q8" t="n">
        <v>1397.47</v>
      </c>
      <c r="R8" t="n">
        <v>196.82</v>
      </c>
      <c r="S8" t="n">
        <v>66.97</v>
      </c>
      <c r="T8" t="n">
        <v>61749.87</v>
      </c>
      <c r="U8" t="n">
        <v>0.34</v>
      </c>
      <c r="V8" t="n">
        <v>0.75</v>
      </c>
      <c r="W8" t="n">
        <v>5.52</v>
      </c>
      <c r="X8" t="n">
        <v>3.82</v>
      </c>
      <c r="Y8" t="n">
        <v>1</v>
      </c>
      <c r="Z8" t="n">
        <v>10</v>
      </c>
      <c r="AA8" t="n">
        <v>763.1673219054667</v>
      </c>
      <c r="AB8" t="n">
        <v>1044.199198397095</v>
      </c>
      <c r="AC8" t="n">
        <v>944.5422924448548</v>
      </c>
      <c r="AD8" t="n">
        <v>763167.3219054667</v>
      </c>
      <c r="AE8" t="n">
        <v>1044199.198397095</v>
      </c>
      <c r="AF8" t="n">
        <v>2.415478320578164e-06</v>
      </c>
      <c r="AG8" t="n">
        <v>10.77835648148148</v>
      </c>
      <c r="AH8" t="n">
        <v>944542.2924448547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2.7676</v>
      </c>
      <c r="E9" t="n">
        <v>36.13</v>
      </c>
      <c r="F9" t="n">
        <v>27.56</v>
      </c>
      <c r="G9" t="n">
        <v>14.01</v>
      </c>
      <c r="H9" t="n">
        <v>0.19</v>
      </c>
      <c r="I9" t="n">
        <v>118</v>
      </c>
      <c r="J9" t="n">
        <v>256.03</v>
      </c>
      <c r="K9" t="n">
        <v>59.19</v>
      </c>
      <c r="L9" t="n">
        <v>2.75</v>
      </c>
      <c r="M9" t="n">
        <v>116</v>
      </c>
      <c r="N9" t="n">
        <v>64.09</v>
      </c>
      <c r="O9" t="n">
        <v>31811.29</v>
      </c>
      <c r="P9" t="n">
        <v>447.98</v>
      </c>
      <c r="Q9" t="n">
        <v>1397.34</v>
      </c>
      <c r="R9" t="n">
        <v>183.14</v>
      </c>
      <c r="S9" t="n">
        <v>66.97</v>
      </c>
      <c r="T9" t="n">
        <v>54984.19</v>
      </c>
      <c r="U9" t="n">
        <v>0.37</v>
      </c>
      <c r="V9" t="n">
        <v>0.76</v>
      </c>
      <c r="W9" t="n">
        <v>5.48</v>
      </c>
      <c r="X9" t="n">
        <v>3.39</v>
      </c>
      <c r="Y9" t="n">
        <v>1</v>
      </c>
      <c r="Z9" t="n">
        <v>10</v>
      </c>
      <c r="AA9" t="n">
        <v>724.9830930170725</v>
      </c>
      <c r="AB9" t="n">
        <v>991.9538518627058</v>
      </c>
      <c r="AC9" t="n">
        <v>897.2831684569037</v>
      </c>
      <c r="AD9" t="n">
        <v>724983.0930170725</v>
      </c>
      <c r="AE9" t="n">
        <v>991953.8518627059</v>
      </c>
      <c r="AF9" t="n">
        <v>2.490157863380811e-06</v>
      </c>
      <c r="AG9" t="n">
        <v>10.45428240740741</v>
      </c>
      <c r="AH9" t="n">
        <v>897283.1684569037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2.8333</v>
      </c>
      <c r="E10" t="n">
        <v>35.29</v>
      </c>
      <c r="F10" t="n">
        <v>27.26</v>
      </c>
      <c r="G10" t="n">
        <v>15.29</v>
      </c>
      <c r="H10" t="n">
        <v>0.21</v>
      </c>
      <c r="I10" t="n">
        <v>107</v>
      </c>
      <c r="J10" t="n">
        <v>256.49</v>
      </c>
      <c r="K10" t="n">
        <v>59.19</v>
      </c>
      <c r="L10" t="n">
        <v>3</v>
      </c>
      <c r="M10" t="n">
        <v>105</v>
      </c>
      <c r="N10" t="n">
        <v>64.29000000000001</v>
      </c>
      <c r="O10" t="n">
        <v>31867.69</v>
      </c>
      <c r="P10" t="n">
        <v>442.34</v>
      </c>
      <c r="Q10" t="n">
        <v>1397.54</v>
      </c>
      <c r="R10" t="n">
        <v>173.28</v>
      </c>
      <c r="S10" t="n">
        <v>66.97</v>
      </c>
      <c r="T10" t="n">
        <v>50105.78</v>
      </c>
      <c r="U10" t="n">
        <v>0.39</v>
      </c>
      <c r="V10" t="n">
        <v>0.77</v>
      </c>
      <c r="W10" t="n">
        <v>5.47</v>
      </c>
      <c r="X10" t="n">
        <v>3.09</v>
      </c>
      <c r="Y10" t="n">
        <v>1</v>
      </c>
      <c r="Z10" t="n">
        <v>10</v>
      </c>
      <c r="AA10" t="n">
        <v>706.7922076557426</v>
      </c>
      <c r="AB10" t="n">
        <v>967.0642799861116</v>
      </c>
      <c r="AC10" t="n">
        <v>874.769022387478</v>
      </c>
      <c r="AD10" t="n">
        <v>706792.2076557425</v>
      </c>
      <c r="AE10" t="n">
        <v>967064.2799861116</v>
      </c>
      <c r="AF10" t="n">
        <v>2.549271670153509e-06</v>
      </c>
      <c r="AG10" t="n">
        <v>10.21122685185185</v>
      </c>
      <c r="AH10" t="n">
        <v>874769.022387478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2.8931</v>
      </c>
      <c r="E11" t="n">
        <v>34.56</v>
      </c>
      <c r="F11" t="n">
        <v>26.97</v>
      </c>
      <c r="G11" t="n">
        <v>16.51</v>
      </c>
      <c r="H11" t="n">
        <v>0.23</v>
      </c>
      <c r="I11" t="n">
        <v>98</v>
      </c>
      <c r="J11" t="n">
        <v>256.95</v>
      </c>
      <c r="K11" t="n">
        <v>59.19</v>
      </c>
      <c r="L11" t="n">
        <v>3.25</v>
      </c>
      <c r="M11" t="n">
        <v>96</v>
      </c>
      <c r="N11" t="n">
        <v>64.5</v>
      </c>
      <c r="O11" t="n">
        <v>31924.29</v>
      </c>
      <c r="P11" t="n">
        <v>436.73</v>
      </c>
      <c r="Q11" t="n">
        <v>1397.42</v>
      </c>
      <c r="R11" t="n">
        <v>163.65</v>
      </c>
      <c r="S11" t="n">
        <v>66.97</v>
      </c>
      <c r="T11" t="n">
        <v>45335.56</v>
      </c>
      <c r="U11" t="n">
        <v>0.41</v>
      </c>
      <c r="V11" t="n">
        <v>0.78</v>
      </c>
      <c r="W11" t="n">
        <v>5.46</v>
      </c>
      <c r="X11" t="n">
        <v>2.8</v>
      </c>
      <c r="Y11" t="n">
        <v>1</v>
      </c>
      <c r="Z11" t="n">
        <v>10</v>
      </c>
      <c r="AA11" t="n">
        <v>690.48007365813</v>
      </c>
      <c r="AB11" t="n">
        <v>944.7452986100159</v>
      </c>
      <c r="AC11" t="n">
        <v>854.5801332690297</v>
      </c>
      <c r="AD11" t="n">
        <v>690480.07365813</v>
      </c>
      <c r="AE11" t="n">
        <v>944745.2986100159</v>
      </c>
      <c r="AF11" t="n">
        <v>2.603076931112525e-06</v>
      </c>
      <c r="AG11" t="n">
        <v>10</v>
      </c>
      <c r="AH11" t="n">
        <v>854580.1332690297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2.9447</v>
      </c>
      <c r="E12" t="n">
        <v>33.96</v>
      </c>
      <c r="F12" t="n">
        <v>26.75</v>
      </c>
      <c r="G12" t="n">
        <v>17.84</v>
      </c>
      <c r="H12" t="n">
        <v>0.24</v>
      </c>
      <c r="I12" t="n">
        <v>90</v>
      </c>
      <c r="J12" t="n">
        <v>257.41</v>
      </c>
      <c r="K12" t="n">
        <v>59.19</v>
      </c>
      <c r="L12" t="n">
        <v>3.5</v>
      </c>
      <c r="M12" t="n">
        <v>88</v>
      </c>
      <c r="N12" t="n">
        <v>64.70999999999999</v>
      </c>
      <c r="O12" t="n">
        <v>31980.84</v>
      </c>
      <c r="P12" t="n">
        <v>432.4</v>
      </c>
      <c r="Q12" t="n">
        <v>1397.25</v>
      </c>
      <c r="R12" t="n">
        <v>156.67</v>
      </c>
      <c r="S12" t="n">
        <v>66.97</v>
      </c>
      <c r="T12" t="n">
        <v>41885.93</v>
      </c>
      <c r="U12" t="n">
        <v>0.43</v>
      </c>
      <c r="V12" t="n">
        <v>0.79</v>
      </c>
      <c r="W12" t="n">
        <v>5.45</v>
      </c>
      <c r="X12" t="n">
        <v>2.59</v>
      </c>
      <c r="Y12" t="n">
        <v>1</v>
      </c>
      <c r="Z12" t="n">
        <v>10</v>
      </c>
      <c r="AA12" t="n">
        <v>664.7321025747048</v>
      </c>
      <c r="AB12" t="n">
        <v>909.5157886533586</v>
      </c>
      <c r="AC12" t="n">
        <v>822.712878297708</v>
      </c>
      <c r="AD12" t="n">
        <v>664732.1025747048</v>
      </c>
      <c r="AE12" t="n">
        <v>909515.7886533586</v>
      </c>
      <c r="AF12" t="n">
        <v>2.649504213144051e-06</v>
      </c>
      <c r="AG12" t="n">
        <v>9.826388888888889</v>
      </c>
      <c r="AH12" t="n">
        <v>822712.878297708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2.9934</v>
      </c>
      <c r="E13" t="n">
        <v>33.41</v>
      </c>
      <c r="F13" t="n">
        <v>26.54</v>
      </c>
      <c r="G13" t="n">
        <v>19.19</v>
      </c>
      <c r="H13" t="n">
        <v>0.26</v>
      </c>
      <c r="I13" t="n">
        <v>83</v>
      </c>
      <c r="J13" t="n">
        <v>257.86</v>
      </c>
      <c r="K13" t="n">
        <v>59.19</v>
      </c>
      <c r="L13" t="n">
        <v>3.75</v>
      </c>
      <c r="M13" t="n">
        <v>81</v>
      </c>
      <c r="N13" t="n">
        <v>64.92</v>
      </c>
      <c r="O13" t="n">
        <v>32037.48</v>
      </c>
      <c r="P13" t="n">
        <v>428.01</v>
      </c>
      <c r="Q13" t="n">
        <v>1397.32</v>
      </c>
      <c r="R13" t="n">
        <v>149.97</v>
      </c>
      <c r="S13" t="n">
        <v>66.97</v>
      </c>
      <c r="T13" t="n">
        <v>38569.44</v>
      </c>
      <c r="U13" t="n">
        <v>0.45</v>
      </c>
      <c r="V13" t="n">
        <v>0.79</v>
      </c>
      <c r="W13" t="n">
        <v>5.43</v>
      </c>
      <c r="X13" t="n">
        <v>2.38</v>
      </c>
      <c r="Y13" t="n">
        <v>1</v>
      </c>
      <c r="Z13" t="n">
        <v>10</v>
      </c>
      <c r="AA13" t="n">
        <v>652.625625256873</v>
      </c>
      <c r="AB13" t="n">
        <v>892.9511722870169</v>
      </c>
      <c r="AC13" t="n">
        <v>807.7291656687848</v>
      </c>
      <c r="AD13" t="n">
        <v>652625.6252568731</v>
      </c>
      <c r="AE13" t="n">
        <v>892951.1722870169</v>
      </c>
      <c r="AF13" t="n">
        <v>2.693322209945122e-06</v>
      </c>
      <c r="AG13" t="n">
        <v>9.66724537037037</v>
      </c>
      <c r="AH13" t="n">
        <v>807729.1656687849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3.0287</v>
      </c>
      <c r="E14" t="n">
        <v>33.02</v>
      </c>
      <c r="F14" t="n">
        <v>26.4</v>
      </c>
      <c r="G14" t="n">
        <v>20.31</v>
      </c>
      <c r="H14" t="n">
        <v>0.28</v>
      </c>
      <c r="I14" t="n">
        <v>78</v>
      </c>
      <c r="J14" t="n">
        <v>258.32</v>
      </c>
      <c r="K14" t="n">
        <v>59.19</v>
      </c>
      <c r="L14" t="n">
        <v>4</v>
      </c>
      <c r="M14" t="n">
        <v>76</v>
      </c>
      <c r="N14" t="n">
        <v>65.13</v>
      </c>
      <c r="O14" t="n">
        <v>32094.19</v>
      </c>
      <c r="P14" t="n">
        <v>424.68</v>
      </c>
      <c r="Q14" t="n">
        <v>1397.34</v>
      </c>
      <c r="R14" t="n">
        <v>145.34</v>
      </c>
      <c r="S14" t="n">
        <v>66.97</v>
      </c>
      <c r="T14" t="n">
        <v>36281.18</v>
      </c>
      <c r="U14" t="n">
        <v>0.46</v>
      </c>
      <c r="V14" t="n">
        <v>0.8</v>
      </c>
      <c r="W14" t="n">
        <v>5.42</v>
      </c>
      <c r="X14" t="n">
        <v>2.23</v>
      </c>
      <c r="Y14" t="n">
        <v>1</v>
      </c>
      <c r="Z14" t="n">
        <v>10</v>
      </c>
      <c r="AA14" t="n">
        <v>644.0270242154152</v>
      </c>
      <c r="AB14" t="n">
        <v>881.1861869985887</v>
      </c>
      <c r="AC14" t="n">
        <v>797.0870140640238</v>
      </c>
      <c r="AD14" t="n">
        <v>644027.0242154151</v>
      </c>
      <c r="AE14" t="n">
        <v>881186.1869985887</v>
      </c>
      <c r="AF14" t="n">
        <v>2.725083509474441e-06</v>
      </c>
      <c r="AG14" t="n">
        <v>9.554398148148149</v>
      </c>
      <c r="AH14" t="n">
        <v>797087.0140640239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3.0743</v>
      </c>
      <c r="E15" t="n">
        <v>32.53</v>
      </c>
      <c r="F15" t="n">
        <v>26.2</v>
      </c>
      <c r="G15" t="n">
        <v>21.84</v>
      </c>
      <c r="H15" t="n">
        <v>0.29</v>
      </c>
      <c r="I15" t="n">
        <v>72</v>
      </c>
      <c r="J15" t="n">
        <v>258.78</v>
      </c>
      <c r="K15" t="n">
        <v>59.19</v>
      </c>
      <c r="L15" t="n">
        <v>4.25</v>
      </c>
      <c r="M15" t="n">
        <v>70</v>
      </c>
      <c r="N15" t="n">
        <v>65.34</v>
      </c>
      <c r="O15" t="n">
        <v>32150.98</v>
      </c>
      <c r="P15" t="n">
        <v>420.69</v>
      </c>
      <c r="Q15" t="n">
        <v>1397.45</v>
      </c>
      <c r="R15" t="n">
        <v>138.86</v>
      </c>
      <c r="S15" t="n">
        <v>66.97</v>
      </c>
      <c r="T15" t="n">
        <v>33072.98</v>
      </c>
      <c r="U15" t="n">
        <v>0.48</v>
      </c>
      <c r="V15" t="n">
        <v>0.8</v>
      </c>
      <c r="W15" t="n">
        <v>5.41</v>
      </c>
      <c r="X15" t="n">
        <v>2.04</v>
      </c>
      <c r="Y15" t="n">
        <v>1</v>
      </c>
      <c r="Z15" t="n">
        <v>10</v>
      </c>
      <c r="AA15" t="n">
        <v>633.2068707993965</v>
      </c>
      <c r="AB15" t="n">
        <v>866.3815757433133</v>
      </c>
      <c r="AC15" t="n">
        <v>783.6953341285495</v>
      </c>
      <c r="AD15" t="n">
        <v>633206.8707993965</v>
      </c>
      <c r="AE15" t="n">
        <v>866381.5757433133</v>
      </c>
      <c r="AF15" t="n">
        <v>2.76611227033951e-06</v>
      </c>
      <c r="AG15" t="n">
        <v>9.412615740740742</v>
      </c>
      <c r="AH15" t="n">
        <v>783695.3341285494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3.1031</v>
      </c>
      <c r="E16" t="n">
        <v>32.23</v>
      </c>
      <c r="F16" t="n">
        <v>26.1</v>
      </c>
      <c r="G16" t="n">
        <v>23.03</v>
      </c>
      <c r="H16" t="n">
        <v>0.31</v>
      </c>
      <c r="I16" t="n">
        <v>68</v>
      </c>
      <c r="J16" t="n">
        <v>259.25</v>
      </c>
      <c r="K16" t="n">
        <v>59.19</v>
      </c>
      <c r="L16" t="n">
        <v>4.5</v>
      </c>
      <c r="M16" t="n">
        <v>66</v>
      </c>
      <c r="N16" t="n">
        <v>65.55</v>
      </c>
      <c r="O16" t="n">
        <v>32207.85</v>
      </c>
      <c r="P16" t="n">
        <v>418.04</v>
      </c>
      <c r="Q16" t="n">
        <v>1397.27</v>
      </c>
      <c r="R16" t="n">
        <v>135.33</v>
      </c>
      <c r="S16" t="n">
        <v>66.97</v>
      </c>
      <c r="T16" t="n">
        <v>31326.31</v>
      </c>
      <c r="U16" t="n">
        <v>0.49</v>
      </c>
      <c r="V16" t="n">
        <v>0.8100000000000001</v>
      </c>
      <c r="W16" t="n">
        <v>5.41</v>
      </c>
      <c r="X16" t="n">
        <v>1.93</v>
      </c>
      <c r="Y16" t="n">
        <v>1</v>
      </c>
      <c r="Z16" t="n">
        <v>10</v>
      </c>
      <c r="AA16" t="n">
        <v>626.6489946820694</v>
      </c>
      <c r="AB16" t="n">
        <v>857.4088003265109</v>
      </c>
      <c r="AC16" t="n">
        <v>775.578907804157</v>
      </c>
      <c r="AD16" t="n">
        <v>626648.9946820694</v>
      </c>
      <c r="AE16" t="n">
        <v>857408.8003265109</v>
      </c>
      <c r="AF16" t="n">
        <v>2.792025171938501e-06</v>
      </c>
      <c r="AG16" t="n">
        <v>9.325810185185185</v>
      </c>
      <c r="AH16" t="n">
        <v>775578.907804157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3.1311</v>
      </c>
      <c r="E17" t="n">
        <v>31.94</v>
      </c>
      <c r="F17" t="n">
        <v>26</v>
      </c>
      <c r="G17" t="n">
        <v>24.38</v>
      </c>
      <c r="H17" t="n">
        <v>0.33</v>
      </c>
      <c r="I17" t="n">
        <v>64</v>
      </c>
      <c r="J17" t="n">
        <v>259.71</v>
      </c>
      <c r="K17" t="n">
        <v>59.19</v>
      </c>
      <c r="L17" t="n">
        <v>4.75</v>
      </c>
      <c r="M17" t="n">
        <v>62</v>
      </c>
      <c r="N17" t="n">
        <v>65.76000000000001</v>
      </c>
      <c r="O17" t="n">
        <v>32264.79</v>
      </c>
      <c r="P17" t="n">
        <v>415.69</v>
      </c>
      <c r="Q17" t="n">
        <v>1397.35</v>
      </c>
      <c r="R17" t="n">
        <v>132.29</v>
      </c>
      <c r="S17" t="n">
        <v>66.97</v>
      </c>
      <c r="T17" t="n">
        <v>29828.21</v>
      </c>
      <c r="U17" t="n">
        <v>0.51</v>
      </c>
      <c r="V17" t="n">
        <v>0.8100000000000001</v>
      </c>
      <c r="W17" t="n">
        <v>5.4</v>
      </c>
      <c r="X17" t="n">
        <v>1.84</v>
      </c>
      <c r="Y17" t="n">
        <v>1</v>
      </c>
      <c r="Z17" t="n">
        <v>10</v>
      </c>
      <c r="AA17" t="n">
        <v>620.5524956860643</v>
      </c>
      <c r="AB17" t="n">
        <v>849.0673014416229</v>
      </c>
      <c r="AC17" t="n">
        <v>768.0335098654757</v>
      </c>
      <c r="AD17" t="n">
        <v>620552.4956860642</v>
      </c>
      <c r="AE17" t="n">
        <v>849067.3014416229</v>
      </c>
      <c r="AF17" t="n">
        <v>2.817218270715298e-06</v>
      </c>
      <c r="AG17" t="n">
        <v>9.241898148148149</v>
      </c>
      <c r="AH17" t="n">
        <v>768033.5098654757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3.1559</v>
      </c>
      <c r="E18" t="n">
        <v>31.69</v>
      </c>
      <c r="F18" t="n">
        <v>25.9</v>
      </c>
      <c r="G18" t="n">
        <v>25.48</v>
      </c>
      <c r="H18" t="n">
        <v>0.34</v>
      </c>
      <c r="I18" t="n">
        <v>61</v>
      </c>
      <c r="J18" t="n">
        <v>260.17</v>
      </c>
      <c r="K18" t="n">
        <v>59.19</v>
      </c>
      <c r="L18" t="n">
        <v>5</v>
      </c>
      <c r="M18" t="n">
        <v>59</v>
      </c>
      <c r="N18" t="n">
        <v>65.98</v>
      </c>
      <c r="O18" t="n">
        <v>32321.82</v>
      </c>
      <c r="P18" t="n">
        <v>413.31</v>
      </c>
      <c r="Q18" t="n">
        <v>1397.37</v>
      </c>
      <c r="R18" t="n">
        <v>128.87</v>
      </c>
      <c r="S18" t="n">
        <v>66.97</v>
      </c>
      <c r="T18" t="n">
        <v>28129.45</v>
      </c>
      <c r="U18" t="n">
        <v>0.52</v>
      </c>
      <c r="V18" t="n">
        <v>0.8100000000000001</v>
      </c>
      <c r="W18" t="n">
        <v>5.4</v>
      </c>
      <c r="X18" t="n">
        <v>1.73</v>
      </c>
      <c r="Y18" t="n">
        <v>1</v>
      </c>
      <c r="Z18" t="n">
        <v>10</v>
      </c>
      <c r="AA18" t="n">
        <v>602.3830148611241</v>
      </c>
      <c r="AB18" t="n">
        <v>824.2070161960187</v>
      </c>
      <c r="AC18" t="n">
        <v>745.5458553520824</v>
      </c>
      <c r="AD18" t="n">
        <v>602383.0148611241</v>
      </c>
      <c r="AE18" t="n">
        <v>824207.0161960187</v>
      </c>
      <c r="AF18" t="n">
        <v>2.839532158203318e-06</v>
      </c>
      <c r="AG18" t="n">
        <v>9.169560185185185</v>
      </c>
      <c r="AH18" t="n">
        <v>745545.8553520824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3.1876</v>
      </c>
      <c r="E19" t="n">
        <v>31.37</v>
      </c>
      <c r="F19" t="n">
        <v>25.78</v>
      </c>
      <c r="G19" t="n">
        <v>27.14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410.01</v>
      </c>
      <c r="Q19" t="n">
        <v>1397.18</v>
      </c>
      <c r="R19" t="n">
        <v>125.05</v>
      </c>
      <c r="S19" t="n">
        <v>66.97</v>
      </c>
      <c r="T19" t="n">
        <v>26240.69</v>
      </c>
      <c r="U19" t="n">
        <v>0.54</v>
      </c>
      <c r="V19" t="n">
        <v>0.82</v>
      </c>
      <c r="W19" t="n">
        <v>5.39</v>
      </c>
      <c r="X19" t="n">
        <v>1.61</v>
      </c>
      <c r="Y19" t="n">
        <v>1</v>
      </c>
      <c r="Z19" t="n">
        <v>10</v>
      </c>
      <c r="AA19" t="n">
        <v>595.2070393663798</v>
      </c>
      <c r="AB19" t="n">
        <v>814.3885299424139</v>
      </c>
      <c r="AC19" t="n">
        <v>736.6644316461895</v>
      </c>
      <c r="AD19" t="n">
        <v>595207.0393663798</v>
      </c>
      <c r="AE19" t="n">
        <v>814388.5299424139</v>
      </c>
      <c r="AF19" t="n">
        <v>2.868054345032763e-06</v>
      </c>
      <c r="AG19" t="n">
        <v>9.076967592592593</v>
      </c>
      <c r="AH19" t="n">
        <v>736664.4316461895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3.2049</v>
      </c>
      <c r="E20" t="n">
        <v>31.2</v>
      </c>
      <c r="F20" t="n">
        <v>25.71</v>
      </c>
      <c r="G20" t="n">
        <v>28.05</v>
      </c>
      <c r="H20" t="n">
        <v>0.37</v>
      </c>
      <c r="I20" t="n">
        <v>55</v>
      </c>
      <c r="J20" t="n">
        <v>261.1</v>
      </c>
      <c r="K20" t="n">
        <v>59.19</v>
      </c>
      <c r="L20" t="n">
        <v>5.5</v>
      </c>
      <c r="M20" t="n">
        <v>53</v>
      </c>
      <c r="N20" t="n">
        <v>66.40000000000001</v>
      </c>
      <c r="O20" t="n">
        <v>32436.11</v>
      </c>
      <c r="P20" t="n">
        <v>408.39</v>
      </c>
      <c r="Q20" t="n">
        <v>1397.33</v>
      </c>
      <c r="R20" t="n">
        <v>122.94</v>
      </c>
      <c r="S20" t="n">
        <v>66.97</v>
      </c>
      <c r="T20" t="n">
        <v>25197.84</v>
      </c>
      <c r="U20" t="n">
        <v>0.54</v>
      </c>
      <c r="V20" t="n">
        <v>0.82</v>
      </c>
      <c r="W20" t="n">
        <v>5.38</v>
      </c>
      <c r="X20" t="n">
        <v>1.54</v>
      </c>
      <c r="Y20" t="n">
        <v>1</v>
      </c>
      <c r="Z20" t="n">
        <v>10</v>
      </c>
      <c r="AA20" t="n">
        <v>591.4692811234474</v>
      </c>
      <c r="AB20" t="n">
        <v>809.2743642161782</v>
      </c>
      <c r="AC20" t="n">
        <v>732.0383547190893</v>
      </c>
      <c r="AD20" t="n">
        <v>591469.2811234475</v>
      </c>
      <c r="AE20" t="n">
        <v>809274.3642161782</v>
      </c>
      <c r="AF20" t="n">
        <v>2.883620081062712e-06</v>
      </c>
      <c r="AG20" t="n">
        <v>9.027777777777777</v>
      </c>
      <c r="AH20" t="n">
        <v>732038.3547190892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3.2264</v>
      </c>
      <c r="E21" t="n">
        <v>30.99</v>
      </c>
      <c r="F21" t="n">
        <v>25.65</v>
      </c>
      <c r="G21" t="n">
        <v>29.59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406.58</v>
      </c>
      <c r="Q21" t="n">
        <v>1397.37</v>
      </c>
      <c r="R21" t="n">
        <v>120.76</v>
      </c>
      <c r="S21" t="n">
        <v>66.97</v>
      </c>
      <c r="T21" t="n">
        <v>24123.25</v>
      </c>
      <c r="U21" t="n">
        <v>0.55</v>
      </c>
      <c r="V21" t="n">
        <v>0.82</v>
      </c>
      <c r="W21" t="n">
        <v>5.38</v>
      </c>
      <c r="X21" t="n">
        <v>1.48</v>
      </c>
      <c r="Y21" t="n">
        <v>1</v>
      </c>
      <c r="Z21" t="n">
        <v>10</v>
      </c>
      <c r="AA21" t="n">
        <v>586.9685309195991</v>
      </c>
      <c r="AB21" t="n">
        <v>803.1162392281873</v>
      </c>
      <c r="AC21" t="n">
        <v>726.4679525369695</v>
      </c>
      <c r="AD21" t="n">
        <v>586968.5309195991</v>
      </c>
      <c r="AE21" t="n">
        <v>803116.2392281872</v>
      </c>
      <c r="AF21" t="n">
        <v>2.902964781909181e-06</v>
      </c>
      <c r="AG21" t="n">
        <v>8.967013888888888</v>
      </c>
      <c r="AH21" t="n">
        <v>726467.9525369696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3.243</v>
      </c>
      <c r="E22" t="n">
        <v>30.84</v>
      </c>
      <c r="F22" t="n">
        <v>25.59</v>
      </c>
      <c r="G22" t="n">
        <v>30.7</v>
      </c>
      <c r="H22" t="n">
        <v>0.41</v>
      </c>
      <c r="I22" t="n">
        <v>50</v>
      </c>
      <c r="J22" t="n">
        <v>262.03</v>
      </c>
      <c r="K22" t="n">
        <v>59.19</v>
      </c>
      <c r="L22" t="n">
        <v>6</v>
      </c>
      <c r="M22" t="n">
        <v>48</v>
      </c>
      <c r="N22" t="n">
        <v>66.83</v>
      </c>
      <c r="O22" t="n">
        <v>32550.72</v>
      </c>
      <c r="P22" t="n">
        <v>404.81</v>
      </c>
      <c r="Q22" t="n">
        <v>1397.44</v>
      </c>
      <c r="R22" t="n">
        <v>118.58</v>
      </c>
      <c r="S22" t="n">
        <v>66.97</v>
      </c>
      <c r="T22" t="n">
        <v>23043.59</v>
      </c>
      <c r="U22" t="n">
        <v>0.5600000000000001</v>
      </c>
      <c r="V22" t="n">
        <v>0.82</v>
      </c>
      <c r="W22" t="n">
        <v>5.38</v>
      </c>
      <c r="X22" t="n">
        <v>1.42</v>
      </c>
      <c r="Y22" t="n">
        <v>1</v>
      </c>
      <c r="Z22" t="n">
        <v>10</v>
      </c>
      <c r="AA22" t="n">
        <v>583.3328923813567</v>
      </c>
      <c r="AB22" t="n">
        <v>798.1417981871117</v>
      </c>
      <c r="AC22" t="n">
        <v>721.9682651671823</v>
      </c>
      <c r="AD22" t="n">
        <v>583332.8923813567</v>
      </c>
      <c r="AE22" t="n">
        <v>798141.7981871117</v>
      </c>
      <c r="AF22" t="n">
        <v>2.91790069046971e-06</v>
      </c>
      <c r="AG22" t="n">
        <v>8.923611111111112</v>
      </c>
      <c r="AH22" t="n">
        <v>721968.2651671823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3.259</v>
      </c>
      <c r="E23" t="n">
        <v>30.68</v>
      </c>
      <c r="F23" t="n">
        <v>25.53</v>
      </c>
      <c r="G23" t="n">
        <v>31.92</v>
      </c>
      <c r="H23" t="n">
        <v>0.42</v>
      </c>
      <c r="I23" t="n">
        <v>48</v>
      </c>
      <c r="J23" t="n">
        <v>262.49</v>
      </c>
      <c r="K23" t="n">
        <v>59.19</v>
      </c>
      <c r="L23" t="n">
        <v>6.25</v>
      </c>
      <c r="M23" t="n">
        <v>46</v>
      </c>
      <c r="N23" t="n">
        <v>67.05</v>
      </c>
      <c r="O23" t="n">
        <v>32608.15</v>
      </c>
      <c r="P23" t="n">
        <v>402.79</v>
      </c>
      <c r="Q23" t="n">
        <v>1397.3</v>
      </c>
      <c r="R23" t="n">
        <v>117.01</v>
      </c>
      <c r="S23" t="n">
        <v>66.97</v>
      </c>
      <c r="T23" t="n">
        <v>22268.46</v>
      </c>
      <c r="U23" t="n">
        <v>0.57</v>
      </c>
      <c r="V23" t="n">
        <v>0.82</v>
      </c>
      <c r="W23" t="n">
        <v>5.37</v>
      </c>
      <c r="X23" t="n">
        <v>1.37</v>
      </c>
      <c r="Y23" t="n">
        <v>1</v>
      </c>
      <c r="Z23" t="n">
        <v>10</v>
      </c>
      <c r="AA23" t="n">
        <v>579.6222079744767</v>
      </c>
      <c r="AB23" t="n">
        <v>793.0646760777763</v>
      </c>
      <c r="AC23" t="n">
        <v>717.3756964661762</v>
      </c>
      <c r="AD23" t="n">
        <v>579622.2079744767</v>
      </c>
      <c r="AE23" t="n">
        <v>793064.6760777764</v>
      </c>
      <c r="AF23" t="n">
        <v>2.932296746913594e-06</v>
      </c>
      <c r="AG23" t="n">
        <v>8.877314814814815</v>
      </c>
      <c r="AH23" t="n">
        <v>717375.6964661762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3.2776</v>
      </c>
      <c r="E24" t="n">
        <v>30.51</v>
      </c>
      <c r="F24" t="n">
        <v>25.46</v>
      </c>
      <c r="G24" t="n">
        <v>33.2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400.76</v>
      </c>
      <c r="Q24" t="n">
        <v>1397.2</v>
      </c>
      <c r="R24" t="n">
        <v>114.46</v>
      </c>
      <c r="S24" t="n">
        <v>66.97</v>
      </c>
      <c r="T24" t="n">
        <v>21001.84</v>
      </c>
      <c r="U24" t="n">
        <v>0.59</v>
      </c>
      <c r="V24" t="n">
        <v>0.83</v>
      </c>
      <c r="W24" t="n">
        <v>5.37</v>
      </c>
      <c r="X24" t="n">
        <v>1.29</v>
      </c>
      <c r="Y24" t="n">
        <v>1</v>
      </c>
      <c r="Z24" t="n">
        <v>10</v>
      </c>
      <c r="AA24" t="n">
        <v>575.5879483241251</v>
      </c>
      <c r="AB24" t="n">
        <v>787.5448240451905</v>
      </c>
      <c r="AC24" t="n">
        <v>712.3826513644194</v>
      </c>
      <c r="AD24" t="n">
        <v>575587.9483241251</v>
      </c>
      <c r="AE24" t="n">
        <v>787544.8240451905</v>
      </c>
      <c r="AF24" t="n">
        <v>2.949032162529609e-06</v>
      </c>
      <c r="AG24" t="n">
        <v>8.828125000000002</v>
      </c>
      <c r="AH24" t="n">
        <v>712382.6513644194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3.2943</v>
      </c>
      <c r="E25" t="n">
        <v>30.36</v>
      </c>
      <c r="F25" t="n">
        <v>25.4</v>
      </c>
      <c r="G25" t="n">
        <v>34.64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399.17</v>
      </c>
      <c r="Q25" t="n">
        <v>1397.24</v>
      </c>
      <c r="R25" t="n">
        <v>112.86</v>
      </c>
      <c r="S25" t="n">
        <v>66.97</v>
      </c>
      <c r="T25" t="n">
        <v>20214.2</v>
      </c>
      <c r="U25" t="n">
        <v>0.59</v>
      </c>
      <c r="V25" t="n">
        <v>0.83</v>
      </c>
      <c r="W25" t="n">
        <v>5.36</v>
      </c>
      <c r="X25" t="n">
        <v>1.23</v>
      </c>
      <c r="Y25" t="n">
        <v>1</v>
      </c>
      <c r="Z25" t="n">
        <v>10</v>
      </c>
      <c r="AA25" t="n">
        <v>572.1864402985054</v>
      </c>
      <c r="AB25" t="n">
        <v>782.8907307005944</v>
      </c>
      <c r="AC25" t="n">
        <v>708.1727381565706</v>
      </c>
      <c r="AD25" t="n">
        <v>572186.4402985055</v>
      </c>
      <c r="AE25" t="n">
        <v>782890.7307005944</v>
      </c>
      <c r="AF25" t="n">
        <v>2.964058046442912e-06</v>
      </c>
      <c r="AG25" t="n">
        <v>8.784722222222223</v>
      </c>
      <c r="AH25" t="n">
        <v>708172.7381565706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3.3092</v>
      </c>
      <c r="E26" t="n">
        <v>30.22</v>
      </c>
      <c r="F26" t="n">
        <v>25.36</v>
      </c>
      <c r="G26" t="n">
        <v>36.23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397.61</v>
      </c>
      <c r="Q26" t="n">
        <v>1397.22</v>
      </c>
      <c r="R26" t="n">
        <v>111.16</v>
      </c>
      <c r="S26" t="n">
        <v>66.97</v>
      </c>
      <c r="T26" t="n">
        <v>19372.23</v>
      </c>
      <c r="U26" t="n">
        <v>0.6</v>
      </c>
      <c r="V26" t="n">
        <v>0.83</v>
      </c>
      <c r="W26" t="n">
        <v>5.37</v>
      </c>
      <c r="X26" t="n">
        <v>1.19</v>
      </c>
      <c r="Y26" t="n">
        <v>1</v>
      </c>
      <c r="Z26" t="n">
        <v>10</v>
      </c>
      <c r="AA26" t="n">
        <v>569.129400190798</v>
      </c>
      <c r="AB26" t="n">
        <v>778.707953558138</v>
      </c>
      <c r="AC26" t="n">
        <v>704.3891593940256</v>
      </c>
      <c r="AD26" t="n">
        <v>569129.400190798</v>
      </c>
      <c r="AE26" t="n">
        <v>778707.953558138</v>
      </c>
      <c r="AF26" t="n">
        <v>2.97746437400628e-06</v>
      </c>
      <c r="AG26" t="n">
        <v>8.744212962962964</v>
      </c>
      <c r="AH26" t="n">
        <v>704389.1593940256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3.3167</v>
      </c>
      <c r="E27" t="n">
        <v>30.15</v>
      </c>
      <c r="F27" t="n">
        <v>25.34</v>
      </c>
      <c r="G27" t="n">
        <v>37.08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396.11</v>
      </c>
      <c r="Q27" t="n">
        <v>1397.33</v>
      </c>
      <c r="R27" t="n">
        <v>110.61</v>
      </c>
      <c r="S27" t="n">
        <v>66.97</v>
      </c>
      <c r="T27" t="n">
        <v>19100.81</v>
      </c>
      <c r="U27" t="n">
        <v>0.61</v>
      </c>
      <c r="V27" t="n">
        <v>0.83</v>
      </c>
      <c r="W27" t="n">
        <v>5.37</v>
      </c>
      <c r="X27" t="n">
        <v>1.17</v>
      </c>
      <c r="Y27" t="n">
        <v>1</v>
      </c>
      <c r="Z27" t="n">
        <v>10</v>
      </c>
      <c r="AA27" t="n">
        <v>567.0802999826722</v>
      </c>
      <c r="AB27" t="n">
        <v>775.9042842534592</v>
      </c>
      <c r="AC27" t="n">
        <v>701.8530683528107</v>
      </c>
      <c r="AD27" t="n">
        <v>567080.2999826722</v>
      </c>
      <c r="AE27" t="n">
        <v>775904.2842534592</v>
      </c>
      <c r="AF27" t="n">
        <v>2.98421252546435e-06</v>
      </c>
      <c r="AG27" t="n">
        <v>8.723958333333334</v>
      </c>
      <c r="AH27" t="n">
        <v>701853.0683528107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3.3349</v>
      </c>
      <c r="E28" t="n">
        <v>29.99</v>
      </c>
      <c r="F28" t="n">
        <v>25.27</v>
      </c>
      <c r="G28" t="n">
        <v>38.88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393.93</v>
      </c>
      <c r="Q28" t="n">
        <v>1397.23</v>
      </c>
      <c r="R28" t="n">
        <v>108.53</v>
      </c>
      <c r="S28" t="n">
        <v>66.97</v>
      </c>
      <c r="T28" t="n">
        <v>18072.27</v>
      </c>
      <c r="U28" t="n">
        <v>0.62</v>
      </c>
      <c r="V28" t="n">
        <v>0.83</v>
      </c>
      <c r="W28" t="n">
        <v>5.36</v>
      </c>
      <c r="X28" t="n">
        <v>1.11</v>
      </c>
      <c r="Y28" t="n">
        <v>1</v>
      </c>
      <c r="Z28" t="n">
        <v>10</v>
      </c>
      <c r="AA28" t="n">
        <v>563.1228606664722</v>
      </c>
      <c r="AB28" t="n">
        <v>770.4895411911338</v>
      </c>
      <c r="AC28" t="n">
        <v>696.9551007687141</v>
      </c>
      <c r="AD28" t="n">
        <v>563122.8606664722</v>
      </c>
      <c r="AE28" t="n">
        <v>770489.5411911338</v>
      </c>
      <c r="AF28" t="n">
        <v>3.000588039669268e-06</v>
      </c>
      <c r="AG28" t="n">
        <v>8.677662037037036</v>
      </c>
      <c r="AH28" t="n">
        <v>696955.1007687141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3.3434</v>
      </c>
      <c r="E29" t="n">
        <v>29.91</v>
      </c>
      <c r="F29" t="n">
        <v>25.25</v>
      </c>
      <c r="G29" t="n">
        <v>39.86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392.34</v>
      </c>
      <c r="Q29" t="n">
        <v>1397.41</v>
      </c>
      <c r="R29" t="n">
        <v>107.46</v>
      </c>
      <c r="S29" t="n">
        <v>66.97</v>
      </c>
      <c r="T29" t="n">
        <v>17541.42</v>
      </c>
      <c r="U29" t="n">
        <v>0.62</v>
      </c>
      <c r="V29" t="n">
        <v>0.83</v>
      </c>
      <c r="W29" t="n">
        <v>5.37</v>
      </c>
      <c r="X29" t="n">
        <v>1.08</v>
      </c>
      <c r="Y29" t="n">
        <v>1</v>
      </c>
      <c r="Z29" t="n">
        <v>10</v>
      </c>
      <c r="AA29" t="n">
        <v>560.9241170144752</v>
      </c>
      <c r="AB29" t="n">
        <v>767.4811231247475</v>
      </c>
      <c r="AC29" t="n">
        <v>694.2338019002424</v>
      </c>
      <c r="AD29" t="n">
        <v>560924.1170144752</v>
      </c>
      <c r="AE29" t="n">
        <v>767481.1231247474</v>
      </c>
      <c r="AF29" t="n">
        <v>3.008235944655082e-06</v>
      </c>
      <c r="AG29" t="n">
        <v>8.654513888888889</v>
      </c>
      <c r="AH29" t="n">
        <v>694233.8019002423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3.3626</v>
      </c>
      <c r="E30" t="n">
        <v>29.74</v>
      </c>
      <c r="F30" t="n">
        <v>25.17</v>
      </c>
      <c r="G30" t="n">
        <v>41.96</v>
      </c>
      <c r="H30" t="n">
        <v>0.54</v>
      </c>
      <c r="I30" t="n">
        <v>36</v>
      </c>
      <c r="J30" t="n">
        <v>265.77</v>
      </c>
      <c r="K30" t="n">
        <v>59.19</v>
      </c>
      <c r="L30" t="n">
        <v>8</v>
      </c>
      <c r="M30" t="n">
        <v>34</v>
      </c>
      <c r="N30" t="n">
        <v>68.58</v>
      </c>
      <c r="O30" t="n">
        <v>33012.44</v>
      </c>
      <c r="P30" t="n">
        <v>390.78</v>
      </c>
      <c r="Q30" t="n">
        <v>1397.34</v>
      </c>
      <c r="R30" t="n">
        <v>105.21</v>
      </c>
      <c r="S30" t="n">
        <v>66.97</v>
      </c>
      <c r="T30" t="n">
        <v>16426.54</v>
      </c>
      <c r="U30" t="n">
        <v>0.64</v>
      </c>
      <c r="V30" t="n">
        <v>0.84</v>
      </c>
      <c r="W30" t="n">
        <v>5.36</v>
      </c>
      <c r="X30" t="n">
        <v>1.01</v>
      </c>
      <c r="Y30" t="n">
        <v>1</v>
      </c>
      <c r="Z30" t="n">
        <v>10</v>
      </c>
      <c r="AA30" t="n">
        <v>557.3275319352588</v>
      </c>
      <c r="AB30" t="n">
        <v>762.5601167492282</v>
      </c>
      <c r="AC30" t="n">
        <v>689.7824494665268</v>
      </c>
      <c r="AD30" t="n">
        <v>557327.5319352588</v>
      </c>
      <c r="AE30" t="n">
        <v>762560.1167492282</v>
      </c>
      <c r="AF30" t="n">
        <v>3.025511212387743e-06</v>
      </c>
      <c r="AG30" t="n">
        <v>8.605324074074074</v>
      </c>
      <c r="AH30" t="n">
        <v>689782.4494665269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3.3714</v>
      </c>
      <c r="E31" t="n">
        <v>29.66</v>
      </c>
      <c r="F31" t="n">
        <v>25.15</v>
      </c>
      <c r="G31" t="n">
        <v>43.11</v>
      </c>
      <c r="H31" t="n">
        <v>0.55</v>
      </c>
      <c r="I31" t="n">
        <v>35</v>
      </c>
      <c r="J31" t="n">
        <v>266.24</v>
      </c>
      <c r="K31" t="n">
        <v>59.19</v>
      </c>
      <c r="L31" t="n">
        <v>8.25</v>
      </c>
      <c r="M31" t="n">
        <v>33</v>
      </c>
      <c r="N31" t="n">
        <v>68.8</v>
      </c>
      <c r="O31" t="n">
        <v>33070.52</v>
      </c>
      <c r="P31" t="n">
        <v>388.96</v>
      </c>
      <c r="Q31" t="n">
        <v>1397.36</v>
      </c>
      <c r="R31" t="n">
        <v>104.38</v>
      </c>
      <c r="S31" t="n">
        <v>66.97</v>
      </c>
      <c r="T31" t="n">
        <v>16014.95</v>
      </c>
      <c r="U31" t="n">
        <v>0.64</v>
      </c>
      <c r="V31" t="n">
        <v>0.84</v>
      </c>
      <c r="W31" t="n">
        <v>5.35</v>
      </c>
      <c r="X31" t="n">
        <v>0.98</v>
      </c>
      <c r="Y31" t="n">
        <v>1</v>
      </c>
      <c r="Z31" t="n">
        <v>10</v>
      </c>
      <c r="AA31" t="n">
        <v>554.9631463381558</v>
      </c>
      <c r="AB31" t="n">
        <v>759.3250600659411</v>
      </c>
      <c r="AC31" t="n">
        <v>686.8561420526621</v>
      </c>
      <c r="AD31" t="n">
        <v>554963.1463381557</v>
      </c>
      <c r="AE31" t="n">
        <v>759325.0600659411</v>
      </c>
      <c r="AF31" t="n">
        <v>3.033429043431878e-06</v>
      </c>
      <c r="AG31" t="n">
        <v>8.582175925925926</v>
      </c>
      <c r="AH31" t="n">
        <v>686856.1420526621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3.3824</v>
      </c>
      <c r="E32" t="n">
        <v>29.56</v>
      </c>
      <c r="F32" t="n">
        <v>25.1</v>
      </c>
      <c r="G32" t="n">
        <v>44.29</v>
      </c>
      <c r="H32" t="n">
        <v>0.57</v>
      </c>
      <c r="I32" t="n">
        <v>34</v>
      </c>
      <c r="J32" t="n">
        <v>266.71</v>
      </c>
      <c r="K32" t="n">
        <v>59.19</v>
      </c>
      <c r="L32" t="n">
        <v>8.5</v>
      </c>
      <c r="M32" t="n">
        <v>32</v>
      </c>
      <c r="N32" t="n">
        <v>69.02</v>
      </c>
      <c r="O32" t="n">
        <v>33128.7</v>
      </c>
      <c r="P32" t="n">
        <v>387.87</v>
      </c>
      <c r="Q32" t="n">
        <v>1397.3</v>
      </c>
      <c r="R32" t="n">
        <v>102.76</v>
      </c>
      <c r="S32" t="n">
        <v>66.97</v>
      </c>
      <c r="T32" t="n">
        <v>15212.42</v>
      </c>
      <c r="U32" t="n">
        <v>0.65</v>
      </c>
      <c r="V32" t="n">
        <v>0.84</v>
      </c>
      <c r="W32" t="n">
        <v>5.35</v>
      </c>
      <c r="X32" t="n">
        <v>0.93</v>
      </c>
      <c r="Y32" t="n">
        <v>1</v>
      </c>
      <c r="Z32" t="n">
        <v>10</v>
      </c>
      <c r="AA32" t="n">
        <v>540.1929684001959</v>
      </c>
      <c r="AB32" t="n">
        <v>739.1158509969628</v>
      </c>
      <c r="AC32" t="n">
        <v>668.5756715334239</v>
      </c>
      <c r="AD32" t="n">
        <v>540192.9684001959</v>
      </c>
      <c r="AE32" t="n">
        <v>739115.8509969627</v>
      </c>
      <c r="AF32" t="n">
        <v>3.043326332237049e-06</v>
      </c>
      <c r="AG32" t="n">
        <v>8.55324074074074</v>
      </c>
      <c r="AH32" t="n">
        <v>668575.6715334239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3.393</v>
      </c>
      <c r="E33" t="n">
        <v>29.47</v>
      </c>
      <c r="F33" t="n">
        <v>25.05</v>
      </c>
      <c r="G33" t="n">
        <v>45.55</v>
      </c>
      <c r="H33" t="n">
        <v>0.58</v>
      </c>
      <c r="I33" t="n">
        <v>33</v>
      </c>
      <c r="J33" t="n">
        <v>267.18</v>
      </c>
      <c r="K33" t="n">
        <v>59.19</v>
      </c>
      <c r="L33" t="n">
        <v>8.75</v>
      </c>
      <c r="M33" t="n">
        <v>31</v>
      </c>
      <c r="N33" t="n">
        <v>69.23999999999999</v>
      </c>
      <c r="O33" t="n">
        <v>33186.95</v>
      </c>
      <c r="P33" t="n">
        <v>386.23</v>
      </c>
      <c r="Q33" t="n">
        <v>1397.27</v>
      </c>
      <c r="R33" t="n">
        <v>101.33</v>
      </c>
      <c r="S33" t="n">
        <v>66.97</v>
      </c>
      <c r="T33" t="n">
        <v>14502.12</v>
      </c>
      <c r="U33" t="n">
        <v>0.66</v>
      </c>
      <c r="V33" t="n">
        <v>0.84</v>
      </c>
      <c r="W33" t="n">
        <v>5.35</v>
      </c>
      <c r="X33" t="n">
        <v>0.89</v>
      </c>
      <c r="Y33" t="n">
        <v>1</v>
      </c>
      <c r="Z33" t="n">
        <v>10</v>
      </c>
      <c r="AA33" t="n">
        <v>537.6735330375268</v>
      </c>
      <c r="AB33" t="n">
        <v>735.668648384115</v>
      </c>
      <c r="AC33" t="n">
        <v>665.4574650997672</v>
      </c>
      <c r="AD33" t="n">
        <v>537673.5330375268</v>
      </c>
      <c r="AE33" t="n">
        <v>735668.6483841151</v>
      </c>
      <c r="AF33" t="n">
        <v>3.052863719631122e-06</v>
      </c>
      <c r="AG33" t="n">
        <v>8.527199074074074</v>
      </c>
      <c r="AH33" t="n">
        <v>665457.4650997672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3.399</v>
      </c>
      <c r="E34" t="n">
        <v>29.42</v>
      </c>
      <c r="F34" t="n">
        <v>25.05</v>
      </c>
      <c r="G34" t="n">
        <v>46.97</v>
      </c>
      <c r="H34" t="n">
        <v>0.6</v>
      </c>
      <c r="I34" t="n">
        <v>32</v>
      </c>
      <c r="J34" t="n">
        <v>267.66</v>
      </c>
      <c r="K34" t="n">
        <v>59.19</v>
      </c>
      <c r="L34" t="n">
        <v>9</v>
      </c>
      <c r="M34" t="n">
        <v>30</v>
      </c>
      <c r="N34" t="n">
        <v>69.45999999999999</v>
      </c>
      <c r="O34" t="n">
        <v>33245.29</v>
      </c>
      <c r="P34" t="n">
        <v>385.04</v>
      </c>
      <c r="Q34" t="n">
        <v>1397.21</v>
      </c>
      <c r="R34" t="n">
        <v>101.33</v>
      </c>
      <c r="S34" t="n">
        <v>66.97</v>
      </c>
      <c r="T34" t="n">
        <v>14507.07</v>
      </c>
      <c r="U34" t="n">
        <v>0.66</v>
      </c>
      <c r="V34" t="n">
        <v>0.84</v>
      </c>
      <c r="W34" t="n">
        <v>5.35</v>
      </c>
      <c r="X34" t="n">
        <v>0.89</v>
      </c>
      <c r="Y34" t="n">
        <v>1</v>
      </c>
      <c r="Z34" t="n">
        <v>10</v>
      </c>
      <c r="AA34" t="n">
        <v>536.1744441736746</v>
      </c>
      <c r="AB34" t="n">
        <v>733.6175288654593</v>
      </c>
      <c r="AC34" t="n">
        <v>663.6021015492076</v>
      </c>
      <c r="AD34" t="n">
        <v>536174.4441736746</v>
      </c>
      <c r="AE34" t="n">
        <v>733617.5288654594</v>
      </c>
      <c r="AF34" t="n">
        <v>3.058262240797578e-06</v>
      </c>
      <c r="AG34" t="n">
        <v>8.512731481481483</v>
      </c>
      <c r="AH34" t="n">
        <v>663602.1015492077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3.406</v>
      </c>
      <c r="E35" t="n">
        <v>29.36</v>
      </c>
      <c r="F35" t="n">
        <v>25.04</v>
      </c>
      <c r="G35" t="n">
        <v>48.46</v>
      </c>
      <c r="H35" t="n">
        <v>0.61</v>
      </c>
      <c r="I35" t="n">
        <v>31</v>
      </c>
      <c r="J35" t="n">
        <v>268.13</v>
      </c>
      <c r="K35" t="n">
        <v>59.19</v>
      </c>
      <c r="L35" t="n">
        <v>9.25</v>
      </c>
      <c r="M35" t="n">
        <v>29</v>
      </c>
      <c r="N35" t="n">
        <v>69.69</v>
      </c>
      <c r="O35" t="n">
        <v>33303.72</v>
      </c>
      <c r="P35" t="n">
        <v>384.38</v>
      </c>
      <c r="Q35" t="n">
        <v>1397.2</v>
      </c>
      <c r="R35" t="n">
        <v>101.09</v>
      </c>
      <c r="S35" t="n">
        <v>66.97</v>
      </c>
      <c r="T35" t="n">
        <v>14393.7</v>
      </c>
      <c r="U35" t="n">
        <v>0.66</v>
      </c>
      <c r="V35" t="n">
        <v>0.84</v>
      </c>
      <c r="W35" t="n">
        <v>5.34</v>
      </c>
      <c r="X35" t="n">
        <v>0.87</v>
      </c>
      <c r="Y35" t="n">
        <v>1</v>
      </c>
      <c r="Z35" t="n">
        <v>10</v>
      </c>
      <c r="AA35" t="n">
        <v>534.7413219213615</v>
      </c>
      <c r="AB35" t="n">
        <v>731.6566677749531</v>
      </c>
      <c r="AC35" t="n">
        <v>661.8283822890935</v>
      </c>
      <c r="AD35" t="n">
        <v>534741.3219213615</v>
      </c>
      <c r="AE35" t="n">
        <v>731656.6677749531</v>
      </c>
      <c r="AF35" t="n">
        <v>3.064560515491777e-06</v>
      </c>
      <c r="AG35" t="n">
        <v>8.49537037037037</v>
      </c>
      <c r="AH35" t="n">
        <v>661828.3822890935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3.4164</v>
      </c>
      <c r="E36" t="n">
        <v>29.27</v>
      </c>
      <c r="F36" t="n">
        <v>25</v>
      </c>
      <c r="G36" t="n">
        <v>50</v>
      </c>
      <c r="H36" t="n">
        <v>0.63</v>
      </c>
      <c r="I36" t="n">
        <v>30</v>
      </c>
      <c r="J36" t="n">
        <v>268.61</v>
      </c>
      <c r="K36" t="n">
        <v>59.19</v>
      </c>
      <c r="L36" t="n">
        <v>9.5</v>
      </c>
      <c r="M36" t="n">
        <v>28</v>
      </c>
      <c r="N36" t="n">
        <v>69.91</v>
      </c>
      <c r="O36" t="n">
        <v>33362.23</v>
      </c>
      <c r="P36" t="n">
        <v>382.94</v>
      </c>
      <c r="Q36" t="n">
        <v>1397.23</v>
      </c>
      <c r="R36" t="n">
        <v>99.77</v>
      </c>
      <c r="S36" t="n">
        <v>66.97</v>
      </c>
      <c r="T36" t="n">
        <v>13736.05</v>
      </c>
      <c r="U36" t="n">
        <v>0.67</v>
      </c>
      <c r="V36" t="n">
        <v>0.84</v>
      </c>
      <c r="W36" t="n">
        <v>5.34</v>
      </c>
      <c r="X36" t="n">
        <v>0.83</v>
      </c>
      <c r="Y36" t="n">
        <v>1</v>
      </c>
      <c r="Z36" t="n">
        <v>10</v>
      </c>
      <c r="AA36" t="n">
        <v>532.4559442146627</v>
      </c>
      <c r="AB36" t="n">
        <v>728.5297131728991</v>
      </c>
      <c r="AC36" t="n">
        <v>658.9998598455512</v>
      </c>
      <c r="AD36" t="n">
        <v>532455.9442146628</v>
      </c>
      <c r="AE36" t="n">
        <v>728529.7131728991</v>
      </c>
      <c r="AF36" t="n">
        <v>3.073917952180302e-06</v>
      </c>
      <c r="AG36" t="n">
        <v>8.469328703703704</v>
      </c>
      <c r="AH36" t="n">
        <v>658999.8598455512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3.4278</v>
      </c>
      <c r="E37" t="n">
        <v>29.17</v>
      </c>
      <c r="F37" t="n">
        <v>24.95</v>
      </c>
      <c r="G37" t="n">
        <v>51.62</v>
      </c>
      <c r="H37" t="n">
        <v>0.64</v>
      </c>
      <c r="I37" t="n">
        <v>29</v>
      </c>
      <c r="J37" t="n">
        <v>269.08</v>
      </c>
      <c r="K37" t="n">
        <v>59.19</v>
      </c>
      <c r="L37" t="n">
        <v>9.75</v>
      </c>
      <c r="M37" t="n">
        <v>27</v>
      </c>
      <c r="N37" t="n">
        <v>70.14</v>
      </c>
      <c r="O37" t="n">
        <v>33420.83</v>
      </c>
      <c r="P37" t="n">
        <v>380.89</v>
      </c>
      <c r="Q37" t="n">
        <v>1397.26</v>
      </c>
      <c r="R37" t="n">
        <v>98.23999999999999</v>
      </c>
      <c r="S37" t="n">
        <v>66.97</v>
      </c>
      <c r="T37" t="n">
        <v>12977.01</v>
      </c>
      <c r="U37" t="n">
        <v>0.68</v>
      </c>
      <c r="V37" t="n">
        <v>0.84</v>
      </c>
      <c r="W37" t="n">
        <v>5.34</v>
      </c>
      <c r="X37" t="n">
        <v>0.78</v>
      </c>
      <c r="Y37" t="n">
        <v>1</v>
      </c>
      <c r="Z37" t="n">
        <v>10</v>
      </c>
      <c r="AA37" t="n">
        <v>529.6111235105295</v>
      </c>
      <c r="AB37" t="n">
        <v>724.6373039808723</v>
      </c>
      <c r="AC37" t="n">
        <v>655.4789367237809</v>
      </c>
      <c r="AD37" t="n">
        <v>529611.1235105295</v>
      </c>
      <c r="AE37" t="n">
        <v>724637.3039808723</v>
      </c>
      <c r="AF37" t="n">
        <v>3.084175142396569e-06</v>
      </c>
      <c r="AG37" t="n">
        <v>8.440393518518519</v>
      </c>
      <c r="AH37" t="n">
        <v>655478.9367237808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3.4251</v>
      </c>
      <c r="E38" t="n">
        <v>29.2</v>
      </c>
      <c r="F38" t="n">
        <v>24.97</v>
      </c>
      <c r="G38" t="n">
        <v>51.67</v>
      </c>
      <c r="H38" t="n">
        <v>0.66</v>
      </c>
      <c r="I38" t="n">
        <v>29</v>
      </c>
      <c r="J38" t="n">
        <v>269.56</v>
      </c>
      <c r="K38" t="n">
        <v>59.19</v>
      </c>
      <c r="L38" t="n">
        <v>10</v>
      </c>
      <c r="M38" t="n">
        <v>27</v>
      </c>
      <c r="N38" t="n">
        <v>70.36</v>
      </c>
      <c r="O38" t="n">
        <v>33479.51</v>
      </c>
      <c r="P38" t="n">
        <v>380.19</v>
      </c>
      <c r="Q38" t="n">
        <v>1397.3</v>
      </c>
      <c r="R38" t="n">
        <v>98.89</v>
      </c>
      <c r="S38" t="n">
        <v>66.97</v>
      </c>
      <c r="T38" t="n">
        <v>13303.36</v>
      </c>
      <c r="U38" t="n">
        <v>0.68</v>
      </c>
      <c r="V38" t="n">
        <v>0.84</v>
      </c>
      <c r="W38" t="n">
        <v>5.34</v>
      </c>
      <c r="X38" t="n">
        <v>0.8100000000000001</v>
      </c>
      <c r="Y38" t="n">
        <v>1</v>
      </c>
      <c r="Z38" t="n">
        <v>10</v>
      </c>
      <c r="AA38" t="n">
        <v>529.4764167906845</v>
      </c>
      <c r="AB38" t="n">
        <v>724.4529923039393</v>
      </c>
      <c r="AC38" t="n">
        <v>655.3122154946113</v>
      </c>
      <c r="AD38" t="n">
        <v>529476.4167906846</v>
      </c>
      <c r="AE38" t="n">
        <v>724452.9923039393</v>
      </c>
      <c r="AF38" t="n">
        <v>3.081745807871664e-06</v>
      </c>
      <c r="AG38" t="n">
        <v>8.449074074074074</v>
      </c>
      <c r="AH38" t="n">
        <v>655312.2154946113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3.4354</v>
      </c>
      <c r="E39" t="n">
        <v>29.11</v>
      </c>
      <c r="F39" t="n">
        <v>24.93</v>
      </c>
      <c r="G39" t="n">
        <v>53.43</v>
      </c>
      <c r="H39" t="n">
        <v>0.68</v>
      </c>
      <c r="I39" t="n">
        <v>28</v>
      </c>
      <c r="J39" t="n">
        <v>270.03</v>
      </c>
      <c r="K39" t="n">
        <v>59.19</v>
      </c>
      <c r="L39" t="n">
        <v>10.25</v>
      </c>
      <c r="M39" t="n">
        <v>26</v>
      </c>
      <c r="N39" t="n">
        <v>70.59</v>
      </c>
      <c r="O39" t="n">
        <v>33538.28</v>
      </c>
      <c r="P39" t="n">
        <v>379.35</v>
      </c>
      <c r="Q39" t="n">
        <v>1397.19</v>
      </c>
      <c r="R39" t="n">
        <v>97.73</v>
      </c>
      <c r="S39" t="n">
        <v>66.97</v>
      </c>
      <c r="T39" t="n">
        <v>12729.11</v>
      </c>
      <c r="U39" t="n">
        <v>0.6899999999999999</v>
      </c>
      <c r="V39" t="n">
        <v>0.84</v>
      </c>
      <c r="W39" t="n">
        <v>5.33</v>
      </c>
      <c r="X39" t="n">
        <v>0.77</v>
      </c>
      <c r="Y39" t="n">
        <v>1</v>
      </c>
      <c r="Z39" t="n">
        <v>10</v>
      </c>
      <c r="AA39" t="n">
        <v>527.6525623464034</v>
      </c>
      <c r="AB39" t="n">
        <v>721.9575141904946</v>
      </c>
      <c r="AC39" t="n">
        <v>653.0549023098882</v>
      </c>
      <c r="AD39" t="n">
        <v>527652.5623464035</v>
      </c>
      <c r="AE39" t="n">
        <v>721957.5141904947</v>
      </c>
      <c r="AF39" t="n">
        <v>3.091013269207414e-06</v>
      </c>
      <c r="AG39" t="n">
        <v>8.423032407407407</v>
      </c>
      <c r="AH39" t="n">
        <v>653054.9023098883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3.4438</v>
      </c>
      <c r="E40" t="n">
        <v>29.04</v>
      </c>
      <c r="F40" t="n">
        <v>24.91</v>
      </c>
      <c r="G40" t="n">
        <v>55.36</v>
      </c>
      <c r="H40" t="n">
        <v>0.6899999999999999</v>
      </c>
      <c r="I40" t="n">
        <v>27</v>
      </c>
      <c r="J40" t="n">
        <v>270.51</v>
      </c>
      <c r="K40" t="n">
        <v>59.19</v>
      </c>
      <c r="L40" t="n">
        <v>10.5</v>
      </c>
      <c r="M40" t="n">
        <v>25</v>
      </c>
      <c r="N40" t="n">
        <v>70.81999999999999</v>
      </c>
      <c r="O40" t="n">
        <v>33597.14</v>
      </c>
      <c r="P40" t="n">
        <v>377.49</v>
      </c>
      <c r="Q40" t="n">
        <v>1397.23</v>
      </c>
      <c r="R40" t="n">
        <v>96.84999999999999</v>
      </c>
      <c r="S40" t="n">
        <v>66.97</v>
      </c>
      <c r="T40" t="n">
        <v>12292.2</v>
      </c>
      <c r="U40" t="n">
        <v>0.6899999999999999</v>
      </c>
      <c r="V40" t="n">
        <v>0.84</v>
      </c>
      <c r="W40" t="n">
        <v>5.34</v>
      </c>
      <c r="X40" t="n">
        <v>0.75</v>
      </c>
      <c r="Y40" t="n">
        <v>1</v>
      </c>
      <c r="Z40" t="n">
        <v>10</v>
      </c>
      <c r="AA40" t="n">
        <v>525.3948030940226</v>
      </c>
      <c r="AB40" t="n">
        <v>718.8683483760788</v>
      </c>
      <c r="AC40" t="n">
        <v>650.2605621451286</v>
      </c>
      <c r="AD40" t="n">
        <v>525394.8030940226</v>
      </c>
      <c r="AE40" t="n">
        <v>718868.3483760788</v>
      </c>
      <c r="AF40" t="n">
        <v>3.098571198840453e-06</v>
      </c>
      <c r="AG40" t="n">
        <v>8.402777777777777</v>
      </c>
      <c r="AH40" t="n">
        <v>650260.5621451286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3.4527</v>
      </c>
      <c r="E41" t="n">
        <v>28.96</v>
      </c>
      <c r="F41" t="n">
        <v>24.89</v>
      </c>
      <c r="G41" t="n">
        <v>57.43</v>
      </c>
      <c r="H41" t="n">
        <v>0.71</v>
      </c>
      <c r="I41" t="n">
        <v>26</v>
      </c>
      <c r="J41" t="n">
        <v>270.99</v>
      </c>
      <c r="K41" t="n">
        <v>59.19</v>
      </c>
      <c r="L41" t="n">
        <v>10.75</v>
      </c>
      <c r="M41" t="n">
        <v>24</v>
      </c>
      <c r="N41" t="n">
        <v>71.04000000000001</v>
      </c>
      <c r="O41" t="n">
        <v>33656.08</v>
      </c>
      <c r="P41" t="n">
        <v>375.24</v>
      </c>
      <c r="Q41" t="n">
        <v>1397.21</v>
      </c>
      <c r="R41" t="n">
        <v>96.06</v>
      </c>
      <c r="S41" t="n">
        <v>66.97</v>
      </c>
      <c r="T41" t="n">
        <v>11901.6</v>
      </c>
      <c r="U41" t="n">
        <v>0.7</v>
      </c>
      <c r="V41" t="n">
        <v>0.85</v>
      </c>
      <c r="W41" t="n">
        <v>5.34</v>
      </c>
      <c r="X41" t="n">
        <v>0.72</v>
      </c>
      <c r="Y41" t="n">
        <v>1</v>
      </c>
      <c r="Z41" t="n">
        <v>10</v>
      </c>
      <c r="AA41" t="n">
        <v>522.8233973765468</v>
      </c>
      <c r="AB41" t="n">
        <v>715.3500376310146</v>
      </c>
      <c r="AC41" t="n">
        <v>647.0780340395933</v>
      </c>
      <c r="AD41" t="n">
        <v>522823.3973765469</v>
      </c>
      <c r="AE41" t="n">
        <v>715350.0376310146</v>
      </c>
      <c r="AF41" t="n">
        <v>3.106579005237363e-06</v>
      </c>
      <c r="AG41" t="n">
        <v>8.37962962962963</v>
      </c>
      <c r="AH41" t="n">
        <v>647078.0340395933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3.4528</v>
      </c>
      <c r="E42" t="n">
        <v>28.96</v>
      </c>
      <c r="F42" t="n">
        <v>24.89</v>
      </c>
      <c r="G42" t="n">
        <v>57.43</v>
      </c>
      <c r="H42" t="n">
        <v>0.72</v>
      </c>
      <c r="I42" t="n">
        <v>26</v>
      </c>
      <c r="J42" t="n">
        <v>271.47</v>
      </c>
      <c r="K42" t="n">
        <v>59.19</v>
      </c>
      <c r="L42" t="n">
        <v>11</v>
      </c>
      <c r="M42" t="n">
        <v>24</v>
      </c>
      <c r="N42" t="n">
        <v>71.27</v>
      </c>
      <c r="O42" t="n">
        <v>33715.11</v>
      </c>
      <c r="P42" t="n">
        <v>375.07</v>
      </c>
      <c r="Q42" t="n">
        <v>1397.23</v>
      </c>
      <c r="R42" t="n">
        <v>95.86</v>
      </c>
      <c r="S42" t="n">
        <v>66.97</v>
      </c>
      <c r="T42" t="n">
        <v>11803.57</v>
      </c>
      <c r="U42" t="n">
        <v>0.7</v>
      </c>
      <c r="V42" t="n">
        <v>0.85</v>
      </c>
      <c r="W42" t="n">
        <v>5.34</v>
      </c>
      <c r="X42" t="n">
        <v>0.72</v>
      </c>
      <c r="Y42" t="n">
        <v>1</v>
      </c>
      <c r="Z42" t="n">
        <v>10</v>
      </c>
      <c r="AA42" t="n">
        <v>522.6940369225297</v>
      </c>
      <c r="AB42" t="n">
        <v>715.1730409508477</v>
      </c>
      <c r="AC42" t="n">
        <v>646.9179296741653</v>
      </c>
      <c r="AD42" t="n">
        <v>522694.0369225297</v>
      </c>
      <c r="AE42" t="n">
        <v>715173.0409508478</v>
      </c>
      <c r="AF42" t="n">
        <v>3.106668980590138e-06</v>
      </c>
      <c r="AG42" t="n">
        <v>8.37962962962963</v>
      </c>
      <c r="AH42" t="n">
        <v>646917.9296741653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3.4621</v>
      </c>
      <c r="E43" t="n">
        <v>28.88</v>
      </c>
      <c r="F43" t="n">
        <v>24.86</v>
      </c>
      <c r="G43" t="n">
        <v>59.66</v>
      </c>
      <c r="H43" t="n">
        <v>0.74</v>
      </c>
      <c r="I43" t="n">
        <v>25</v>
      </c>
      <c r="J43" t="n">
        <v>271.95</v>
      </c>
      <c r="K43" t="n">
        <v>59.19</v>
      </c>
      <c r="L43" t="n">
        <v>11.25</v>
      </c>
      <c r="M43" t="n">
        <v>23</v>
      </c>
      <c r="N43" t="n">
        <v>71.5</v>
      </c>
      <c r="O43" t="n">
        <v>33774.23</v>
      </c>
      <c r="P43" t="n">
        <v>374.38</v>
      </c>
      <c r="Q43" t="n">
        <v>1397.21</v>
      </c>
      <c r="R43" t="n">
        <v>95.18000000000001</v>
      </c>
      <c r="S43" t="n">
        <v>66.97</v>
      </c>
      <c r="T43" t="n">
        <v>11467.93</v>
      </c>
      <c r="U43" t="n">
        <v>0.7</v>
      </c>
      <c r="V43" t="n">
        <v>0.85</v>
      </c>
      <c r="W43" t="n">
        <v>5.33</v>
      </c>
      <c r="X43" t="n">
        <v>0.6899999999999999</v>
      </c>
      <c r="Y43" t="n">
        <v>1</v>
      </c>
      <c r="Z43" t="n">
        <v>10</v>
      </c>
      <c r="AA43" t="n">
        <v>521.1485381767301</v>
      </c>
      <c r="AB43" t="n">
        <v>713.0584213842521</v>
      </c>
      <c r="AC43" t="n">
        <v>645.0051264311182</v>
      </c>
      <c r="AD43" t="n">
        <v>521148.53817673</v>
      </c>
      <c r="AE43" t="n">
        <v>713058.4213842521</v>
      </c>
      <c r="AF43" t="n">
        <v>3.115036688398145e-06</v>
      </c>
      <c r="AG43" t="n">
        <v>8.356481481481481</v>
      </c>
      <c r="AH43" t="n">
        <v>645005.1264311182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3.4607</v>
      </c>
      <c r="E44" t="n">
        <v>28.9</v>
      </c>
      <c r="F44" t="n">
        <v>24.87</v>
      </c>
      <c r="G44" t="n">
        <v>59.68</v>
      </c>
      <c r="H44" t="n">
        <v>0.75</v>
      </c>
      <c r="I44" t="n">
        <v>25</v>
      </c>
      <c r="J44" t="n">
        <v>272.43</v>
      </c>
      <c r="K44" t="n">
        <v>59.19</v>
      </c>
      <c r="L44" t="n">
        <v>11.5</v>
      </c>
      <c r="M44" t="n">
        <v>23</v>
      </c>
      <c r="N44" t="n">
        <v>71.73</v>
      </c>
      <c r="O44" t="n">
        <v>33833.57</v>
      </c>
      <c r="P44" t="n">
        <v>373.19</v>
      </c>
      <c r="Q44" t="n">
        <v>1397.31</v>
      </c>
      <c r="R44" t="n">
        <v>95.25</v>
      </c>
      <c r="S44" t="n">
        <v>66.97</v>
      </c>
      <c r="T44" t="n">
        <v>11503.88</v>
      </c>
      <c r="U44" t="n">
        <v>0.7</v>
      </c>
      <c r="V44" t="n">
        <v>0.85</v>
      </c>
      <c r="W44" t="n">
        <v>5.34</v>
      </c>
      <c r="X44" t="n">
        <v>0.7</v>
      </c>
      <c r="Y44" t="n">
        <v>1</v>
      </c>
      <c r="Z44" t="n">
        <v>10</v>
      </c>
      <c r="AA44" t="n">
        <v>520.4966116961051</v>
      </c>
      <c r="AB44" t="n">
        <v>712.1664268124946</v>
      </c>
      <c r="AC44" t="n">
        <v>644.1982625693672</v>
      </c>
      <c r="AD44" t="n">
        <v>520496.6116961051</v>
      </c>
      <c r="AE44" t="n">
        <v>712166.4268124946</v>
      </c>
      <c r="AF44" t="n">
        <v>3.113777033459305e-06</v>
      </c>
      <c r="AG44" t="n">
        <v>8.362268518518517</v>
      </c>
      <c r="AH44" t="n">
        <v>644198.2625693672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3.473</v>
      </c>
      <c r="E45" t="n">
        <v>28.79</v>
      </c>
      <c r="F45" t="n">
        <v>24.82</v>
      </c>
      <c r="G45" t="n">
        <v>62.04</v>
      </c>
      <c r="H45" t="n">
        <v>0.77</v>
      </c>
      <c r="I45" t="n">
        <v>24</v>
      </c>
      <c r="J45" t="n">
        <v>272.91</v>
      </c>
      <c r="K45" t="n">
        <v>59.19</v>
      </c>
      <c r="L45" t="n">
        <v>11.75</v>
      </c>
      <c r="M45" t="n">
        <v>22</v>
      </c>
      <c r="N45" t="n">
        <v>71.95999999999999</v>
      </c>
      <c r="O45" t="n">
        <v>33892.87</v>
      </c>
      <c r="P45" t="n">
        <v>371.59</v>
      </c>
      <c r="Q45" t="n">
        <v>1397.18</v>
      </c>
      <c r="R45" t="n">
        <v>93.89</v>
      </c>
      <c r="S45" t="n">
        <v>66.97</v>
      </c>
      <c r="T45" t="n">
        <v>10827.13</v>
      </c>
      <c r="U45" t="n">
        <v>0.71</v>
      </c>
      <c r="V45" t="n">
        <v>0.85</v>
      </c>
      <c r="W45" t="n">
        <v>5.33</v>
      </c>
      <c r="X45" t="n">
        <v>0.65</v>
      </c>
      <c r="Y45" t="n">
        <v>1</v>
      </c>
      <c r="Z45" t="n">
        <v>10</v>
      </c>
      <c r="AA45" t="n">
        <v>517.950103100207</v>
      </c>
      <c r="AB45" t="n">
        <v>708.6821814075564</v>
      </c>
      <c r="AC45" t="n">
        <v>641.0465486557071</v>
      </c>
      <c r="AD45" t="n">
        <v>517950.1031002071</v>
      </c>
      <c r="AE45" t="n">
        <v>708682.1814075564</v>
      </c>
      <c r="AF45" t="n">
        <v>3.12484400185054e-06</v>
      </c>
      <c r="AG45" t="n">
        <v>8.330439814814815</v>
      </c>
      <c r="AH45" t="n">
        <v>641046.548655707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3.472</v>
      </c>
      <c r="E46" t="n">
        <v>28.8</v>
      </c>
      <c r="F46" t="n">
        <v>24.82</v>
      </c>
      <c r="G46" t="n">
        <v>62.06</v>
      </c>
      <c r="H46" t="n">
        <v>0.78</v>
      </c>
      <c r="I46" t="n">
        <v>24</v>
      </c>
      <c r="J46" t="n">
        <v>273.39</v>
      </c>
      <c r="K46" t="n">
        <v>59.19</v>
      </c>
      <c r="L46" t="n">
        <v>12</v>
      </c>
      <c r="M46" t="n">
        <v>22</v>
      </c>
      <c r="N46" t="n">
        <v>72.2</v>
      </c>
      <c r="O46" t="n">
        <v>33952.26</v>
      </c>
      <c r="P46" t="n">
        <v>370.48</v>
      </c>
      <c r="Q46" t="n">
        <v>1397.2</v>
      </c>
      <c r="R46" t="n">
        <v>94.28</v>
      </c>
      <c r="S46" t="n">
        <v>66.97</v>
      </c>
      <c r="T46" t="n">
        <v>11021.65</v>
      </c>
      <c r="U46" t="n">
        <v>0.71</v>
      </c>
      <c r="V46" t="n">
        <v>0.85</v>
      </c>
      <c r="W46" t="n">
        <v>5.32</v>
      </c>
      <c r="X46" t="n">
        <v>0.66</v>
      </c>
      <c r="Y46" t="n">
        <v>1</v>
      </c>
      <c r="Z46" t="n">
        <v>10</v>
      </c>
      <c r="AA46" t="n">
        <v>517.2776615316471</v>
      </c>
      <c r="AB46" t="n">
        <v>707.7621171874243</v>
      </c>
      <c r="AC46" t="n">
        <v>640.2142940734261</v>
      </c>
      <c r="AD46" t="n">
        <v>517277.6615316471</v>
      </c>
      <c r="AE46" t="n">
        <v>707762.1171874243</v>
      </c>
      <c r="AF46" t="n">
        <v>3.123944248322798e-06</v>
      </c>
      <c r="AG46" t="n">
        <v>8.333333333333334</v>
      </c>
      <c r="AH46" t="n">
        <v>640214.2940734262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3.4821</v>
      </c>
      <c r="E47" t="n">
        <v>28.72</v>
      </c>
      <c r="F47" t="n">
        <v>24.79</v>
      </c>
      <c r="G47" t="n">
        <v>64.67</v>
      </c>
      <c r="H47" t="n">
        <v>0.8</v>
      </c>
      <c r="I47" t="n">
        <v>23</v>
      </c>
      <c r="J47" t="n">
        <v>273.87</v>
      </c>
      <c r="K47" t="n">
        <v>59.19</v>
      </c>
      <c r="L47" t="n">
        <v>12.25</v>
      </c>
      <c r="M47" t="n">
        <v>21</v>
      </c>
      <c r="N47" t="n">
        <v>72.43000000000001</v>
      </c>
      <c r="O47" t="n">
        <v>34011.74</v>
      </c>
      <c r="P47" t="n">
        <v>369.23</v>
      </c>
      <c r="Q47" t="n">
        <v>1397.2</v>
      </c>
      <c r="R47" t="n">
        <v>92.95</v>
      </c>
      <c r="S47" t="n">
        <v>66.97</v>
      </c>
      <c r="T47" t="n">
        <v>10360.57</v>
      </c>
      <c r="U47" t="n">
        <v>0.72</v>
      </c>
      <c r="V47" t="n">
        <v>0.85</v>
      </c>
      <c r="W47" t="n">
        <v>5.33</v>
      </c>
      <c r="X47" t="n">
        <v>0.62</v>
      </c>
      <c r="Y47" t="n">
        <v>1</v>
      </c>
      <c r="Z47" t="n">
        <v>10</v>
      </c>
      <c r="AA47" t="n">
        <v>515.2862799138073</v>
      </c>
      <c r="AB47" t="n">
        <v>705.0374210043393</v>
      </c>
      <c r="AC47" t="n">
        <v>637.7496390699197</v>
      </c>
      <c r="AD47" t="n">
        <v>515286.2799138073</v>
      </c>
      <c r="AE47" t="n">
        <v>705037.4210043394</v>
      </c>
      <c r="AF47" t="n">
        <v>3.133031758953e-06</v>
      </c>
      <c r="AG47" t="n">
        <v>8.310185185185185</v>
      </c>
      <c r="AH47" t="n">
        <v>637749.6390699197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3.482</v>
      </c>
      <c r="E48" t="n">
        <v>28.72</v>
      </c>
      <c r="F48" t="n">
        <v>24.79</v>
      </c>
      <c r="G48" t="n">
        <v>64.67</v>
      </c>
      <c r="H48" t="n">
        <v>0.8100000000000001</v>
      </c>
      <c r="I48" t="n">
        <v>23</v>
      </c>
      <c r="J48" t="n">
        <v>274.35</v>
      </c>
      <c r="K48" t="n">
        <v>59.19</v>
      </c>
      <c r="L48" t="n">
        <v>12.5</v>
      </c>
      <c r="M48" t="n">
        <v>21</v>
      </c>
      <c r="N48" t="n">
        <v>72.66</v>
      </c>
      <c r="O48" t="n">
        <v>34071.31</v>
      </c>
      <c r="P48" t="n">
        <v>368.07</v>
      </c>
      <c r="Q48" t="n">
        <v>1397.2</v>
      </c>
      <c r="R48" t="n">
        <v>92.77</v>
      </c>
      <c r="S48" t="n">
        <v>66.97</v>
      </c>
      <c r="T48" t="n">
        <v>10270.75</v>
      </c>
      <c r="U48" t="n">
        <v>0.72</v>
      </c>
      <c r="V48" t="n">
        <v>0.85</v>
      </c>
      <c r="W48" t="n">
        <v>5.33</v>
      </c>
      <c r="X48" t="n">
        <v>0.62</v>
      </c>
      <c r="Y48" t="n">
        <v>1</v>
      </c>
      <c r="Z48" t="n">
        <v>10</v>
      </c>
      <c r="AA48" t="n">
        <v>514.4905015935168</v>
      </c>
      <c r="AB48" t="n">
        <v>703.9486019992562</v>
      </c>
      <c r="AC48" t="n">
        <v>636.7647354225146</v>
      </c>
      <c r="AD48" t="n">
        <v>514490.5015935168</v>
      </c>
      <c r="AE48" t="n">
        <v>703948.6019992562</v>
      </c>
      <c r="AF48" t="n">
        <v>3.132941783600225e-06</v>
      </c>
      <c r="AG48" t="n">
        <v>8.310185185185185</v>
      </c>
      <c r="AH48" t="n">
        <v>636764.7354225146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3.4887</v>
      </c>
      <c r="E49" t="n">
        <v>28.66</v>
      </c>
      <c r="F49" t="n">
        <v>24.78</v>
      </c>
      <c r="G49" t="n">
        <v>67.59</v>
      </c>
      <c r="H49" t="n">
        <v>0.83</v>
      </c>
      <c r="I49" t="n">
        <v>22</v>
      </c>
      <c r="J49" t="n">
        <v>274.84</v>
      </c>
      <c r="K49" t="n">
        <v>59.19</v>
      </c>
      <c r="L49" t="n">
        <v>12.75</v>
      </c>
      <c r="M49" t="n">
        <v>20</v>
      </c>
      <c r="N49" t="n">
        <v>72.89</v>
      </c>
      <c r="O49" t="n">
        <v>34130.98</v>
      </c>
      <c r="P49" t="n">
        <v>368.2</v>
      </c>
      <c r="Q49" t="n">
        <v>1397.23</v>
      </c>
      <c r="R49" t="n">
        <v>92.55</v>
      </c>
      <c r="S49" t="n">
        <v>66.97</v>
      </c>
      <c r="T49" t="n">
        <v>10168.56</v>
      </c>
      <c r="U49" t="n">
        <v>0.72</v>
      </c>
      <c r="V49" t="n">
        <v>0.85</v>
      </c>
      <c r="W49" t="n">
        <v>5.33</v>
      </c>
      <c r="X49" t="n">
        <v>0.62</v>
      </c>
      <c r="Y49" t="n">
        <v>1</v>
      </c>
      <c r="Z49" t="n">
        <v>10</v>
      </c>
      <c r="AA49" t="n">
        <v>513.8785559017709</v>
      </c>
      <c r="AB49" t="n">
        <v>703.1113109066711</v>
      </c>
      <c r="AC49" t="n">
        <v>636.0073542166604</v>
      </c>
      <c r="AD49" t="n">
        <v>513878.5559017709</v>
      </c>
      <c r="AE49" t="n">
        <v>703111.3109066711</v>
      </c>
      <c r="AF49" t="n">
        <v>3.138970132236102e-06</v>
      </c>
      <c r="AG49" t="n">
        <v>8.292824074074074</v>
      </c>
      <c r="AH49" t="n">
        <v>636007.3542166604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3.4903</v>
      </c>
      <c r="E50" t="n">
        <v>28.65</v>
      </c>
      <c r="F50" t="n">
        <v>24.77</v>
      </c>
      <c r="G50" t="n">
        <v>67.56</v>
      </c>
      <c r="H50" t="n">
        <v>0.84</v>
      </c>
      <c r="I50" t="n">
        <v>22</v>
      </c>
      <c r="J50" t="n">
        <v>275.32</v>
      </c>
      <c r="K50" t="n">
        <v>59.19</v>
      </c>
      <c r="L50" t="n">
        <v>13</v>
      </c>
      <c r="M50" t="n">
        <v>20</v>
      </c>
      <c r="N50" t="n">
        <v>73.13</v>
      </c>
      <c r="O50" t="n">
        <v>34190.73</v>
      </c>
      <c r="P50" t="n">
        <v>365.55</v>
      </c>
      <c r="Q50" t="n">
        <v>1397.28</v>
      </c>
      <c r="R50" t="n">
        <v>92.47</v>
      </c>
      <c r="S50" t="n">
        <v>66.97</v>
      </c>
      <c r="T50" t="n">
        <v>10126.57</v>
      </c>
      <c r="U50" t="n">
        <v>0.72</v>
      </c>
      <c r="V50" t="n">
        <v>0.85</v>
      </c>
      <c r="W50" t="n">
        <v>5.32</v>
      </c>
      <c r="X50" t="n">
        <v>0.6</v>
      </c>
      <c r="Y50" t="n">
        <v>1</v>
      </c>
      <c r="Z50" t="n">
        <v>10</v>
      </c>
      <c r="AA50" t="n">
        <v>511.8470710671673</v>
      </c>
      <c r="AB50" t="n">
        <v>700.3317437331807</v>
      </c>
      <c r="AC50" t="n">
        <v>633.4930650330607</v>
      </c>
      <c r="AD50" t="n">
        <v>511847.0710671673</v>
      </c>
      <c r="AE50" t="n">
        <v>700331.7437331807</v>
      </c>
      <c r="AF50" t="n">
        <v>3.14040973788049e-06</v>
      </c>
      <c r="AG50" t="n">
        <v>8.289930555555555</v>
      </c>
      <c r="AH50" t="n">
        <v>633493.0650330607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3.5004</v>
      </c>
      <c r="E51" t="n">
        <v>28.57</v>
      </c>
      <c r="F51" t="n">
        <v>24.74</v>
      </c>
      <c r="G51" t="n">
        <v>70.68000000000001</v>
      </c>
      <c r="H51" t="n">
        <v>0.86</v>
      </c>
      <c r="I51" t="n">
        <v>21</v>
      </c>
      <c r="J51" t="n">
        <v>275.81</v>
      </c>
      <c r="K51" t="n">
        <v>59.19</v>
      </c>
      <c r="L51" t="n">
        <v>13.25</v>
      </c>
      <c r="M51" t="n">
        <v>19</v>
      </c>
      <c r="N51" t="n">
        <v>73.36</v>
      </c>
      <c r="O51" t="n">
        <v>34250.57</v>
      </c>
      <c r="P51" t="n">
        <v>364.43</v>
      </c>
      <c r="Q51" t="n">
        <v>1397.19</v>
      </c>
      <c r="R51" t="n">
        <v>91.15000000000001</v>
      </c>
      <c r="S51" t="n">
        <v>66.97</v>
      </c>
      <c r="T51" t="n">
        <v>9473.360000000001</v>
      </c>
      <c r="U51" t="n">
        <v>0.73</v>
      </c>
      <c r="V51" t="n">
        <v>0.85</v>
      </c>
      <c r="W51" t="n">
        <v>5.33</v>
      </c>
      <c r="X51" t="n">
        <v>0.57</v>
      </c>
      <c r="Y51" t="n">
        <v>1</v>
      </c>
      <c r="Z51" t="n">
        <v>10</v>
      </c>
      <c r="AA51" t="n">
        <v>509.9715949230034</v>
      </c>
      <c r="AB51" t="n">
        <v>697.7656345325676</v>
      </c>
      <c r="AC51" t="n">
        <v>631.1718616929974</v>
      </c>
      <c r="AD51" t="n">
        <v>509971.5949230033</v>
      </c>
      <c r="AE51" t="n">
        <v>697765.6345325676</v>
      </c>
      <c r="AF51" t="n">
        <v>3.149497248510692e-06</v>
      </c>
      <c r="AG51" t="n">
        <v>8.266782407407407</v>
      </c>
      <c r="AH51" t="n">
        <v>631171.8616929974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3.5006</v>
      </c>
      <c r="E52" t="n">
        <v>28.57</v>
      </c>
      <c r="F52" t="n">
        <v>24.73</v>
      </c>
      <c r="G52" t="n">
        <v>70.67</v>
      </c>
      <c r="H52" t="n">
        <v>0.87</v>
      </c>
      <c r="I52" t="n">
        <v>21</v>
      </c>
      <c r="J52" t="n">
        <v>276.29</v>
      </c>
      <c r="K52" t="n">
        <v>59.19</v>
      </c>
      <c r="L52" t="n">
        <v>13.5</v>
      </c>
      <c r="M52" t="n">
        <v>19</v>
      </c>
      <c r="N52" t="n">
        <v>73.59999999999999</v>
      </c>
      <c r="O52" t="n">
        <v>34310.51</v>
      </c>
      <c r="P52" t="n">
        <v>363.2</v>
      </c>
      <c r="Q52" t="n">
        <v>1397.21</v>
      </c>
      <c r="R52" t="n">
        <v>90.91</v>
      </c>
      <c r="S52" t="n">
        <v>66.97</v>
      </c>
      <c r="T52" t="n">
        <v>9351.68</v>
      </c>
      <c r="U52" t="n">
        <v>0.74</v>
      </c>
      <c r="V52" t="n">
        <v>0.85</v>
      </c>
      <c r="W52" t="n">
        <v>5.33</v>
      </c>
      <c r="X52" t="n">
        <v>0.57</v>
      </c>
      <c r="Y52" t="n">
        <v>1</v>
      </c>
      <c r="Z52" t="n">
        <v>10</v>
      </c>
      <c r="AA52" t="n">
        <v>509.0657632463871</v>
      </c>
      <c r="AB52" t="n">
        <v>696.5262356701481</v>
      </c>
      <c r="AC52" t="n">
        <v>630.0507493185</v>
      </c>
      <c r="AD52" t="n">
        <v>509065.7632463871</v>
      </c>
      <c r="AE52" t="n">
        <v>696526.2356701482</v>
      </c>
      <c r="AF52" t="n">
        <v>3.149677199216241e-06</v>
      </c>
      <c r="AG52" t="n">
        <v>8.266782407407407</v>
      </c>
      <c r="AH52" t="n">
        <v>630050.7493185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3.5094</v>
      </c>
      <c r="E53" t="n">
        <v>28.5</v>
      </c>
      <c r="F53" t="n">
        <v>24.71</v>
      </c>
      <c r="G53" t="n">
        <v>74.14</v>
      </c>
      <c r="H53" t="n">
        <v>0.88</v>
      </c>
      <c r="I53" t="n">
        <v>20</v>
      </c>
      <c r="J53" t="n">
        <v>276.78</v>
      </c>
      <c r="K53" t="n">
        <v>59.19</v>
      </c>
      <c r="L53" t="n">
        <v>13.75</v>
      </c>
      <c r="M53" t="n">
        <v>18</v>
      </c>
      <c r="N53" t="n">
        <v>73.84</v>
      </c>
      <c r="O53" t="n">
        <v>34370.54</v>
      </c>
      <c r="P53" t="n">
        <v>362.56</v>
      </c>
      <c r="Q53" t="n">
        <v>1397.27</v>
      </c>
      <c r="R53" t="n">
        <v>90.14</v>
      </c>
      <c r="S53" t="n">
        <v>66.97</v>
      </c>
      <c r="T53" t="n">
        <v>8973.16</v>
      </c>
      <c r="U53" t="n">
        <v>0.74</v>
      </c>
      <c r="V53" t="n">
        <v>0.85</v>
      </c>
      <c r="W53" t="n">
        <v>5.33</v>
      </c>
      <c r="X53" t="n">
        <v>0.55</v>
      </c>
      <c r="Y53" t="n">
        <v>1</v>
      </c>
      <c r="Z53" t="n">
        <v>10</v>
      </c>
      <c r="AA53" t="n">
        <v>507.6966316082114</v>
      </c>
      <c r="AB53" t="n">
        <v>694.6529293609711</v>
      </c>
      <c r="AC53" t="n">
        <v>628.3562287342691</v>
      </c>
      <c r="AD53" t="n">
        <v>507696.6316082114</v>
      </c>
      <c r="AE53" t="n">
        <v>694652.9293609711</v>
      </c>
      <c r="AF53" t="n">
        <v>3.157595030260377e-06</v>
      </c>
      <c r="AG53" t="n">
        <v>8.246527777777779</v>
      </c>
      <c r="AH53" t="n">
        <v>628356.228734269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3.51</v>
      </c>
      <c r="E54" t="n">
        <v>28.49</v>
      </c>
      <c r="F54" t="n">
        <v>24.71</v>
      </c>
      <c r="G54" t="n">
        <v>74.12</v>
      </c>
      <c r="H54" t="n">
        <v>0.9</v>
      </c>
      <c r="I54" t="n">
        <v>20</v>
      </c>
      <c r="J54" t="n">
        <v>277.27</v>
      </c>
      <c r="K54" t="n">
        <v>59.19</v>
      </c>
      <c r="L54" t="n">
        <v>14</v>
      </c>
      <c r="M54" t="n">
        <v>18</v>
      </c>
      <c r="N54" t="n">
        <v>74.06999999999999</v>
      </c>
      <c r="O54" t="n">
        <v>34430.66</v>
      </c>
      <c r="P54" t="n">
        <v>361.69</v>
      </c>
      <c r="Q54" t="n">
        <v>1397.18</v>
      </c>
      <c r="R54" t="n">
        <v>89.98</v>
      </c>
      <c r="S54" t="n">
        <v>66.97</v>
      </c>
      <c r="T54" t="n">
        <v>8890.32</v>
      </c>
      <c r="U54" t="n">
        <v>0.74</v>
      </c>
      <c r="V54" t="n">
        <v>0.85</v>
      </c>
      <c r="W54" t="n">
        <v>5.33</v>
      </c>
      <c r="X54" t="n">
        <v>0.54</v>
      </c>
      <c r="Y54" t="n">
        <v>1</v>
      </c>
      <c r="Z54" t="n">
        <v>10</v>
      </c>
      <c r="AA54" t="n">
        <v>507.0390642701704</v>
      </c>
      <c r="AB54" t="n">
        <v>693.7532167192398</v>
      </c>
      <c r="AC54" t="n">
        <v>627.5423834043098</v>
      </c>
      <c r="AD54" t="n">
        <v>507039.0642701704</v>
      </c>
      <c r="AE54" t="n">
        <v>693753.2167192398</v>
      </c>
      <c r="AF54" t="n">
        <v>3.158134882377022e-06</v>
      </c>
      <c r="AG54" t="n">
        <v>8.24363425925926</v>
      </c>
      <c r="AH54" t="n">
        <v>627542.3834043099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3.5194</v>
      </c>
      <c r="E55" t="n">
        <v>28.41</v>
      </c>
      <c r="F55" t="n">
        <v>24.68</v>
      </c>
      <c r="G55" t="n">
        <v>77.94</v>
      </c>
      <c r="H55" t="n">
        <v>0.91</v>
      </c>
      <c r="I55" t="n">
        <v>19</v>
      </c>
      <c r="J55" t="n">
        <v>277.76</v>
      </c>
      <c r="K55" t="n">
        <v>59.19</v>
      </c>
      <c r="L55" t="n">
        <v>14.25</v>
      </c>
      <c r="M55" t="n">
        <v>17</v>
      </c>
      <c r="N55" t="n">
        <v>74.31</v>
      </c>
      <c r="O55" t="n">
        <v>34490.87</v>
      </c>
      <c r="P55" t="n">
        <v>358.11</v>
      </c>
      <c r="Q55" t="n">
        <v>1397.19</v>
      </c>
      <c r="R55" t="n">
        <v>89.31999999999999</v>
      </c>
      <c r="S55" t="n">
        <v>66.97</v>
      </c>
      <c r="T55" t="n">
        <v>8566.969999999999</v>
      </c>
      <c r="U55" t="n">
        <v>0.75</v>
      </c>
      <c r="V55" t="n">
        <v>0.85</v>
      </c>
      <c r="W55" t="n">
        <v>5.33</v>
      </c>
      <c r="X55" t="n">
        <v>0.51</v>
      </c>
      <c r="Y55" t="n">
        <v>1</v>
      </c>
      <c r="Z55" t="n">
        <v>10</v>
      </c>
      <c r="AA55" t="n">
        <v>503.5643581981479</v>
      </c>
      <c r="AB55" t="n">
        <v>688.9989705782858</v>
      </c>
      <c r="AC55" t="n">
        <v>623.241875842422</v>
      </c>
      <c r="AD55" t="n">
        <v>503564.358198148</v>
      </c>
      <c r="AE55" t="n">
        <v>688998.9705782859</v>
      </c>
      <c r="AF55" t="n">
        <v>3.166592565537804e-06</v>
      </c>
      <c r="AG55" t="n">
        <v>8.220486111111112</v>
      </c>
      <c r="AH55" t="n">
        <v>623241.875842422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3.5189</v>
      </c>
      <c r="E56" t="n">
        <v>28.42</v>
      </c>
      <c r="F56" t="n">
        <v>24.68</v>
      </c>
      <c r="G56" t="n">
        <v>77.95</v>
      </c>
      <c r="H56" t="n">
        <v>0.93</v>
      </c>
      <c r="I56" t="n">
        <v>19</v>
      </c>
      <c r="J56" t="n">
        <v>278.25</v>
      </c>
      <c r="K56" t="n">
        <v>59.19</v>
      </c>
      <c r="L56" t="n">
        <v>14.5</v>
      </c>
      <c r="M56" t="n">
        <v>17</v>
      </c>
      <c r="N56" t="n">
        <v>74.55</v>
      </c>
      <c r="O56" t="n">
        <v>34551.18</v>
      </c>
      <c r="P56" t="n">
        <v>359.51</v>
      </c>
      <c r="Q56" t="n">
        <v>1397.31</v>
      </c>
      <c r="R56" t="n">
        <v>89.5</v>
      </c>
      <c r="S56" t="n">
        <v>66.97</v>
      </c>
      <c r="T56" t="n">
        <v>8656.719999999999</v>
      </c>
      <c r="U56" t="n">
        <v>0.75</v>
      </c>
      <c r="V56" t="n">
        <v>0.85</v>
      </c>
      <c r="W56" t="n">
        <v>5.32</v>
      </c>
      <c r="X56" t="n">
        <v>0.52</v>
      </c>
      <c r="Y56" t="n">
        <v>1</v>
      </c>
      <c r="Z56" t="n">
        <v>10</v>
      </c>
      <c r="AA56" t="n">
        <v>504.5743061640329</v>
      </c>
      <c r="AB56" t="n">
        <v>690.3808259409692</v>
      </c>
      <c r="AC56" t="n">
        <v>624.4918488687372</v>
      </c>
      <c r="AD56" t="n">
        <v>504574.3061640329</v>
      </c>
      <c r="AE56" t="n">
        <v>690380.8259409692</v>
      </c>
      <c r="AF56" t="n">
        <v>3.166142688773933e-06</v>
      </c>
      <c r="AG56" t="n">
        <v>8.223379629629632</v>
      </c>
      <c r="AH56" t="n">
        <v>624491.8488687372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3.5202</v>
      </c>
      <c r="E57" t="n">
        <v>28.41</v>
      </c>
      <c r="F57" t="n">
        <v>24.67</v>
      </c>
      <c r="G57" t="n">
        <v>77.92</v>
      </c>
      <c r="H57" t="n">
        <v>0.9399999999999999</v>
      </c>
      <c r="I57" t="n">
        <v>19</v>
      </c>
      <c r="J57" t="n">
        <v>278.74</v>
      </c>
      <c r="K57" t="n">
        <v>59.19</v>
      </c>
      <c r="L57" t="n">
        <v>14.75</v>
      </c>
      <c r="M57" t="n">
        <v>17</v>
      </c>
      <c r="N57" t="n">
        <v>74.79000000000001</v>
      </c>
      <c r="O57" t="n">
        <v>34611.59</v>
      </c>
      <c r="P57" t="n">
        <v>358.23</v>
      </c>
      <c r="Q57" t="n">
        <v>1397.17</v>
      </c>
      <c r="R57" t="n">
        <v>89.22</v>
      </c>
      <c r="S57" t="n">
        <v>66.97</v>
      </c>
      <c r="T57" t="n">
        <v>8515.74</v>
      </c>
      <c r="U57" t="n">
        <v>0.75</v>
      </c>
      <c r="V57" t="n">
        <v>0.85</v>
      </c>
      <c r="W57" t="n">
        <v>5.32</v>
      </c>
      <c r="X57" t="n">
        <v>0.51</v>
      </c>
      <c r="Y57" t="n">
        <v>1</v>
      </c>
      <c r="Z57" t="n">
        <v>10</v>
      </c>
      <c r="AA57" t="n">
        <v>503.5342872382885</v>
      </c>
      <c r="AB57" t="n">
        <v>688.9578261643691</v>
      </c>
      <c r="AC57" t="n">
        <v>623.2046581936231</v>
      </c>
      <c r="AD57" t="n">
        <v>503534.2872382886</v>
      </c>
      <c r="AE57" t="n">
        <v>688957.8261643691</v>
      </c>
      <c r="AF57" t="n">
        <v>3.167312368359998e-06</v>
      </c>
      <c r="AG57" t="n">
        <v>8.220486111111112</v>
      </c>
      <c r="AH57" t="n">
        <v>623204.6581936231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3.5287</v>
      </c>
      <c r="E58" t="n">
        <v>28.34</v>
      </c>
      <c r="F58" t="n">
        <v>24.65</v>
      </c>
      <c r="G58" t="n">
        <v>82.18000000000001</v>
      </c>
      <c r="H58" t="n">
        <v>0.96</v>
      </c>
      <c r="I58" t="n">
        <v>18</v>
      </c>
      <c r="J58" t="n">
        <v>279.23</v>
      </c>
      <c r="K58" t="n">
        <v>59.19</v>
      </c>
      <c r="L58" t="n">
        <v>15</v>
      </c>
      <c r="M58" t="n">
        <v>16</v>
      </c>
      <c r="N58" t="n">
        <v>75.03</v>
      </c>
      <c r="O58" t="n">
        <v>34672.08</v>
      </c>
      <c r="P58" t="n">
        <v>355.01</v>
      </c>
      <c r="Q58" t="n">
        <v>1397.23</v>
      </c>
      <c r="R58" t="n">
        <v>88.54000000000001</v>
      </c>
      <c r="S58" t="n">
        <v>66.97</v>
      </c>
      <c r="T58" t="n">
        <v>8180.04</v>
      </c>
      <c r="U58" t="n">
        <v>0.76</v>
      </c>
      <c r="V58" t="n">
        <v>0.85</v>
      </c>
      <c r="W58" t="n">
        <v>5.32</v>
      </c>
      <c r="X58" t="n">
        <v>0.49</v>
      </c>
      <c r="Y58" t="n">
        <v>1</v>
      </c>
      <c r="Z58" t="n">
        <v>10</v>
      </c>
      <c r="AA58" t="n">
        <v>500.4465789924994</v>
      </c>
      <c r="AB58" t="n">
        <v>684.7330875224063</v>
      </c>
      <c r="AC58" t="n">
        <v>619.3831226781914</v>
      </c>
      <c r="AD58" t="n">
        <v>500446.5789924994</v>
      </c>
      <c r="AE58" t="n">
        <v>684733.0875224064</v>
      </c>
      <c r="AF58" t="n">
        <v>3.174960273345812e-06</v>
      </c>
      <c r="AG58" t="n">
        <v>8.200231481481483</v>
      </c>
      <c r="AH58" t="n">
        <v>619383.1226781914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3.5261</v>
      </c>
      <c r="E59" t="n">
        <v>28.36</v>
      </c>
      <c r="F59" t="n">
        <v>24.67</v>
      </c>
      <c r="G59" t="n">
        <v>82.25</v>
      </c>
      <c r="H59" t="n">
        <v>0.97</v>
      </c>
      <c r="I59" t="n">
        <v>18</v>
      </c>
      <c r="J59" t="n">
        <v>279.72</v>
      </c>
      <c r="K59" t="n">
        <v>59.19</v>
      </c>
      <c r="L59" t="n">
        <v>15.25</v>
      </c>
      <c r="M59" t="n">
        <v>16</v>
      </c>
      <c r="N59" t="n">
        <v>75.27</v>
      </c>
      <c r="O59" t="n">
        <v>34732.68</v>
      </c>
      <c r="P59" t="n">
        <v>356.15</v>
      </c>
      <c r="Q59" t="n">
        <v>1397.29</v>
      </c>
      <c r="R59" t="n">
        <v>89.22</v>
      </c>
      <c r="S59" t="n">
        <v>66.97</v>
      </c>
      <c r="T59" t="n">
        <v>8521.620000000001</v>
      </c>
      <c r="U59" t="n">
        <v>0.75</v>
      </c>
      <c r="V59" t="n">
        <v>0.85</v>
      </c>
      <c r="W59" t="n">
        <v>5.32</v>
      </c>
      <c r="X59" t="n">
        <v>0.51</v>
      </c>
      <c r="Y59" t="n">
        <v>1</v>
      </c>
      <c r="Z59" t="n">
        <v>10</v>
      </c>
      <c r="AA59" t="n">
        <v>501.5460760675544</v>
      </c>
      <c r="AB59" t="n">
        <v>686.2374679268843</v>
      </c>
      <c r="AC59" t="n">
        <v>620.7439271282771</v>
      </c>
      <c r="AD59" t="n">
        <v>501546.0760675544</v>
      </c>
      <c r="AE59" t="n">
        <v>686237.4679268843</v>
      </c>
      <c r="AF59" t="n">
        <v>3.17262091417368e-06</v>
      </c>
      <c r="AG59" t="n">
        <v>8.206018518518519</v>
      </c>
      <c r="AH59" t="n">
        <v>620743.927128277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3.5295</v>
      </c>
      <c r="E60" t="n">
        <v>28.33</v>
      </c>
      <c r="F60" t="n">
        <v>24.65</v>
      </c>
      <c r="G60" t="n">
        <v>82.16</v>
      </c>
      <c r="H60" t="n">
        <v>0.98</v>
      </c>
      <c r="I60" t="n">
        <v>18</v>
      </c>
      <c r="J60" t="n">
        <v>280.21</v>
      </c>
      <c r="K60" t="n">
        <v>59.19</v>
      </c>
      <c r="L60" t="n">
        <v>15.5</v>
      </c>
      <c r="M60" t="n">
        <v>16</v>
      </c>
      <c r="N60" t="n">
        <v>75.52</v>
      </c>
      <c r="O60" t="n">
        <v>34793.36</v>
      </c>
      <c r="P60" t="n">
        <v>354.33</v>
      </c>
      <c r="Q60" t="n">
        <v>1397.21</v>
      </c>
      <c r="R60" t="n">
        <v>88.40000000000001</v>
      </c>
      <c r="S60" t="n">
        <v>66.97</v>
      </c>
      <c r="T60" t="n">
        <v>8112.12</v>
      </c>
      <c r="U60" t="n">
        <v>0.76</v>
      </c>
      <c r="V60" t="n">
        <v>0.85</v>
      </c>
      <c r="W60" t="n">
        <v>5.32</v>
      </c>
      <c r="X60" t="n">
        <v>0.48</v>
      </c>
      <c r="Y60" t="n">
        <v>1</v>
      </c>
      <c r="Z60" t="n">
        <v>10</v>
      </c>
      <c r="AA60" t="n">
        <v>499.9052377433172</v>
      </c>
      <c r="AB60" t="n">
        <v>683.9924005429849</v>
      </c>
      <c r="AC60" t="n">
        <v>618.7131258245252</v>
      </c>
      <c r="AD60" t="n">
        <v>499905.2377433171</v>
      </c>
      <c r="AE60" t="n">
        <v>683992.4005429849</v>
      </c>
      <c r="AF60" t="n">
        <v>3.175680076168006e-06</v>
      </c>
      <c r="AG60" t="n">
        <v>8.197337962962964</v>
      </c>
      <c r="AH60" t="n">
        <v>618713.1258245251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3.5402</v>
      </c>
      <c r="E61" t="n">
        <v>28.25</v>
      </c>
      <c r="F61" t="n">
        <v>24.61</v>
      </c>
      <c r="G61" t="n">
        <v>86.86</v>
      </c>
      <c r="H61" t="n">
        <v>1</v>
      </c>
      <c r="I61" t="n">
        <v>17</v>
      </c>
      <c r="J61" t="n">
        <v>280.7</v>
      </c>
      <c r="K61" t="n">
        <v>59.19</v>
      </c>
      <c r="L61" t="n">
        <v>15.75</v>
      </c>
      <c r="M61" t="n">
        <v>15</v>
      </c>
      <c r="N61" t="n">
        <v>75.76000000000001</v>
      </c>
      <c r="O61" t="n">
        <v>34854.15</v>
      </c>
      <c r="P61" t="n">
        <v>351.76</v>
      </c>
      <c r="Q61" t="n">
        <v>1397.21</v>
      </c>
      <c r="R61" t="n">
        <v>86.98999999999999</v>
      </c>
      <c r="S61" t="n">
        <v>66.97</v>
      </c>
      <c r="T61" t="n">
        <v>7410.26</v>
      </c>
      <c r="U61" t="n">
        <v>0.77</v>
      </c>
      <c r="V61" t="n">
        <v>0.86</v>
      </c>
      <c r="W61" t="n">
        <v>5.32</v>
      </c>
      <c r="X61" t="n">
        <v>0.45</v>
      </c>
      <c r="Y61" t="n">
        <v>1</v>
      </c>
      <c r="Z61" t="n">
        <v>10</v>
      </c>
      <c r="AA61" t="n">
        <v>497.0019772165268</v>
      </c>
      <c r="AB61" t="n">
        <v>680.0200314074154</v>
      </c>
      <c r="AC61" t="n">
        <v>615.1198740239992</v>
      </c>
      <c r="AD61" t="n">
        <v>497001.9772165267</v>
      </c>
      <c r="AE61" t="n">
        <v>680020.0314074154</v>
      </c>
      <c r="AF61" t="n">
        <v>3.185307438914854e-06</v>
      </c>
      <c r="AG61" t="n">
        <v>8.174189814814815</v>
      </c>
      <c r="AH61" t="n">
        <v>615119.8740239992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3.5411</v>
      </c>
      <c r="E62" t="n">
        <v>28.24</v>
      </c>
      <c r="F62" t="n">
        <v>24.6</v>
      </c>
      <c r="G62" t="n">
        <v>86.84</v>
      </c>
      <c r="H62" t="n">
        <v>1.01</v>
      </c>
      <c r="I62" t="n">
        <v>17</v>
      </c>
      <c r="J62" t="n">
        <v>281.2</v>
      </c>
      <c r="K62" t="n">
        <v>59.19</v>
      </c>
      <c r="L62" t="n">
        <v>16</v>
      </c>
      <c r="M62" t="n">
        <v>15</v>
      </c>
      <c r="N62" t="n">
        <v>76</v>
      </c>
      <c r="O62" t="n">
        <v>34915.03</v>
      </c>
      <c r="P62" t="n">
        <v>351.04</v>
      </c>
      <c r="Q62" t="n">
        <v>1397.25</v>
      </c>
      <c r="R62" t="n">
        <v>86.91</v>
      </c>
      <c r="S62" t="n">
        <v>66.97</v>
      </c>
      <c r="T62" t="n">
        <v>7372.63</v>
      </c>
      <c r="U62" t="n">
        <v>0.77</v>
      </c>
      <c r="V62" t="n">
        <v>0.86</v>
      </c>
      <c r="W62" t="n">
        <v>5.32</v>
      </c>
      <c r="X62" t="n">
        <v>0.44</v>
      </c>
      <c r="Y62" t="n">
        <v>1</v>
      </c>
      <c r="Z62" t="n">
        <v>10</v>
      </c>
      <c r="AA62" t="n">
        <v>496.3905361810988</v>
      </c>
      <c r="AB62" t="n">
        <v>679.1834308078683</v>
      </c>
      <c r="AC62" t="n">
        <v>614.3631174114965</v>
      </c>
      <c r="AD62" t="n">
        <v>496390.5361810988</v>
      </c>
      <c r="AE62" t="n">
        <v>679183.4308078683</v>
      </c>
      <c r="AF62" t="n">
        <v>3.186117217089822e-06</v>
      </c>
      <c r="AG62" t="n">
        <v>8.171296296296296</v>
      </c>
      <c r="AH62" t="n">
        <v>614363.1174114966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3.5393</v>
      </c>
      <c r="E63" t="n">
        <v>28.25</v>
      </c>
      <c r="F63" t="n">
        <v>24.62</v>
      </c>
      <c r="G63" t="n">
        <v>86.89</v>
      </c>
      <c r="H63" t="n">
        <v>1.03</v>
      </c>
      <c r="I63" t="n">
        <v>17</v>
      </c>
      <c r="J63" t="n">
        <v>281.69</v>
      </c>
      <c r="K63" t="n">
        <v>59.19</v>
      </c>
      <c r="L63" t="n">
        <v>16.25</v>
      </c>
      <c r="M63" t="n">
        <v>15</v>
      </c>
      <c r="N63" t="n">
        <v>76.25</v>
      </c>
      <c r="O63" t="n">
        <v>34976</v>
      </c>
      <c r="P63" t="n">
        <v>350.76</v>
      </c>
      <c r="Q63" t="n">
        <v>1397.17</v>
      </c>
      <c r="R63" t="n">
        <v>87.37</v>
      </c>
      <c r="S63" t="n">
        <v>66.97</v>
      </c>
      <c r="T63" t="n">
        <v>7600.92</v>
      </c>
      <c r="U63" t="n">
        <v>0.77</v>
      </c>
      <c r="V63" t="n">
        <v>0.85</v>
      </c>
      <c r="W63" t="n">
        <v>5.32</v>
      </c>
      <c r="X63" t="n">
        <v>0.45</v>
      </c>
      <c r="Y63" t="n">
        <v>1</v>
      </c>
      <c r="Z63" t="n">
        <v>10</v>
      </c>
      <c r="AA63" t="n">
        <v>496.438334365439</v>
      </c>
      <c r="AB63" t="n">
        <v>679.2488303923896</v>
      </c>
      <c r="AC63" t="n">
        <v>614.4222753514601</v>
      </c>
      <c r="AD63" t="n">
        <v>496438.334365439</v>
      </c>
      <c r="AE63" t="n">
        <v>679248.8303923896</v>
      </c>
      <c r="AF63" t="n">
        <v>3.184497660739884e-06</v>
      </c>
      <c r="AG63" t="n">
        <v>8.174189814814815</v>
      </c>
      <c r="AH63" t="n">
        <v>614422.2753514601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3.5377</v>
      </c>
      <c r="E64" t="n">
        <v>28.27</v>
      </c>
      <c r="F64" t="n">
        <v>24.63</v>
      </c>
      <c r="G64" t="n">
        <v>86.93000000000001</v>
      </c>
      <c r="H64" t="n">
        <v>1.04</v>
      </c>
      <c r="I64" t="n">
        <v>17</v>
      </c>
      <c r="J64" t="n">
        <v>282.19</v>
      </c>
      <c r="K64" t="n">
        <v>59.19</v>
      </c>
      <c r="L64" t="n">
        <v>16.5</v>
      </c>
      <c r="M64" t="n">
        <v>15</v>
      </c>
      <c r="N64" t="n">
        <v>76.48999999999999</v>
      </c>
      <c r="O64" t="n">
        <v>35037.08</v>
      </c>
      <c r="P64" t="n">
        <v>348.86</v>
      </c>
      <c r="Q64" t="n">
        <v>1397.24</v>
      </c>
      <c r="R64" t="n">
        <v>87.55</v>
      </c>
      <c r="S64" t="n">
        <v>66.97</v>
      </c>
      <c r="T64" t="n">
        <v>7693</v>
      </c>
      <c r="U64" t="n">
        <v>0.76</v>
      </c>
      <c r="V64" t="n">
        <v>0.85</v>
      </c>
      <c r="W64" t="n">
        <v>5.33</v>
      </c>
      <c r="X64" t="n">
        <v>0.47</v>
      </c>
      <c r="Y64" t="n">
        <v>1</v>
      </c>
      <c r="Z64" t="n">
        <v>10</v>
      </c>
      <c r="AA64" t="n">
        <v>495.3239769064242</v>
      </c>
      <c r="AB64" t="n">
        <v>677.7241173549842</v>
      </c>
      <c r="AC64" t="n">
        <v>613.0430787863964</v>
      </c>
      <c r="AD64" t="n">
        <v>495323.9769064242</v>
      </c>
      <c r="AE64" t="n">
        <v>677724.1173549842</v>
      </c>
      <c r="AF64" t="n">
        <v>3.183058055095496e-06</v>
      </c>
      <c r="AG64" t="n">
        <v>8.179976851851853</v>
      </c>
      <c r="AH64" t="n">
        <v>613043.0787863964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3.5481</v>
      </c>
      <c r="E65" t="n">
        <v>28.18</v>
      </c>
      <c r="F65" t="n">
        <v>24.6</v>
      </c>
      <c r="G65" t="n">
        <v>92.23999999999999</v>
      </c>
      <c r="H65" t="n">
        <v>1.06</v>
      </c>
      <c r="I65" t="n">
        <v>16</v>
      </c>
      <c r="J65" t="n">
        <v>282.68</v>
      </c>
      <c r="K65" t="n">
        <v>59.19</v>
      </c>
      <c r="L65" t="n">
        <v>16.75</v>
      </c>
      <c r="M65" t="n">
        <v>14</v>
      </c>
      <c r="N65" t="n">
        <v>76.73999999999999</v>
      </c>
      <c r="O65" t="n">
        <v>35098.25</v>
      </c>
      <c r="P65" t="n">
        <v>348.32</v>
      </c>
      <c r="Q65" t="n">
        <v>1397.21</v>
      </c>
      <c r="R65" t="n">
        <v>86.62</v>
      </c>
      <c r="S65" t="n">
        <v>66.97</v>
      </c>
      <c r="T65" t="n">
        <v>7232.81</v>
      </c>
      <c r="U65" t="n">
        <v>0.77</v>
      </c>
      <c r="V65" t="n">
        <v>0.86</v>
      </c>
      <c r="W65" t="n">
        <v>5.32</v>
      </c>
      <c r="X65" t="n">
        <v>0.43</v>
      </c>
      <c r="Y65" t="n">
        <v>1</v>
      </c>
      <c r="Z65" t="n">
        <v>10</v>
      </c>
      <c r="AA65" t="n">
        <v>493.8884411689596</v>
      </c>
      <c r="AB65" t="n">
        <v>675.7599540276181</v>
      </c>
      <c r="AC65" t="n">
        <v>611.2663724502737</v>
      </c>
      <c r="AD65" t="n">
        <v>493888.4411689596</v>
      </c>
      <c r="AE65" t="n">
        <v>675759.954027618</v>
      </c>
      <c r="AF65" t="n">
        <v>3.192415491784021e-06</v>
      </c>
      <c r="AG65" t="n">
        <v>8.153935185185185</v>
      </c>
      <c r="AH65" t="n">
        <v>611266.3724502737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3.5477</v>
      </c>
      <c r="E66" t="n">
        <v>28.19</v>
      </c>
      <c r="F66" t="n">
        <v>24.6</v>
      </c>
      <c r="G66" t="n">
        <v>92.25</v>
      </c>
      <c r="H66" t="n">
        <v>1.07</v>
      </c>
      <c r="I66" t="n">
        <v>16</v>
      </c>
      <c r="J66" t="n">
        <v>283.18</v>
      </c>
      <c r="K66" t="n">
        <v>59.19</v>
      </c>
      <c r="L66" t="n">
        <v>17</v>
      </c>
      <c r="M66" t="n">
        <v>14</v>
      </c>
      <c r="N66" t="n">
        <v>76.98</v>
      </c>
      <c r="O66" t="n">
        <v>35159.52</v>
      </c>
      <c r="P66" t="n">
        <v>347.81</v>
      </c>
      <c r="Q66" t="n">
        <v>1397.26</v>
      </c>
      <c r="R66" t="n">
        <v>86.84</v>
      </c>
      <c r="S66" t="n">
        <v>66.97</v>
      </c>
      <c r="T66" t="n">
        <v>7343.46</v>
      </c>
      <c r="U66" t="n">
        <v>0.77</v>
      </c>
      <c r="V66" t="n">
        <v>0.86</v>
      </c>
      <c r="W66" t="n">
        <v>5.32</v>
      </c>
      <c r="X66" t="n">
        <v>0.43</v>
      </c>
      <c r="Y66" t="n">
        <v>1</v>
      </c>
      <c r="Z66" t="n">
        <v>10</v>
      </c>
      <c r="AA66" t="n">
        <v>493.5774954013301</v>
      </c>
      <c r="AB66" t="n">
        <v>675.3345043103882</v>
      </c>
      <c r="AC66" t="n">
        <v>610.8815270569338</v>
      </c>
      <c r="AD66" t="n">
        <v>493577.4954013301</v>
      </c>
      <c r="AE66" t="n">
        <v>675334.5043103882</v>
      </c>
      <c r="AF66" t="n">
        <v>3.192055590372924e-06</v>
      </c>
      <c r="AG66" t="n">
        <v>8.156828703703704</v>
      </c>
      <c r="AH66" t="n">
        <v>610881.5270569338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3.5467</v>
      </c>
      <c r="E67" t="n">
        <v>28.2</v>
      </c>
      <c r="F67" t="n">
        <v>24.61</v>
      </c>
      <c r="G67" t="n">
        <v>92.28</v>
      </c>
      <c r="H67" t="n">
        <v>1.08</v>
      </c>
      <c r="I67" t="n">
        <v>16</v>
      </c>
      <c r="J67" t="n">
        <v>283.68</v>
      </c>
      <c r="K67" t="n">
        <v>59.19</v>
      </c>
      <c r="L67" t="n">
        <v>17.25</v>
      </c>
      <c r="M67" t="n">
        <v>14</v>
      </c>
      <c r="N67" t="n">
        <v>77.23</v>
      </c>
      <c r="O67" t="n">
        <v>35220.89</v>
      </c>
      <c r="P67" t="n">
        <v>347.3</v>
      </c>
      <c r="Q67" t="n">
        <v>1397.21</v>
      </c>
      <c r="R67" t="n">
        <v>87.11</v>
      </c>
      <c r="S67" t="n">
        <v>66.97</v>
      </c>
      <c r="T67" t="n">
        <v>7476.1</v>
      </c>
      <c r="U67" t="n">
        <v>0.77</v>
      </c>
      <c r="V67" t="n">
        <v>0.86</v>
      </c>
      <c r="W67" t="n">
        <v>5.32</v>
      </c>
      <c r="X67" t="n">
        <v>0.44</v>
      </c>
      <c r="Y67" t="n">
        <v>1</v>
      </c>
      <c r="Z67" t="n">
        <v>10</v>
      </c>
      <c r="AA67" t="n">
        <v>493.3574924266154</v>
      </c>
      <c r="AB67" t="n">
        <v>675.0334865345371</v>
      </c>
      <c r="AC67" t="n">
        <v>610.6092379951289</v>
      </c>
      <c r="AD67" t="n">
        <v>493357.4924266153</v>
      </c>
      <c r="AE67" t="n">
        <v>675033.4865345372</v>
      </c>
      <c r="AF67" t="n">
        <v>3.191155836845181e-06</v>
      </c>
      <c r="AG67" t="n">
        <v>8.159722222222223</v>
      </c>
      <c r="AH67" t="n">
        <v>610609.2379951288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3.5484</v>
      </c>
      <c r="E68" t="n">
        <v>28.18</v>
      </c>
      <c r="F68" t="n">
        <v>24.59</v>
      </c>
      <c r="G68" t="n">
        <v>92.23</v>
      </c>
      <c r="H68" t="n">
        <v>1.1</v>
      </c>
      <c r="I68" t="n">
        <v>16</v>
      </c>
      <c r="J68" t="n">
        <v>284.17</v>
      </c>
      <c r="K68" t="n">
        <v>59.19</v>
      </c>
      <c r="L68" t="n">
        <v>17.5</v>
      </c>
      <c r="M68" t="n">
        <v>14</v>
      </c>
      <c r="N68" t="n">
        <v>77.48</v>
      </c>
      <c r="O68" t="n">
        <v>35282.36</v>
      </c>
      <c r="P68" t="n">
        <v>345.73</v>
      </c>
      <c r="Q68" t="n">
        <v>1397.29</v>
      </c>
      <c r="R68" t="n">
        <v>86.58</v>
      </c>
      <c r="S68" t="n">
        <v>66.97</v>
      </c>
      <c r="T68" t="n">
        <v>7212.06</v>
      </c>
      <c r="U68" t="n">
        <v>0.77</v>
      </c>
      <c r="V68" t="n">
        <v>0.86</v>
      </c>
      <c r="W68" t="n">
        <v>5.32</v>
      </c>
      <c r="X68" t="n">
        <v>0.43</v>
      </c>
      <c r="Y68" t="n">
        <v>1</v>
      </c>
      <c r="Z68" t="n">
        <v>10</v>
      </c>
      <c r="AA68" t="n">
        <v>492.0595347783949</v>
      </c>
      <c r="AB68" t="n">
        <v>673.2575636183919</v>
      </c>
      <c r="AC68" t="n">
        <v>609.0028066695771</v>
      </c>
      <c r="AD68" t="n">
        <v>492059.534778395</v>
      </c>
      <c r="AE68" t="n">
        <v>673257.563618392</v>
      </c>
      <c r="AF68" t="n">
        <v>3.192685417842344e-06</v>
      </c>
      <c r="AG68" t="n">
        <v>8.153935185185185</v>
      </c>
      <c r="AH68" t="n">
        <v>609002.8066695771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3.5592</v>
      </c>
      <c r="E69" t="n">
        <v>28.1</v>
      </c>
      <c r="F69" t="n">
        <v>24.56</v>
      </c>
      <c r="G69" t="n">
        <v>98.23</v>
      </c>
      <c r="H69" t="n">
        <v>1.11</v>
      </c>
      <c r="I69" t="n">
        <v>15</v>
      </c>
      <c r="J69" t="n">
        <v>284.67</v>
      </c>
      <c r="K69" t="n">
        <v>59.19</v>
      </c>
      <c r="L69" t="n">
        <v>17.75</v>
      </c>
      <c r="M69" t="n">
        <v>13</v>
      </c>
      <c r="N69" t="n">
        <v>77.73</v>
      </c>
      <c r="O69" t="n">
        <v>35343.92</v>
      </c>
      <c r="P69" t="n">
        <v>344.24</v>
      </c>
      <c r="Q69" t="n">
        <v>1397.19</v>
      </c>
      <c r="R69" t="n">
        <v>85.41</v>
      </c>
      <c r="S69" t="n">
        <v>66.97</v>
      </c>
      <c r="T69" t="n">
        <v>6633.01</v>
      </c>
      <c r="U69" t="n">
        <v>0.78</v>
      </c>
      <c r="V69" t="n">
        <v>0.86</v>
      </c>
      <c r="W69" t="n">
        <v>5.32</v>
      </c>
      <c r="X69" t="n">
        <v>0.39</v>
      </c>
      <c r="Y69" t="n">
        <v>1</v>
      </c>
      <c r="Z69" t="n">
        <v>10</v>
      </c>
      <c r="AA69" t="n">
        <v>489.9560208602437</v>
      </c>
      <c r="AB69" t="n">
        <v>670.3794430750929</v>
      </c>
      <c r="AC69" t="n">
        <v>606.3993699114631</v>
      </c>
      <c r="AD69" t="n">
        <v>489956.0208602437</v>
      </c>
      <c r="AE69" t="n">
        <v>670379.443075093</v>
      </c>
      <c r="AF69" t="n">
        <v>3.202402755941965e-06</v>
      </c>
      <c r="AG69" t="n">
        <v>8.130787037037038</v>
      </c>
      <c r="AH69" t="n">
        <v>606399.369911463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3.5588</v>
      </c>
      <c r="E70" t="n">
        <v>28.1</v>
      </c>
      <c r="F70" t="n">
        <v>24.56</v>
      </c>
      <c r="G70" t="n">
        <v>98.23999999999999</v>
      </c>
      <c r="H70" t="n">
        <v>1.12</v>
      </c>
      <c r="I70" t="n">
        <v>15</v>
      </c>
      <c r="J70" t="n">
        <v>285.17</v>
      </c>
      <c r="K70" t="n">
        <v>59.19</v>
      </c>
      <c r="L70" t="n">
        <v>18</v>
      </c>
      <c r="M70" t="n">
        <v>13</v>
      </c>
      <c r="N70" t="n">
        <v>77.98</v>
      </c>
      <c r="O70" t="n">
        <v>35405.59</v>
      </c>
      <c r="P70" t="n">
        <v>343.24</v>
      </c>
      <c r="Q70" t="n">
        <v>1397.23</v>
      </c>
      <c r="R70" t="n">
        <v>85.36</v>
      </c>
      <c r="S70" t="n">
        <v>66.97</v>
      </c>
      <c r="T70" t="n">
        <v>6608.38</v>
      </c>
      <c r="U70" t="n">
        <v>0.78</v>
      </c>
      <c r="V70" t="n">
        <v>0.86</v>
      </c>
      <c r="W70" t="n">
        <v>5.32</v>
      </c>
      <c r="X70" t="n">
        <v>0.4</v>
      </c>
      <c r="Y70" t="n">
        <v>1</v>
      </c>
      <c r="Z70" t="n">
        <v>10</v>
      </c>
      <c r="AA70" t="n">
        <v>489.3125868624316</v>
      </c>
      <c r="AB70" t="n">
        <v>669.4990682929819</v>
      </c>
      <c r="AC70" t="n">
        <v>605.6030168629428</v>
      </c>
      <c r="AD70" t="n">
        <v>489312.5868624316</v>
      </c>
      <c r="AE70" t="n">
        <v>669499.0682929818</v>
      </c>
      <c r="AF70" t="n">
        <v>3.202042854530868e-06</v>
      </c>
      <c r="AG70" t="n">
        <v>8.130787037037038</v>
      </c>
      <c r="AH70" t="n">
        <v>605603.0168629428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3.5568</v>
      </c>
      <c r="E71" t="n">
        <v>28.12</v>
      </c>
      <c r="F71" t="n">
        <v>24.58</v>
      </c>
      <c r="G71" t="n">
        <v>98.31</v>
      </c>
      <c r="H71" t="n">
        <v>1.14</v>
      </c>
      <c r="I71" t="n">
        <v>15</v>
      </c>
      <c r="J71" t="n">
        <v>285.67</v>
      </c>
      <c r="K71" t="n">
        <v>59.19</v>
      </c>
      <c r="L71" t="n">
        <v>18.25</v>
      </c>
      <c r="M71" t="n">
        <v>13</v>
      </c>
      <c r="N71" t="n">
        <v>78.23</v>
      </c>
      <c r="O71" t="n">
        <v>35467.36</v>
      </c>
      <c r="P71" t="n">
        <v>342.26</v>
      </c>
      <c r="Q71" t="n">
        <v>1397.18</v>
      </c>
      <c r="R71" t="n">
        <v>85.97</v>
      </c>
      <c r="S71" t="n">
        <v>66.97</v>
      </c>
      <c r="T71" t="n">
        <v>6911.24</v>
      </c>
      <c r="U71" t="n">
        <v>0.78</v>
      </c>
      <c r="V71" t="n">
        <v>0.86</v>
      </c>
      <c r="W71" t="n">
        <v>5.32</v>
      </c>
      <c r="X71" t="n">
        <v>0.41</v>
      </c>
      <c r="Y71" t="n">
        <v>1</v>
      </c>
      <c r="Z71" t="n">
        <v>10</v>
      </c>
      <c r="AA71" t="n">
        <v>488.8986324686391</v>
      </c>
      <c r="AB71" t="n">
        <v>668.932677629016</v>
      </c>
      <c r="AC71" t="n">
        <v>605.0906817290115</v>
      </c>
      <c r="AD71" t="n">
        <v>488898.6324686391</v>
      </c>
      <c r="AE71" t="n">
        <v>668932.677629016</v>
      </c>
      <c r="AF71" t="n">
        <v>3.200243347475383e-06</v>
      </c>
      <c r="AG71" t="n">
        <v>8.136574074074074</v>
      </c>
      <c r="AH71" t="n">
        <v>605090.6817290115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3.5582</v>
      </c>
      <c r="E72" t="n">
        <v>28.1</v>
      </c>
      <c r="F72" t="n">
        <v>24.57</v>
      </c>
      <c r="G72" t="n">
        <v>98.26000000000001</v>
      </c>
      <c r="H72" t="n">
        <v>1.15</v>
      </c>
      <c r="I72" t="n">
        <v>15</v>
      </c>
      <c r="J72" t="n">
        <v>286.18</v>
      </c>
      <c r="K72" t="n">
        <v>59.19</v>
      </c>
      <c r="L72" t="n">
        <v>18.5</v>
      </c>
      <c r="M72" t="n">
        <v>13</v>
      </c>
      <c r="N72" t="n">
        <v>78.48</v>
      </c>
      <c r="O72" t="n">
        <v>35529.23</v>
      </c>
      <c r="P72" t="n">
        <v>339.45</v>
      </c>
      <c r="Q72" t="n">
        <v>1397.17</v>
      </c>
      <c r="R72" t="n">
        <v>85.53</v>
      </c>
      <c r="S72" t="n">
        <v>66.97</v>
      </c>
      <c r="T72" t="n">
        <v>6691.55</v>
      </c>
      <c r="U72" t="n">
        <v>0.78</v>
      </c>
      <c r="V72" t="n">
        <v>0.86</v>
      </c>
      <c r="W72" t="n">
        <v>5.32</v>
      </c>
      <c r="X72" t="n">
        <v>0.4</v>
      </c>
      <c r="Y72" t="n">
        <v>1</v>
      </c>
      <c r="Z72" t="n">
        <v>10</v>
      </c>
      <c r="AA72" t="n">
        <v>486.8264270927649</v>
      </c>
      <c r="AB72" t="n">
        <v>666.0973948144957</v>
      </c>
      <c r="AC72" t="n">
        <v>602.5259943269647</v>
      </c>
      <c r="AD72" t="n">
        <v>486826.4270927649</v>
      </c>
      <c r="AE72" t="n">
        <v>666097.3948144957</v>
      </c>
      <c r="AF72" t="n">
        <v>3.201503002414222e-06</v>
      </c>
      <c r="AG72" t="n">
        <v>8.130787037037038</v>
      </c>
      <c r="AH72" t="n">
        <v>602525.9943269647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3.5691</v>
      </c>
      <c r="E73" t="n">
        <v>28.02</v>
      </c>
      <c r="F73" t="n">
        <v>24.53</v>
      </c>
      <c r="G73" t="n">
        <v>105.12</v>
      </c>
      <c r="H73" t="n">
        <v>1.16</v>
      </c>
      <c r="I73" t="n">
        <v>14</v>
      </c>
      <c r="J73" t="n">
        <v>286.68</v>
      </c>
      <c r="K73" t="n">
        <v>59.19</v>
      </c>
      <c r="L73" t="n">
        <v>18.75</v>
      </c>
      <c r="M73" t="n">
        <v>12</v>
      </c>
      <c r="N73" t="n">
        <v>78.73999999999999</v>
      </c>
      <c r="O73" t="n">
        <v>35591.33</v>
      </c>
      <c r="P73" t="n">
        <v>337.81</v>
      </c>
      <c r="Q73" t="n">
        <v>1397.24</v>
      </c>
      <c r="R73" t="n">
        <v>84.54000000000001</v>
      </c>
      <c r="S73" t="n">
        <v>66.97</v>
      </c>
      <c r="T73" t="n">
        <v>6200.75</v>
      </c>
      <c r="U73" t="n">
        <v>0.79</v>
      </c>
      <c r="V73" t="n">
        <v>0.86</v>
      </c>
      <c r="W73" t="n">
        <v>5.31</v>
      </c>
      <c r="X73" t="n">
        <v>0.36</v>
      </c>
      <c r="Y73" t="n">
        <v>1</v>
      </c>
      <c r="Z73" t="n">
        <v>10</v>
      </c>
      <c r="AA73" t="n">
        <v>484.5982439316961</v>
      </c>
      <c r="AB73" t="n">
        <v>663.048696313018</v>
      </c>
      <c r="AC73" t="n">
        <v>599.7682593315928</v>
      </c>
      <c r="AD73" t="n">
        <v>484598.2439316961</v>
      </c>
      <c r="AE73" t="n">
        <v>663048.696313018</v>
      </c>
      <c r="AF73" t="n">
        <v>3.211310315866618e-06</v>
      </c>
      <c r="AG73" t="n">
        <v>8.107638888888889</v>
      </c>
      <c r="AH73" t="n">
        <v>599768.2593315928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3.5698</v>
      </c>
      <c r="E74" t="n">
        <v>28.01</v>
      </c>
      <c r="F74" t="n">
        <v>24.52</v>
      </c>
      <c r="G74" t="n">
        <v>105.1</v>
      </c>
      <c r="H74" t="n">
        <v>1.18</v>
      </c>
      <c r="I74" t="n">
        <v>14</v>
      </c>
      <c r="J74" t="n">
        <v>287.18</v>
      </c>
      <c r="K74" t="n">
        <v>59.19</v>
      </c>
      <c r="L74" t="n">
        <v>19</v>
      </c>
      <c r="M74" t="n">
        <v>12</v>
      </c>
      <c r="N74" t="n">
        <v>78.98999999999999</v>
      </c>
      <c r="O74" t="n">
        <v>35653.4</v>
      </c>
      <c r="P74" t="n">
        <v>337.65</v>
      </c>
      <c r="Q74" t="n">
        <v>1397.17</v>
      </c>
      <c r="R74" t="n">
        <v>84.28</v>
      </c>
      <c r="S74" t="n">
        <v>66.97</v>
      </c>
      <c r="T74" t="n">
        <v>6069.3</v>
      </c>
      <c r="U74" t="n">
        <v>0.79</v>
      </c>
      <c r="V74" t="n">
        <v>0.86</v>
      </c>
      <c r="W74" t="n">
        <v>5.31</v>
      </c>
      <c r="X74" t="n">
        <v>0.36</v>
      </c>
      <c r="Y74" t="n">
        <v>1</v>
      </c>
      <c r="Z74" t="n">
        <v>10</v>
      </c>
      <c r="AA74" t="n">
        <v>484.3920023062298</v>
      </c>
      <c r="AB74" t="n">
        <v>662.7665074223167</v>
      </c>
      <c r="AC74" t="n">
        <v>599.5130021525654</v>
      </c>
      <c r="AD74" t="n">
        <v>484392.0023062298</v>
      </c>
      <c r="AE74" t="n">
        <v>662766.5074223167</v>
      </c>
      <c r="AF74" t="n">
        <v>3.211940143336038e-06</v>
      </c>
      <c r="AG74" t="n">
        <v>8.104745370370372</v>
      </c>
      <c r="AH74" t="n">
        <v>599513.0021525654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3.5679</v>
      </c>
      <c r="E75" t="n">
        <v>28.03</v>
      </c>
      <c r="F75" t="n">
        <v>24.54</v>
      </c>
      <c r="G75" t="n">
        <v>105.16</v>
      </c>
      <c r="H75" t="n">
        <v>1.19</v>
      </c>
      <c r="I75" t="n">
        <v>14</v>
      </c>
      <c r="J75" t="n">
        <v>287.69</v>
      </c>
      <c r="K75" t="n">
        <v>59.19</v>
      </c>
      <c r="L75" t="n">
        <v>19.25</v>
      </c>
      <c r="M75" t="n">
        <v>12</v>
      </c>
      <c r="N75" t="n">
        <v>79.23999999999999</v>
      </c>
      <c r="O75" t="n">
        <v>35715.58</v>
      </c>
      <c r="P75" t="n">
        <v>336.37</v>
      </c>
      <c r="Q75" t="n">
        <v>1397.18</v>
      </c>
      <c r="R75" t="n">
        <v>84.73</v>
      </c>
      <c r="S75" t="n">
        <v>66.97</v>
      </c>
      <c r="T75" t="n">
        <v>6296.09</v>
      </c>
      <c r="U75" t="n">
        <v>0.79</v>
      </c>
      <c r="V75" t="n">
        <v>0.86</v>
      </c>
      <c r="W75" t="n">
        <v>5.32</v>
      </c>
      <c r="X75" t="n">
        <v>0.37</v>
      </c>
      <c r="Y75" t="n">
        <v>1</v>
      </c>
      <c r="Z75" t="n">
        <v>10</v>
      </c>
      <c r="AA75" t="n">
        <v>483.7643414788988</v>
      </c>
      <c r="AB75" t="n">
        <v>661.907714187921</v>
      </c>
      <c r="AC75" t="n">
        <v>598.7361709391365</v>
      </c>
      <c r="AD75" t="n">
        <v>483764.3414788988</v>
      </c>
      <c r="AE75" t="n">
        <v>661907.714187921</v>
      </c>
      <c r="AF75" t="n">
        <v>3.210230611633327e-06</v>
      </c>
      <c r="AG75" t="n">
        <v>8.110532407407408</v>
      </c>
      <c r="AH75" t="n">
        <v>598736.1709391365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3.568</v>
      </c>
      <c r="E76" t="n">
        <v>28.03</v>
      </c>
      <c r="F76" t="n">
        <v>24.54</v>
      </c>
      <c r="G76" t="n">
        <v>105.16</v>
      </c>
      <c r="H76" t="n">
        <v>1.2</v>
      </c>
      <c r="I76" t="n">
        <v>14</v>
      </c>
      <c r="J76" t="n">
        <v>288.19</v>
      </c>
      <c r="K76" t="n">
        <v>59.19</v>
      </c>
      <c r="L76" t="n">
        <v>19.5</v>
      </c>
      <c r="M76" t="n">
        <v>12</v>
      </c>
      <c r="N76" t="n">
        <v>79.5</v>
      </c>
      <c r="O76" t="n">
        <v>35777.86</v>
      </c>
      <c r="P76" t="n">
        <v>332.53</v>
      </c>
      <c r="Q76" t="n">
        <v>1397.23</v>
      </c>
      <c r="R76" t="n">
        <v>84.56999999999999</v>
      </c>
      <c r="S76" t="n">
        <v>66.97</v>
      </c>
      <c r="T76" t="n">
        <v>6218.95</v>
      </c>
      <c r="U76" t="n">
        <v>0.79</v>
      </c>
      <c r="V76" t="n">
        <v>0.86</v>
      </c>
      <c r="W76" t="n">
        <v>5.32</v>
      </c>
      <c r="X76" t="n">
        <v>0.37</v>
      </c>
      <c r="Y76" t="n">
        <v>1</v>
      </c>
      <c r="Z76" t="n">
        <v>10</v>
      </c>
      <c r="AA76" t="n">
        <v>481.1524611664511</v>
      </c>
      <c r="AB76" t="n">
        <v>658.3340243164031</v>
      </c>
      <c r="AC76" t="n">
        <v>595.5035490132512</v>
      </c>
      <c r="AD76" t="n">
        <v>481152.4611664511</v>
      </c>
      <c r="AE76" t="n">
        <v>658334.0243164031</v>
      </c>
      <c r="AF76" t="n">
        <v>3.210320586986102e-06</v>
      </c>
      <c r="AG76" t="n">
        <v>8.110532407407408</v>
      </c>
      <c r="AH76" t="n">
        <v>595503.5490132512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3.5786</v>
      </c>
      <c r="E77" t="n">
        <v>27.94</v>
      </c>
      <c r="F77" t="n">
        <v>24.5</v>
      </c>
      <c r="G77" t="n">
        <v>113.09</v>
      </c>
      <c r="H77" t="n">
        <v>1.22</v>
      </c>
      <c r="I77" t="n">
        <v>13</v>
      </c>
      <c r="J77" t="n">
        <v>288.7</v>
      </c>
      <c r="K77" t="n">
        <v>59.19</v>
      </c>
      <c r="L77" t="n">
        <v>19.75</v>
      </c>
      <c r="M77" t="n">
        <v>11</v>
      </c>
      <c r="N77" t="n">
        <v>79.75</v>
      </c>
      <c r="O77" t="n">
        <v>35840.25</v>
      </c>
      <c r="P77" t="n">
        <v>330.97</v>
      </c>
      <c r="Q77" t="n">
        <v>1397.18</v>
      </c>
      <c r="R77" t="n">
        <v>83.59999999999999</v>
      </c>
      <c r="S77" t="n">
        <v>66.97</v>
      </c>
      <c r="T77" t="n">
        <v>5737.84</v>
      </c>
      <c r="U77" t="n">
        <v>0.8</v>
      </c>
      <c r="V77" t="n">
        <v>0.86</v>
      </c>
      <c r="W77" t="n">
        <v>5.31</v>
      </c>
      <c r="X77" t="n">
        <v>0.34</v>
      </c>
      <c r="Y77" t="n">
        <v>1</v>
      </c>
      <c r="Z77" t="n">
        <v>10</v>
      </c>
      <c r="AA77" t="n">
        <v>479.0277992892093</v>
      </c>
      <c r="AB77" t="n">
        <v>655.4269682024943</v>
      </c>
      <c r="AC77" t="n">
        <v>592.8739382547748</v>
      </c>
      <c r="AD77" t="n">
        <v>479027.7992892093</v>
      </c>
      <c r="AE77" t="n">
        <v>655426.9682024943</v>
      </c>
      <c r="AF77" t="n">
        <v>3.219857974380174e-06</v>
      </c>
      <c r="AG77" t="n">
        <v>8.084490740740742</v>
      </c>
      <c r="AH77" t="n">
        <v>592873.9382547748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3.5766</v>
      </c>
      <c r="E78" t="n">
        <v>27.96</v>
      </c>
      <c r="F78" t="n">
        <v>24.52</v>
      </c>
      <c r="G78" t="n">
        <v>113.16</v>
      </c>
      <c r="H78" t="n">
        <v>1.23</v>
      </c>
      <c r="I78" t="n">
        <v>13</v>
      </c>
      <c r="J78" t="n">
        <v>289.2</v>
      </c>
      <c r="K78" t="n">
        <v>59.19</v>
      </c>
      <c r="L78" t="n">
        <v>20</v>
      </c>
      <c r="M78" t="n">
        <v>11</v>
      </c>
      <c r="N78" t="n">
        <v>80.01000000000001</v>
      </c>
      <c r="O78" t="n">
        <v>35902.74</v>
      </c>
      <c r="P78" t="n">
        <v>332.35</v>
      </c>
      <c r="Q78" t="n">
        <v>1397.18</v>
      </c>
      <c r="R78" t="n">
        <v>83.98999999999999</v>
      </c>
      <c r="S78" t="n">
        <v>66.97</v>
      </c>
      <c r="T78" t="n">
        <v>5932.13</v>
      </c>
      <c r="U78" t="n">
        <v>0.8</v>
      </c>
      <c r="V78" t="n">
        <v>0.86</v>
      </c>
      <c r="W78" t="n">
        <v>5.32</v>
      </c>
      <c r="X78" t="n">
        <v>0.35</v>
      </c>
      <c r="Y78" t="n">
        <v>1</v>
      </c>
      <c r="Z78" t="n">
        <v>10</v>
      </c>
      <c r="AA78" t="n">
        <v>480.2063172424859</v>
      </c>
      <c r="AB78" t="n">
        <v>657.03946845871</v>
      </c>
      <c r="AC78" t="n">
        <v>594.3325437496957</v>
      </c>
      <c r="AD78" t="n">
        <v>480206.3172424859</v>
      </c>
      <c r="AE78" t="n">
        <v>657039.46845871</v>
      </c>
      <c r="AF78" t="n">
        <v>3.218058467324689e-06</v>
      </c>
      <c r="AG78" t="n">
        <v>8.090277777777779</v>
      </c>
      <c r="AH78" t="n">
        <v>594332.5437496956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3.5764</v>
      </c>
      <c r="E79" t="n">
        <v>27.96</v>
      </c>
      <c r="F79" t="n">
        <v>24.52</v>
      </c>
      <c r="G79" t="n">
        <v>113.17</v>
      </c>
      <c r="H79" t="n">
        <v>1.24</v>
      </c>
      <c r="I79" t="n">
        <v>13</v>
      </c>
      <c r="J79" t="n">
        <v>289.71</v>
      </c>
      <c r="K79" t="n">
        <v>59.19</v>
      </c>
      <c r="L79" t="n">
        <v>20.25</v>
      </c>
      <c r="M79" t="n">
        <v>10</v>
      </c>
      <c r="N79" t="n">
        <v>80.27</v>
      </c>
      <c r="O79" t="n">
        <v>35965.33</v>
      </c>
      <c r="P79" t="n">
        <v>332.17</v>
      </c>
      <c r="Q79" t="n">
        <v>1397.22</v>
      </c>
      <c r="R79" t="n">
        <v>84.16</v>
      </c>
      <c r="S79" t="n">
        <v>66.97</v>
      </c>
      <c r="T79" t="n">
        <v>6015.56</v>
      </c>
      <c r="U79" t="n">
        <v>0.8</v>
      </c>
      <c r="V79" t="n">
        <v>0.86</v>
      </c>
      <c r="W79" t="n">
        <v>5.32</v>
      </c>
      <c r="X79" t="n">
        <v>0.35</v>
      </c>
      <c r="Y79" t="n">
        <v>1</v>
      </c>
      <c r="Z79" t="n">
        <v>10</v>
      </c>
      <c r="AA79" t="n">
        <v>480.1020478778186</v>
      </c>
      <c r="AB79" t="n">
        <v>656.8968025139324</v>
      </c>
      <c r="AC79" t="n">
        <v>594.2034936424549</v>
      </c>
      <c r="AD79" t="n">
        <v>480102.0478778186</v>
      </c>
      <c r="AE79" t="n">
        <v>656896.8025139323</v>
      </c>
      <c r="AF79" t="n">
        <v>3.217878516619141e-06</v>
      </c>
      <c r="AG79" t="n">
        <v>8.090277777777779</v>
      </c>
      <c r="AH79" t="n">
        <v>594203.4936424549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3.5768</v>
      </c>
      <c r="E80" t="n">
        <v>27.96</v>
      </c>
      <c r="F80" t="n">
        <v>24.52</v>
      </c>
      <c r="G80" t="n">
        <v>113.16</v>
      </c>
      <c r="H80" t="n">
        <v>1.26</v>
      </c>
      <c r="I80" t="n">
        <v>13</v>
      </c>
      <c r="J80" t="n">
        <v>290.22</v>
      </c>
      <c r="K80" t="n">
        <v>59.19</v>
      </c>
      <c r="L80" t="n">
        <v>20.5</v>
      </c>
      <c r="M80" t="n">
        <v>9</v>
      </c>
      <c r="N80" t="n">
        <v>80.53</v>
      </c>
      <c r="O80" t="n">
        <v>36028.03</v>
      </c>
      <c r="P80" t="n">
        <v>332.41</v>
      </c>
      <c r="Q80" t="n">
        <v>1397.19</v>
      </c>
      <c r="R80" t="n">
        <v>84.06999999999999</v>
      </c>
      <c r="S80" t="n">
        <v>66.97</v>
      </c>
      <c r="T80" t="n">
        <v>5973.51</v>
      </c>
      <c r="U80" t="n">
        <v>0.8</v>
      </c>
      <c r="V80" t="n">
        <v>0.86</v>
      </c>
      <c r="W80" t="n">
        <v>5.32</v>
      </c>
      <c r="X80" t="n">
        <v>0.35</v>
      </c>
      <c r="Y80" t="n">
        <v>1</v>
      </c>
      <c r="Z80" t="n">
        <v>10</v>
      </c>
      <c r="AA80" t="n">
        <v>480.2294304066435</v>
      </c>
      <c r="AB80" t="n">
        <v>657.0710929095912</v>
      </c>
      <c r="AC80" t="n">
        <v>594.36115000737</v>
      </c>
      <c r="AD80" t="n">
        <v>480229.4304066435</v>
      </c>
      <c r="AE80" t="n">
        <v>657071.0929095913</v>
      </c>
      <c r="AF80" t="n">
        <v>3.218238418030238e-06</v>
      </c>
      <c r="AG80" t="n">
        <v>8.090277777777779</v>
      </c>
      <c r="AH80" t="n">
        <v>594361.15000737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3.5771</v>
      </c>
      <c r="E81" t="n">
        <v>27.96</v>
      </c>
      <c r="F81" t="n">
        <v>24.52</v>
      </c>
      <c r="G81" t="n">
        <v>113.15</v>
      </c>
      <c r="H81" t="n">
        <v>1.27</v>
      </c>
      <c r="I81" t="n">
        <v>13</v>
      </c>
      <c r="J81" t="n">
        <v>290.73</v>
      </c>
      <c r="K81" t="n">
        <v>59.19</v>
      </c>
      <c r="L81" t="n">
        <v>20.75</v>
      </c>
      <c r="M81" t="n">
        <v>8</v>
      </c>
      <c r="N81" t="n">
        <v>80.79000000000001</v>
      </c>
      <c r="O81" t="n">
        <v>36090.84</v>
      </c>
      <c r="P81" t="n">
        <v>329.98</v>
      </c>
      <c r="Q81" t="n">
        <v>1397.18</v>
      </c>
      <c r="R81" t="n">
        <v>83.90000000000001</v>
      </c>
      <c r="S81" t="n">
        <v>66.97</v>
      </c>
      <c r="T81" t="n">
        <v>5886.97</v>
      </c>
      <c r="U81" t="n">
        <v>0.8</v>
      </c>
      <c r="V81" t="n">
        <v>0.86</v>
      </c>
      <c r="W81" t="n">
        <v>5.32</v>
      </c>
      <c r="X81" t="n">
        <v>0.35</v>
      </c>
      <c r="Y81" t="n">
        <v>1</v>
      </c>
      <c r="Z81" t="n">
        <v>10</v>
      </c>
      <c r="AA81" t="n">
        <v>478.5602028813842</v>
      </c>
      <c r="AB81" t="n">
        <v>654.7871821684103</v>
      </c>
      <c r="AC81" t="n">
        <v>592.2952125018386</v>
      </c>
      <c r="AD81" t="n">
        <v>478560.2028813842</v>
      </c>
      <c r="AE81" t="n">
        <v>654787.1821684103</v>
      </c>
      <c r="AF81" t="n">
        <v>3.218508344088561e-06</v>
      </c>
      <c r="AG81" t="n">
        <v>8.090277777777779</v>
      </c>
      <c r="AH81" t="n">
        <v>592295.2125018386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3.5771</v>
      </c>
      <c r="E82" t="n">
        <v>27.96</v>
      </c>
      <c r="F82" t="n">
        <v>24.51</v>
      </c>
      <c r="G82" t="n">
        <v>113.14</v>
      </c>
      <c r="H82" t="n">
        <v>1.28</v>
      </c>
      <c r="I82" t="n">
        <v>13</v>
      </c>
      <c r="J82" t="n">
        <v>291.24</v>
      </c>
      <c r="K82" t="n">
        <v>59.19</v>
      </c>
      <c r="L82" t="n">
        <v>21</v>
      </c>
      <c r="M82" t="n">
        <v>8</v>
      </c>
      <c r="N82" t="n">
        <v>81.05</v>
      </c>
      <c r="O82" t="n">
        <v>36153.75</v>
      </c>
      <c r="P82" t="n">
        <v>328.79</v>
      </c>
      <c r="Q82" t="n">
        <v>1397.17</v>
      </c>
      <c r="R82" t="n">
        <v>83.88</v>
      </c>
      <c r="S82" t="n">
        <v>66.97</v>
      </c>
      <c r="T82" t="n">
        <v>5875.34</v>
      </c>
      <c r="U82" t="n">
        <v>0.8</v>
      </c>
      <c r="V82" t="n">
        <v>0.86</v>
      </c>
      <c r="W82" t="n">
        <v>5.32</v>
      </c>
      <c r="X82" t="n">
        <v>0.35</v>
      </c>
      <c r="Y82" t="n">
        <v>1</v>
      </c>
      <c r="Z82" t="n">
        <v>10</v>
      </c>
      <c r="AA82" t="n">
        <v>477.7199111221414</v>
      </c>
      <c r="AB82" t="n">
        <v>653.6374579123582</v>
      </c>
      <c r="AC82" t="n">
        <v>591.2552163151361</v>
      </c>
      <c r="AD82" t="n">
        <v>477719.9111221414</v>
      </c>
      <c r="AE82" t="n">
        <v>653637.4579123582</v>
      </c>
      <c r="AF82" t="n">
        <v>3.218508344088561e-06</v>
      </c>
      <c r="AG82" t="n">
        <v>8.090277777777779</v>
      </c>
      <c r="AH82" t="n">
        <v>591255.2163151361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3.5766</v>
      </c>
      <c r="E83" t="n">
        <v>27.96</v>
      </c>
      <c r="F83" t="n">
        <v>24.52</v>
      </c>
      <c r="G83" t="n">
        <v>113.17</v>
      </c>
      <c r="H83" t="n">
        <v>1.3</v>
      </c>
      <c r="I83" t="n">
        <v>13</v>
      </c>
      <c r="J83" t="n">
        <v>291.75</v>
      </c>
      <c r="K83" t="n">
        <v>59.19</v>
      </c>
      <c r="L83" t="n">
        <v>21.25</v>
      </c>
      <c r="M83" t="n">
        <v>5</v>
      </c>
      <c r="N83" t="n">
        <v>81.31</v>
      </c>
      <c r="O83" t="n">
        <v>36216.77</v>
      </c>
      <c r="P83" t="n">
        <v>328.59</v>
      </c>
      <c r="Q83" t="n">
        <v>1397.26</v>
      </c>
      <c r="R83" t="n">
        <v>83.97</v>
      </c>
      <c r="S83" t="n">
        <v>66.97</v>
      </c>
      <c r="T83" t="n">
        <v>5924.04</v>
      </c>
      <c r="U83" t="n">
        <v>0.8</v>
      </c>
      <c r="V83" t="n">
        <v>0.86</v>
      </c>
      <c r="W83" t="n">
        <v>5.32</v>
      </c>
      <c r="X83" t="n">
        <v>0.35</v>
      </c>
      <c r="Y83" t="n">
        <v>1</v>
      </c>
      <c r="Z83" t="n">
        <v>10</v>
      </c>
      <c r="AA83" t="n">
        <v>477.6636461505408</v>
      </c>
      <c r="AB83" t="n">
        <v>653.560473695979</v>
      </c>
      <c r="AC83" t="n">
        <v>591.1855793643199</v>
      </c>
      <c r="AD83" t="n">
        <v>477663.6461505408</v>
      </c>
      <c r="AE83" t="n">
        <v>653560.473695979</v>
      </c>
      <c r="AF83" t="n">
        <v>3.218058467324689e-06</v>
      </c>
      <c r="AG83" t="n">
        <v>8.090277777777779</v>
      </c>
      <c r="AH83" t="n">
        <v>591185.5793643199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3.5865</v>
      </c>
      <c r="E84" t="n">
        <v>27.88</v>
      </c>
      <c r="F84" t="n">
        <v>24.49</v>
      </c>
      <c r="G84" t="n">
        <v>122.45</v>
      </c>
      <c r="H84" t="n">
        <v>1.31</v>
      </c>
      <c r="I84" t="n">
        <v>12</v>
      </c>
      <c r="J84" t="n">
        <v>292.26</v>
      </c>
      <c r="K84" t="n">
        <v>59.19</v>
      </c>
      <c r="L84" t="n">
        <v>21.5</v>
      </c>
      <c r="M84" t="n">
        <v>4</v>
      </c>
      <c r="N84" t="n">
        <v>81.56999999999999</v>
      </c>
      <c r="O84" t="n">
        <v>36279.9</v>
      </c>
      <c r="P84" t="n">
        <v>325.92</v>
      </c>
      <c r="Q84" t="n">
        <v>1397.22</v>
      </c>
      <c r="R84" t="n">
        <v>83.03</v>
      </c>
      <c r="S84" t="n">
        <v>66.97</v>
      </c>
      <c r="T84" t="n">
        <v>5455.05</v>
      </c>
      <c r="U84" t="n">
        <v>0.8100000000000001</v>
      </c>
      <c r="V84" t="n">
        <v>0.86</v>
      </c>
      <c r="W84" t="n">
        <v>5.32</v>
      </c>
      <c r="X84" t="n">
        <v>0.33</v>
      </c>
      <c r="Y84" t="n">
        <v>1</v>
      </c>
      <c r="Z84" t="n">
        <v>10</v>
      </c>
      <c r="AA84" t="n">
        <v>474.9014463182245</v>
      </c>
      <c r="AB84" t="n">
        <v>649.7811100257477</v>
      </c>
      <c r="AC84" t="n">
        <v>587.7669128584054</v>
      </c>
      <c r="AD84" t="n">
        <v>474901.4463182245</v>
      </c>
      <c r="AE84" t="n">
        <v>649781.1100257477</v>
      </c>
      <c r="AF84" t="n">
        <v>3.226966027249342e-06</v>
      </c>
      <c r="AG84" t="n">
        <v>8.06712962962963</v>
      </c>
      <c r="AH84" t="n">
        <v>587766.9128584054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3.5871</v>
      </c>
      <c r="E85" t="n">
        <v>27.88</v>
      </c>
      <c r="F85" t="n">
        <v>24.49</v>
      </c>
      <c r="G85" t="n">
        <v>122.43</v>
      </c>
      <c r="H85" t="n">
        <v>1.32</v>
      </c>
      <c r="I85" t="n">
        <v>12</v>
      </c>
      <c r="J85" t="n">
        <v>292.77</v>
      </c>
      <c r="K85" t="n">
        <v>59.19</v>
      </c>
      <c r="L85" t="n">
        <v>21.75</v>
      </c>
      <c r="M85" t="n">
        <v>4</v>
      </c>
      <c r="N85" t="n">
        <v>81.83</v>
      </c>
      <c r="O85" t="n">
        <v>36343.13</v>
      </c>
      <c r="P85" t="n">
        <v>326.27</v>
      </c>
      <c r="Q85" t="n">
        <v>1397.21</v>
      </c>
      <c r="R85" t="n">
        <v>82.70999999999999</v>
      </c>
      <c r="S85" t="n">
        <v>66.97</v>
      </c>
      <c r="T85" t="n">
        <v>5295.82</v>
      </c>
      <c r="U85" t="n">
        <v>0.8100000000000001</v>
      </c>
      <c r="V85" t="n">
        <v>0.86</v>
      </c>
      <c r="W85" t="n">
        <v>5.32</v>
      </c>
      <c r="X85" t="n">
        <v>0.32</v>
      </c>
      <c r="Y85" t="n">
        <v>1</v>
      </c>
      <c r="Z85" t="n">
        <v>10</v>
      </c>
      <c r="AA85" t="n">
        <v>475.0860987176746</v>
      </c>
      <c r="AB85" t="n">
        <v>650.0337595849642</v>
      </c>
      <c r="AC85" t="n">
        <v>587.9954498982859</v>
      </c>
      <c r="AD85" t="n">
        <v>475086.0987176746</v>
      </c>
      <c r="AE85" t="n">
        <v>650033.7595849641</v>
      </c>
      <c r="AF85" t="n">
        <v>3.227505879365988e-06</v>
      </c>
      <c r="AG85" t="n">
        <v>8.06712962962963</v>
      </c>
      <c r="AH85" t="n">
        <v>587995.4498982859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3.5864</v>
      </c>
      <c r="E86" t="n">
        <v>27.88</v>
      </c>
      <c r="F86" t="n">
        <v>24.49</v>
      </c>
      <c r="G86" t="n">
        <v>122.46</v>
      </c>
      <c r="H86" t="n">
        <v>1.34</v>
      </c>
      <c r="I86" t="n">
        <v>12</v>
      </c>
      <c r="J86" t="n">
        <v>293.29</v>
      </c>
      <c r="K86" t="n">
        <v>59.19</v>
      </c>
      <c r="L86" t="n">
        <v>22</v>
      </c>
      <c r="M86" t="n">
        <v>3</v>
      </c>
      <c r="N86" t="n">
        <v>82.09</v>
      </c>
      <c r="O86" t="n">
        <v>36406.47</v>
      </c>
      <c r="P86" t="n">
        <v>326.73</v>
      </c>
      <c r="Q86" t="n">
        <v>1397.26</v>
      </c>
      <c r="R86" t="n">
        <v>82.84999999999999</v>
      </c>
      <c r="S86" t="n">
        <v>66.97</v>
      </c>
      <c r="T86" t="n">
        <v>5366.54</v>
      </c>
      <c r="U86" t="n">
        <v>0.8100000000000001</v>
      </c>
      <c r="V86" t="n">
        <v>0.86</v>
      </c>
      <c r="W86" t="n">
        <v>5.32</v>
      </c>
      <c r="X86" t="n">
        <v>0.33</v>
      </c>
      <c r="Y86" t="n">
        <v>1</v>
      </c>
      <c r="Z86" t="n">
        <v>10</v>
      </c>
      <c r="AA86" t="n">
        <v>475.4562640914212</v>
      </c>
      <c r="AB86" t="n">
        <v>650.5402361798682</v>
      </c>
      <c r="AC86" t="n">
        <v>588.4535890778168</v>
      </c>
      <c r="AD86" t="n">
        <v>475456.2640914213</v>
      </c>
      <c r="AE86" t="n">
        <v>650540.2361798682</v>
      </c>
      <c r="AF86" t="n">
        <v>3.226876051896567e-06</v>
      </c>
      <c r="AG86" t="n">
        <v>8.06712962962963</v>
      </c>
      <c r="AH86" t="n">
        <v>588453.5890778168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3.5854</v>
      </c>
      <c r="E87" t="n">
        <v>27.89</v>
      </c>
      <c r="F87" t="n">
        <v>24.5</v>
      </c>
      <c r="G87" t="n">
        <v>122.49</v>
      </c>
      <c r="H87" t="n">
        <v>1.35</v>
      </c>
      <c r="I87" t="n">
        <v>12</v>
      </c>
      <c r="J87" t="n">
        <v>293.8</v>
      </c>
      <c r="K87" t="n">
        <v>59.19</v>
      </c>
      <c r="L87" t="n">
        <v>22.25</v>
      </c>
      <c r="M87" t="n">
        <v>1</v>
      </c>
      <c r="N87" t="n">
        <v>82.36</v>
      </c>
      <c r="O87" t="n">
        <v>36469.92</v>
      </c>
      <c r="P87" t="n">
        <v>327.28</v>
      </c>
      <c r="Q87" t="n">
        <v>1397.17</v>
      </c>
      <c r="R87" t="n">
        <v>82.97</v>
      </c>
      <c r="S87" t="n">
        <v>66.97</v>
      </c>
      <c r="T87" t="n">
        <v>5425.64</v>
      </c>
      <c r="U87" t="n">
        <v>0.8100000000000001</v>
      </c>
      <c r="V87" t="n">
        <v>0.86</v>
      </c>
      <c r="W87" t="n">
        <v>5.33</v>
      </c>
      <c r="X87" t="n">
        <v>0.33</v>
      </c>
      <c r="Y87" t="n">
        <v>1</v>
      </c>
      <c r="Z87" t="n">
        <v>10</v>
      </c>
      <c r="AA87" t="n">
        <v>475.9486391026807</v>
      </c>
      <c r="AB87" t="n">
        <v>651.2139253923256</v>
      </c>
      <c r="AC87" t="n">
        <v>589.0629823373661</v>
      </c>
      <c r="AD87" t="n">
        <v>475948.6391026807</v>
      </c>
      <c r="AE87" t="n">
        <v>651213.9253923256</v>
      </c>
      <c r="AF87" t="n">
        <v>3.225976298368825e-06</v>
      </c>
      <c r="AG87" t="n">
        <v>8.070023148148149</v>
      </c>
      <c r="AH87" t="n">
        <v>589062.9823373661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3.5858</v>
      </c>
      <c r="E88" t="n">
        <v>27.89</v>
      </c>
      <c r="F88" t="n">
        <v>24.5</v>
      </c>
      <c r="G88" t="n">
        <v>122.48</v>
      </c>
      <c r="H88" t="n">
        <v>1.36</v>
      </c>
      <c r="I88" t="n">
        <v>12</v>
      </c>
      <c r="J88" t="n">
        <v>294.32</v>
      </c>
      <c r="K88" t="n">
        <v>59.19</v>
      </c>
      <c r="L88" t="n">
        <v>22.5</v>
      </c>
      <c r="M88" t="n">
        <v>1</v>
      </c>
      <c r="N88" t="n">
        <v>82.62</v>
      </c>
      <c r="O88" t="n">
        <v>36533.49</v>
      </c>
      <c r="P88" t="n">
        <v>327.78</v>
      </c>
      <c r="Q88" t="n">
        <v>1397.17</v>
      </c>
      <c r="R88" t="n">
        <v>83.03</v>
      </c>
      <c r="S88" t="n">
        <v>66.97</v>
      </c>
      <c r="T88" t="n">
        <v>5458.53</v>
      </c>
      <c r="U88" t="n">
        <v>0.8100000000000001</v>
      </c>
      <c r="V88" t="n">
        <v>0.86</v>
      </c>
      <c r="W88" t="n">
        <v>5.32</v>
      </c>
      <c r="X88" t="n">
        <v>0.33</v>
      </c>
      <c r="Y88" t="n">
        <v>1</v>
      </c>
      <c r="Z88" t="n">
        <v>10</v>
      </c>
      <c r="AA88" t="n">
        <v>476.2515371277034</v>
      </c>
      <c r="AB88" t="n">
        <v>651.6283638330796</v>
      </c>
      <c r="AC88" t="n">
        <v>589.4378673550024</v>
      </c>
      <c r="AD88" t="n">
        <v>476251.5371277034</v>
      </c>
      <c r="AE88" t="n">
        <v>651628.3638330796</v>
      </c>
      <c r="AF88" t="n">
        <v>3.226336199779922e-06</v>
      </c>
      <c r="AG88" t="n">
        <v>8.070023148148149</v>
      </c>
      <c r="AH88" t="n">
        <v>589437.8673550023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3.5861</v>
      </c>
      <c r="E89" t="n">
        <v>27.89</v>
      </c>
      <c r="F89" t="n">
        <v>24.49</v>
      </c>
      <c r="G89" t="n">
        <v>122.47</v>
      </c>
      <c r="H89" t="n">
        <v>1.37</v>
      </c>
      <c r="I89" t="n">
        <v>12</v>
      </c>
      <c r="J89" t="n">
        <v>294.83</v>
      </c>
      <c r="K89" t="n">
        <v>59.19</v>
      </c>
      <c r="L89" t="n">
        <v>22.75</v>
      </c>
      <c r="M89" t="n">
        <v>1</v>
      </c>
      <c r="N89" t="n">
        <v>82.89</v>
      </c>
      <c r="O89" t="n">
        <v>36597.16</v>
      </c>
      <c r="P89" t="n">
        <v>328.03</v>
      </c>
      <c r="Q89" t="n">
        <v>1397.17</v>
      </c>
      <c r="R89" t="n">
        <v>82.94</v>
      </c>
      <c r="S89" t="n">
        <v>66.97</v>
      </c>
      <c r="T89" t="n">
        <v>5412.26</v>
      </c>
      <c r="U89" t="n">
        <v>0.8100000000000001</v>
      </c>
      <c r="V89" t="n">
        <v>0.86</v>
      </c>
      <c r="W89" t="n">
        <v>5.32</v>
      </c>
      <c r="X89" t="n">
        <v>0.33</v>
      </c>
      <c r="Y89" t="n">
        <v>1</v>
      </c>
      <c r="Z89" t="n">
        <v>10</v>
      </c>
      <c r="AA89" t="n">
        <v>476.358773588081</v>
      </c>
      <c r="AB89" t="n">
        <v>651.7750894891068</v>
      </c>
      <c r="AC89" t="n">
        <v>589.5705897203491</v>
      </c>
      <c r="AD89" t="n">
        <v>476358.773588081</v>
      </c>
      <c r="AE89" t="n">
        <v>651775.0894891068</v>
      </c>
      <c r="AF89" t="n">
        <v>3.226606125838245e-06</v>
      </c>
      <c r="AG89" t="n">
        <v>8.070023148148149</v>
      </c>
      <c r="AH89" t="n">
        <v>589570.5897203491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3.5862</v>
      </c>
      <c r="E90" t="n">
        <v>27.88</v>
      </c>
      <c r="F90" t="n">
        <v>24.49</v>
      </c>
      <c r="G90" t="n">
        <v>122.47</v>
      </c>
      <c r="H90" t="n">
        <v>1.39</v>
      </c>
      <c r="I90" t="n">
        <v>12</v>
      </c>
      <c r="J90" t="n">
        <v>295.35</v>
      </c>
      <c r="K90" t="n">
        <v>59.19</v>
      </c>
      <c r="L90" t="n">
        <v>23</v>
      </c>
      <c r="M90" t="n">
        <v>1</v>
      </c>
      <c r="N90" t="n">
        <v>83.16</v>
      </c>
      <c r="O90" t="n">
        <v>36660.94</v>
      </c>
      <c r="P90" t="n">
        <v>328.42</v>
      </c>
      <c r="Q90" t="n">
        <v>1397.17</v>
      </c>
      <c r="R90" t="n">
        <v>82.90000000000001</v>
      </c>
      <c r="S90" t="n">
        <v>66.97</v>
      </c>
      <c r="T90" t="n">
        <v>5392.32</v>
      </c>
      <c r="U90" t="n">
        <v>0.8100000000000001</v>
      </c>
      <c r="V90" t="n">
        <v>0.86</v>
      </c>
      <c r="W90" t="n">
        <v>5.32</v>
      </c>
      <c r="X90" t="n">
        <v>0.33</v>
      </c>
      <c r="Y90" t="n">
        <v>1</v>
      </c>
      <c r="Z90" t="n">
        <v>10</v>
      </c>
      <c r="AA90" t="n">
        <v>476.6132027074435</v>
      </c>
      <c r="AB90" t="n">
        <v>652.1232106348392</v>
      </c>
      <c r="AC90" t="n">
        <v>589.8854866725241</v>
      </c>
      <c r="AD90" t="n">
        <v>476613.2027074435</v>
      </c>
      <c r="AE90" t="n">
        <v>652123.2106348393</v>
      </c>
      <c r="AF90" t="n">
        <v>3.226696101191019e-06</v>
      </c>
      <c r="AG90" t="n">
        <v>8.06712962962963</v>
      </c>
      <c r="AH90" t="n">
        <v>589885.486672524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3.5861</v>
      </c>
      <c r="E91" t="n">
        <v>27.89</v>
      </c>
      <c r="F91" t="n">
        <v>24.49</v>
      </c>
      <c r="G91" t="n">
        <v>122.47</v>
      </c>
      <c r="H91" t="n">
        <v>1.4</v>
      </c>
      <c r="I91" t="n">
        <v>12</v>
      </c>
      <c r="J91" t="n">
        <v>295.87</v>
      </c>
      <c r="K91" t="n">
        <v>59.19</v>
      </c>
      <c r="L91" t="n">
        <v>23.25</v>
      </c>
      <c r="M91" t="n">
        <v>0</v>
      </c>
      <c r="N91" t="n">
        <v>83.43000000000001</v>
      </c>
      <c r="O91" t="n">
        <v>36724.83</v>
      </c>
      <c r="P91" t="n">
        <v>328.94</v>
      </c>
      <c r="Q91" t="n">
        <v>1397.18</v>
      </c>
      <c r="R91" t="n">
        <v>82.89</v>
      </c>
      <c r="S91" t="n">
        <v>66.97</v>
      </c>
      <c r="T91" t="n">
        <v>5387.94</v>
      </c>
      <c r="U91" t="n">
        <v>0.8100000000000001</v>
      </c>
      <c r="V91" t="n">
        <v>0.86</v>
      </c>
      <c r="W91" t="n">
        <v>5.33</v>
      </c>
      <c r="X91" t="n">
        <v>0.33</v>
      </c>
      <c r="Y91" t="n">
        <v>1</v>
      </c>
      <c r="Z91" t="n">
        <v>10</v>
      </c>
      <c r="AA91" t="n">
        <v>476.972523876501</v>
      </c>
      <c r="AB91" t="n">
        <v>652.6148497104749</v>
      </c>
      <c r="AC91" t="n">
        <v>590.3302044048006</v>
      </c>
      <c r="AD91" t="n">
        <v>476972.523876501</v>
      </c>
      <c r="AE91" t="n">
        <v>652614.849710475</v>
      </c>
      <c r="AF91" t="n">
        <v>3.226606125838245e-06</v>
      </c>
      <c r="AG91" t="n">
        <v>8.070023148148149</v>
      </c>
      <c r="AH91" t="n">
        <v>590330.2044048007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2.3269</v>
      </c>
      <c r="E2" t="n">
        <v>42.97</v>
      </c>
      <c r="F2" t="n">
        <v>32.3</v>
      </c>
      <c r="G2" t="n">
        <v>7.05</v>
      </c>
      <c r="H2" t="n">
        <v>0.12</v>
      </c>
      <c r="I2" t="n">
        <v>275</v>
      </c>
      <c r="J2" t="n">
        <v>150.44</v>
      </c>
      <c r="K2" t="n">
        <v>49.1</v>
      </c>
      <c r="L2" t="n">
        <v>1</v>
      </c>
      <c r="M2" t="n">
        <v>273</v>
      </c>
      <c r="N2" t="n">
        <v>25.34</v>
      </c>
      <c r="O2" t="n">
        <v>18787.76</v>
      </c>
      <c r="P2" t="n">
        <v>379.57</v>
      </c>
      <c r="Q2" t="n">
        <v>1397.77</v>
      </c>
      <c r="R2" t="n">
        <v>337.05</v>
      </c>
      <c r="S2" t="n">
        <v>66.97</v>
      </c>
      <c r="T2" t="n">
        <v>131152.32</v>
      </c>
      <c r="U2" t="n">
        <v>0.2</v>
      </c>
      <c r="V2" t="n">
        <v>0.65</v>
      </c>
      <c r="W2" t="n">
        <v>5.76</v>
      </c>
      <c r="X2" t="n">
        <v>8.119999999999999</v>
      </c>
      <c r="Y2" t="n">
        <v>1</v>
      </c>
      <c r="Z2" t="n">
        <v>10</v>
      </c>
      <c r="AA2" t="n">
        <v>760.1889909963446</v>
      </c>
      <c r="AB2" t="n">
        <v>1040.124114652547</v>
      </c>
      <c r="AC2" t="n">
        <v>940.8561289734708</v>
      </c>
      <c r="AD2" t="n">
        <v>760188.9909963446</v>
      </c>
      <c r="AE2" t="n">
        <v>1040124.114652547</v>
      </c>
      <c r="AF2" t="n">
        <v>2.453757485408414e-06</v>
      </c>
      <c r="AG2" t="n">
        <v>12.43344907407407</v>
      </c>
      <c r="AH2" t="n">
        <v>940856.1289734709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2.588</v>
      </c>
      <c r="E3" t="n">
        <v>38.64</v>
      </c>
      <c r="F3" t="n">
        <v>30.13</v>
      </c>
      <c r="G3" t="n">
        <v>8.859999999999999</v>
      </c>
      <c r="H3" t="n">
        <v>0.15</v>
      </c>
      <c r="I3" t="n">
        <v>204</v>
      </c>
      <c r="J3" t="n">
        <v>150.78</v>
      </c>
      <c r="K3" t="n">
        <v>49.1</v>
      </c>
      <c r="L3" t="n">
        <v>1.25</v>
      </c>
      <c r="M3" t="n">
        <v>202</v>
      </c>
      <c r="N3" t="n">
        <v>25.44</v>
      </c>
      <c r="O3" t="n">
        <v>18830.65</v>
      </c>
      <c r="P3" t="n">
        <v>352.19</v>
      </c>
      <c r="Q3" t="n">
        <v>1397.42</v>
      </c>
      <c r="R3" t="n">
        <v>266.88</v>
      </c>
      <c r="S3" t="n">
        <v>66.97</v>
      </c>
      <c r="T3" t="n">
        <v>96421.59</v>
      </c>
      <c r="U3" t="n">
        <v>0.25</v>
      </c>
      <c r="V3" t="n">
        <v>0.7</v>
      </c>
      <c r="W3" t="n">
        <v>5.63</v>
      </c>
      <c r="X3" t="n">
        <v>5.96</v>
      </c>
      <c r="Y3" t="n">
        <v>1</v>
      </c>
      <c r="Z3" t="n">
        <v>10</v>
      </c>
      <c r="AA3" t="n">
        <v>648.6177797995788</v>
      </c>
      <c r="AB3" t="n">
        <v>887.4674613186841</v>
      </c>
      <c r="AC3" t="n">
        <v>802.7688123788331</v>
      </c>
      <c r="AD3" t="n">
        <v>648617.7797995788</v>
      </c>
      <c r="AE3" t="n">
        <v>887467.461318684</v>
      </c>
      <c r="AF3" t="n">
        <v>2.72909208484979e-06</v>
      </c>
      <c r="AG3" t="n">
        <v>11.18055555555556</v>
      </c>
      <c r="AH3" t="n">
        <v>802768.8123788331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2.7688</v>
      </c>
      <c r="E4" t="n">
        <v>36.12</v>
      </c>
      <c r="F4" t="n">
        <v>28.89</v>
      </c>
      <c r="G4" t="n">
        <v>10.7</v>
      </c>
      <c r="H4" t="n">
        <v>0.18</v>
      </c>
      <c r="I4" t="n">
        <v>162</v>
      </c>
      <c r="J4" t="n">
        <v>151.13</v>
      </c>
      <c r="K4" t="n">
        <v>49.1</v>
      </c>
      <c r="L4" t="n">
        <v>1.5</v>
      </c>
      <c r="M4" t="n">
        <v>160</v>
      </c>
      <c r="N4" t="n">
        <v>25.54</v>
      </c>
      <c r="O4" t="n">
        <v>18873.58</v>
      </c>
      <c r="P4" t="n">
        <v>335.81</v>
      </c>
      <c r="Q4" t="n">
        <v>1397.81</v>
      </c>
      <c r="R4" t="n">
        <v>226.03</v>
      </c>
      <c r="S4" t="n">
        <v>66.97</v>
      </c>
      <c r="T4" t="n">
        <v>76205.75999999999</v>
      </c>
      <c r="U4" t="n">
        <v>0.3</v>
      </c>
      <c r="V4" t="n">
        <v>0.73</v>
      </c>
      <c r="W4" t="n">
        <v>5.57</v>
      </c>
      <c r="X4" t="n">
        <v>4.72</v>
      </c>
      <c r="Y4" t="n">
        <v>1</v>
      </c>
      <c r="Z4" t="n">
        <v>10</v>
      </c>
      <c r="AA4" t="n">
        <v>588.6508359605716</v>
      </c>
      <c r="AB4" t="n">
        <v>805.4180432033063</v>
      </c>
      <c r="AC4" t="n">
        <v>728.5500755713052</v>
      </c>
      <c r="AD4" t="n">
        <v>588650.8359605717</v>
      </c>
      <c r="AE4" t="n">
        <v>805418.0432033063</v>
      </c>
      <c r="AF4" t="n">
        <v>2.919748904378709e-06</v>
      </c>
      <c r="AG4" t="n">
        <v>10.45138888888889</v>
      </c>
      <c r="AH4" t="n">
        <v>728550.0755713052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2.9068</v>
      </c>
      <c r="E5" t="n">
        <v>34.4</v>
      </c>
      <c r="F5" t="n">
        <v>28.03</v>
      </c>
      <c r="G5" t="n">
        <v>12.55</v>
      </c>
      <c r="H5" t="n">
        <v>0.2</v>
      </c>
      <c r="I5" t="n">
        <v>134</v>
      </c>
      <c r="J5" t="n">
        <v>151.48</v>
      </c>
      <c r="K5" t="n">
        <v>49.1</v>
      </c>
      <c r="L5" t="n">
        <v>1.75</v>
      </c>
      <c r="M5" t="n">
        <v>132</v>
      </c>
      <c r="N5" t="n">
        <v>25.64</v>
      </c>
      <c r="O5" t="n">
        <v>18916.54</v>
      </c>
      <c r="P5" t="n">
        <v>323.93</v>
      </c>
      <c r="Q5" t="n">
        <v>1397.29</v>
      </c>
      <c r="R5" t="n">
        <v>198.7</v>
      </c>
      <c r="S5" t="n">
        <v>66.97</v>
      </c>
      <c r="T5" t="n">
        <v>62679.81</v>
      </c>
      <c r="U5" t="n">
        <v>0.34</v>
      </c>
      <c r="V5" t="n">
        <v>0.75</v>
      </c>
      <c r="W5" t="n">
        <v>5.51</v>
      </c>
      <c r="X5" t="n">
        <v>3.86</v>
      </c>
      <c r="Y5" t="n">
        <v>1</v>
      </c>
      <c r="Z5" t="n">
        <v>10</v>
      </c>
      <c r="AA5" t="n">
        <v>556.5808566552578</v>
      </c>
      <c r="AB5" t="n">
        <v>761.5384826901422</v>
      </c>
      <c r="AC5" t="n">
        <v>688.8583187281678</v>
      </c>
      <c r="AD5" t="n">
        <v>556580.8566552578</v>
      </c>
      <c r="AE5" t="n">
        <v>761538.4826901422</v>
      </c>
      <c r="AF5" t="n">
        <v>3.065272361762508e-06</v>
      </c>
      <c r="AG5" t="n">
        <v>9.953703703703704</v>
      </c>
      <c r="AH5" t="n">
        <v>688858.3187281678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3.0066</v>
      </c>
      <c r="E6" t="n">
        <v>33.26</v>
      </c>
      <c r="F6" t="n">
        <v>27.47</v>
      </c>
      <c r="G6" t="n">
        <v>14.33</v>
      </c>
      <c r="H6" t="n">
        <v>0.23</v>
      </c>
      <c r="I6" t="n">
        <v>115</v>
      </c>
      <c r="J6" t="n">
        <v>151.83</v>
      </c>
      <c r="K6" t="n">
        <v>49.1</v>
      </c>
      <c r="L6" t="n">
        <v>2</v>
      </c>
      <c r="M6" t="n">
        <v>113</v>
      </c>
      <c r="N6" t="n">
        <v>25.73</v>
      </c>
      <c r="O6" t="n">
        <v>18959.54</v>
      </c>
      <c r="P6" t="n">
        <v>315.78</v>
      </c>
      <c r="Q6" t="n">
        <v>1397.4</v>
      </c>
      <c r="R6" t="n">
        <v>180.23</v>
      </c>
      <c r="S6" t="n">
        <v>66.97</v>
      </c>
      <c r="T6" t="n">
        <v>53541.15</v>
      </c>
      <c r="U6" t="n">
        <v>0.37</v>
      </c>
      <c r="V6" t="n">
        <v>0.77</v>
      </c>
      <c r="W6" t="n">
        <v>5.48</v>
      </c>
      <c r="X6" t="n">
        <v>3.3</v>
      </c>
      <c r="Y6" t="n">
        <v>1</v>
      </c>
      <c r="Z6" t="n">
        <v>10</v>
      </c>
      <c r="AA6" t="n">
        <v>524.4267494623729</v>
      </c>
      <c r="AB6" t="n">
        <v>717.5438146897435</v>
      </c>
      <c r="AC6" t="n">
        <v>649.0624400948227</v>
      </c>
      <c r="AD6" t="n">
        <v>524426.7494623729</v>
      </c>
      <c r="AE6" t="n">
        <v>717543.8146897434</v>
      </c>
      <c r="AF6" t="n">
        <v>3.170513238913979e-06</v>
      </c>
      <c r="AG6" t="n">
        <v>9.623842592592593</v>
      </c>
      <c r="AH6" t="n">
        <v>649062.4400948227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3.0878</v>
      </c>
      <c r="E7" t="n">
        <v>32.39</v>
      </c>
      <c r="F7" t="n">
        <v>27.05</v>
      </c>
      <c r="G7" t="n">
        <v>16.23</v>
      </c>
      <c r="H7" t="n">
        <v>0.26</v>
      </c>
      <c r="I7" t="n">
        <v>100</v>
      </c>
      <c r="J7" t="n">
        <v>152.18</v>
      </c>
      <c r="K7" t="n">
        <v>49.1</v>
      </c>
      <c r="L7" t="n">
        <v>2.25</v>
      </c>
      <c r="M7" t="n">
        <v>98</v>
      </c>
      <c r="N7" t="n">
        <v>25.83</v>
      </c>
      <c r="O7" t="n">
        <v>19002.56</v>
      </c>
      <c r="P7" t="n">
        <v>308.85</v>
      </c>
      <c r="Q7" t="n">
        <v>1397.45</v>
      </c>
      <c r="R7" t="n">
        <v>166.05</v>
      </c>
      <c r="S7" t="n">
        <v>66.97</v>
      </c>
      <c r="T7" t="n">
        <v>46528.14</v>
      </c>
      <c r="U7" t="n">
        <v>0.4</v>
      </c>
      <c r="V7" t="n">
        <v>0.78</v>
      </c>
      <c r="W7" t="n">
        <v>5.48</v>
      </c>
      <c r="X7" t="n">
        <v>2.89</v>
      </c>
      <c r="Y7" t="n">
        <v>1</v>
      </c>
      <c r="Z7" t="n">
        <v>10</v>
      </c>
      <c r="AA7" t="n">
        <v>508.3012743721069</v>
      </c>
      <c r="AB7" t="n">
        <v>695.4802282654892</v>
      </c>
      <c r="AC7" t="n">
        <v>629.1045713924611</v>
      </c>
      <c r="AD7" t="n">
        <v>508301.2743721069</v>
      </c>
      <c r="AE7" t="n">
        <v>695480.2282654892</v>
      </c>
      <c r="AF7" t="n">
        <v>3.256140084852852e-06</v>
      </c>
      <c r="AG7" t="n">
        <v>9.372106481481483</v>
      </c>
      <c r="AH7" t="n">
        <v>629104.5713924612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3.1582</v>
      </c>
      <c r="E8" t="n">
        <v>31.66</v>
      </c>
      <c r="F8" t="n">
        <v>26.7</v>
      </c>
      <c r="G8" t="n">
        <v>18.2</v>
      </c>
      <c r="H8" t="n">
        <v>0.29</v>
      </c>
      <c r="I8" t="n">
        <v>88</v>
      </c>
      <c r="J8" t="n">
        <v>152.53</v>
      </c>
      <c r="K8" t="n">
        <v>49.1</v>
      </c>
      <c r="L8" t="n">
        <v>2.5</v>
      </c>
      <c r="M8" t="n">
        <v>86</v>
      </c>
      <c r="N8" t="n">
        <v>25.93</v>
      </c>
      <c r="O8" t="n">
        <v>19045.63</v>
      </c>
      <c r="P8" t="n">
        <v>302.81</v>
      </c>
      <c r="Q8" t="n">
        <v>1397.47</v>
      </c>
      <c r="R8" t="n">
        <v>155.11</v>
      </c>
      <c r="S8" t="n">
        <v>66.97</v>
      </c>
      <c r="T8" t="n">
        <v>41117.66</v>
      </c>
      <c r="U8" t="n">
        <v>0.43</v>
      </c>
      <c r="V8" t="n">
        <v>0.79</v>
      </c>
      <c r="W8" t="n">
        <v>5.44</v>
      </c>
      <c r="X8" t="n">
        <v>2.53</v>
      </c>
      <c r="Y8" t="n">
        <v>1</v>
      </c>
      <c r="Z8" t="n">
        <v>10</v>
      </c>
      <c r="AA8" t="n">
        <v>483.6787421955053</v>
      </c>
      <c r="AB8" t="n">
        <v>661.7905934720081</v>
      </c>
      <c r="AC8" t="n">
        <v>598.6302280599706</v>
      </c>
      <c r="AD8" t="n">
        <v>483678.7421955053</v>
      </c>
      <c r="AE8" t="n">
        <v>661790.5934720081</v>
      </c>
      <c r="AF8" t="n">
        <v>3.330378138474732e-06</v>
      </c>
      <c r="AG8" t="n">
        <v>9.16087962962963</v>
      </c>
      <c r="AH8" t="n">
        <v>598630.2280599705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3.2174</v>
      </c>
      <c r="E9" t="n">
        <v>31.08</v>
      </c>
      <c r="F9" t="n">
        <v>26.39</v>
      </c>
      <c r="G9" t="n">
        <v>20.04</v>
      </c>
      <c r="H9" t="n">
        <v>0.32</v>
      </c>
      <c r="I9" t="n">
        <v>79</v>
      </c>
      <c r="J9" t="n">
        <v>152.88</v>
      </c>
      <c r="K9" t="n">
        <v>49.1</v>
      </c>
      <c r="L9" t="n">
        <v>2.75</v>
      </c>
      <c r="M9" t="n">
        <v>77</v>
      </c>
      <c r="N9" t="n">
        <v>26.03</v>
      </c>
      <c r="O9" t="n">
        <v>19088.72</v>
      </c>
      <c r="P9" t="n">
        <v>297.63</v>
      </c>
      <c r="Q9" t="n">
        <v>1397.45</v>
      </c>
      <c r="R9" t="n">
        <v>145.21</v>
      </c>
      <c r="S9" t="n">
        <v>66.97</v>
      </c>
      <c r="T9" t="n">
        <v>36211.15</v>
      </c>
      <c r="U9" t="n">
        <v>0.46</v>
      </c>
      <c r="V9" t="n">
        <v>0.8</v>
      </c>
      <c r="W9" t="n">
        <v>5.41</v>
      </c>
      <c r="X9" t="n">
        <v>2.22</v>
      </c>
      <c r="Y9" t="n">
        <v>1</v>
      </c>
      <c r="Z9" t="n">
        <v>10</v>
      </c>
      <c r="AA9" t="n">
        <v>472.7720885068673</v>
      </c>
      <c r="AB9" t="n">
        <v>646.867628727612</v>
      </c>
      <c r="AC9" t="n">
        <v>585.131490126267</v>
      </c>
      <c r="AD9" t="n">
        <v>472772.0885068673</v>
      </c>
      <c r="AE9" t="n">
        <v>646867.628727612</v>
      </c>
      <c r="AF9" t="n">
        <v>3.392805592656767e-06</v>
      </c>
      <c r="AG9" t="n">
        <v>8.993055555555555</v>
      </c>
      <c r="AH9" t="n">
        <v>585131.490126267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3.2693</v>
      </c>
      <c r="E10" t="n">
        <v>30.59</v>
      </c>
      <c r="F10" t="n">
        <v>26.14</v>
      </c>
      <c r="G10" t="n">
        <v>22.09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292.8</v>
      </c>
      <c r="Q10" t="n">
        <v>1397.36</v>
      </c>
      <c r="R10" t="n">
        <v>137.08</v>
      </c>
      <c r="S10" t="n">
        <v>66.97</v>
      </c>
      <c r="T10" t="n">
        <v>32184.92</v>
      </c>
      <c r="U10" t="n">
        <v>0.49</v>
      </c>
      <c r="V10" t="n">
        <v>0.8100000000000001</v>
      </c>
      <c r="W10" t="n">
        <v>5.4</v>
      </c>
      <c r="X10" t="n">
        <v>1.97</v>
      </c>
      <c r="Y10" t="n">
        <v>1</v>
      </c>
      <c r="Z10" t="n">
        <v>10</v>
      </c>
      <c r="AA10" t="n">
        <v>463.5342139179723</v>
      </c>
      <c r="AB10" t="n">
        <v>634.2279611688223</v>
      </c>
      <c r="AC10" t="n">
        <v>573.6981346994033</v>
      </c>
      <c r="AD10" t="n">
        <v>463534.2139179723</v>
      </c>
      <c r="AE10" t="n">
        <v>634227.9611688223</v>
      </c>
      <c r="AF10" t="n">
        <v>3.447535066846761e-06</v>
      </c>
      <c r="AG10" t="n">
        <v>8.851273148148149</v>
      </c>
      <c r="AH10" t="n">
        <v>573698.1346994033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3.3058</v>
      </c>
      <c r="E11" t="n">
        <v>30.25</v>
      </c>
      <c r="F11" t="n">
        <v>25.99</v>
      </c>
      <c r="G11" t="n">
        <v>23.99</v>
      </c>
      <c r="H11" t="n">
        <v>0.37</v>
      </c>
      <c r="I11" t="n">
        <v>65</v>
      </c>
      <c r="J11" t="n">
        <v>153.58</v>
      </c>
      <c r="K11" t="n">
        <v>49.1</v>
      </c>
      <c r="L11" t="n">
        <v>3.25</v>
      </c>
      <c r="M11" t="n">
        <v>63</v>
      </c>
      <c r="N11" t="n">
        <v>26.23</v>
      </c>
      <c r="O11" t="n">
        <v>19175.02</v>
      </c>
      <c r="P11" t="n">
        <v>289.29</v>
      </c>
      <c r="Q11" t="n">
        <v>1397.32</v>
      </c>
      <c r="R11" t="n">
        <v>131.95</v>
      </c>
      <c r="S11" t="n">
        <v>66.97</v>
      </c>
      <c r="T11" t="n">
        <v>29651.07</v>
      </c>
      <c r="U11" t="n">
        <v>0.51</v>
      </c>
      <c r="V11" t="n">
        <v>0.8100000000000001</v>
      </c>
      <c r="W11" t="n">
        <v>5.39</v>
      </c>
      <c r="X11" t="n">
        <v>1.82</v>
      </c>
      <c r="Y11" t="n">
        <v>1</v>
      </c>
      <c r="Z11" t="n">
        <v>10</v>
      </c>
      <c r="AA11" t="n">
        <v>457.2082039249302</v>
      </c>
      <c r="AB11" t="n">
        <v>625.5724352124778</v>
      </c>
      <c r="AC11" t="n">
        <v>565.8686799922255</v>
      </c>
      <c r="AD11" t="n">
        <v>457208.2039249302</v>
      </c>
      <c r="AE11" t="n">
        <v>625572.4352124778</v>
      </c>
      <c r="AF11" t="n">
        <v>3.486024966806969e-06</v>
      </c>
      <c r="AG11" t="n">
        <v>8.752893518518519</v>
      </c>
      <c r="AH11" t="n">
        <v>565868.6799922255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3.3377</v>
      </c>
      <c r="E12" t="n">
        <v>29.96</v>
      </c>
      <c r="F12" t="n">
        <v>25.85</v>
      </c>
      <c r="G12" t="n">
        <v>25.85</v>
      </c>
      <c r="H12" t="n">
        <v>0.4</v>
      </c>
      <c r="I12" t="n">
        <v>60</v>
      </c>
      <c r="J12" t="n">
        <v>153.93</v>
      </c>
      <c r="K12" t="n">
        <v>49.1</v>
      </c>
      <c r="L12" t="n">
        <v>3.5</v>
      </c>
      <c r="M12" t="n">
        <v>58</v>
      </c>
      <c r="N12" t="n">
        <v>26.33</v>
      </c>
      <c r="O12" t="n">
        <v>19218.22</v>
      </c>
      <c r="P12" t="n">
        <v>285.97</v>
      </c>
      <c r="Q12" t="n">
        <v>1397.4</v>
      </c>
      <c r="R12" t="n">
        <v>127.46</v>
      </c>
      <c r="S12" t="n">
        <v>66.97</v>
      </c>
      <c r="T12" t="n">
        <v>27431.4</v>
      </c>
      <c r="U12" t="n">
        <v>0.53</v>
      </c>
      <c r="V12" t="n">
        <v>0.8100000000000001</v>
      </c>
      <c r="W12" t="n">
        <v>5.39</v>
      </c>
      <c r="X12" t="n">
        <v>1.68</v>
      </c>
      <c r="Y12" t="n">
        <v>1</v>
      </c>
      <c r="Z12" t="n">
        <v>10</v>
      </c>
      <c r="AA12" t="n">
        <v>451.5826071301111</v>
      </c>
      <c r="AB12" t="n">
        <v>617.8752454939918</v>
      </c>
      <c r="AC12" t="n">
        <v>558.9060992573981</v>
      </c>
      <c r="AD12" t="n">
        <v>451582.6071301111</v>
      </c>
      <c r="AE12" t="n">
        <v>617875.2454939918</v>
      </c>
      <c r="AF12" t="n">
        <v>3.519664084854383e-06</v>
      </c>
      <c r="AG12" t="n">
        <v>8.668981481481483</v>
      </c>
      <c r="AH12" t="n">
        <v>558906.099257398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3.3704</v>
      </c>
      <c r="E13" t="n">
        <v>29.67</v>
      </c>
      <c r="F13" t="n">
        <v>25.71</v>
      </c>
      <c r="G13" t="n">
        <v>28.05</v>
      </c>
      <c r="H13" t="n">
        <v>0.43</v>
      </c>
      <c r="I13" t="n">
        <v>55</v>
      </c>
      <c r="J13" t="n">
        <v>154.28</v>
      </c>
      <c r="K13" t="n">
        <v>49.1</v>
      </c>
      <c r="L13" t="n">
        <v>3.75</v>
      </c>
      <c r="M13" t="n">
        <v>53</v>
      </c>
      <c r="N13" t="n">
        <v>26.43</v>
      </c>
      <c r="O13" t="n">
        <v>19261.45</v>
      </c>
      <c r="P13" t="n">
        <v>282.48</v>
      </c>
      <c r="Q13" t="n">
        <v>1397.27</v>
      </c>
      <c r="R13" t="n">
        <v>123.33</v>
      </c>
      <c r="S13" t="n">
        <v>66.97</v>
      </c>
      <c r="T13" t="n">
        <v>25389.79</v>
      </c>
      <c r="U13" t="n">
        <v>0.54</v>
      </c>
      <c r="V13" t="n">
        <v>0.82</v>
      </c>
      <c r="W13" t="n">
        <v>5.37</v>
      </c>
      <c r="X13" t="n">
        <v>1.55</v>
      </c>
      <c r="Y13" t="n">
        <v>1</v>
      </c>
      <c r="Z13" t="n">
        <v>10</v>
      </c>
      <c r="AA13" t="n">
        <v>445.8748615569331</v>
      </c>
      <c r="AB13" t="n">
        <v>610.0656561928066</v>
      </c>
      <c r="AC13" t="n">
        <v>551.8418461982907</v>
      </c>
      <c r="AD13" t="n">
        <v>445874.8615569331</v>
      </c>
      <c r="AE13" t="n">
        <v>610065.6561928067</v>
      </c>
      <c r="AF13" t="n">
        <v>3.554146817147501e-06</v>
      </c>
      <c r="AG13" t="n">
        <v>8.585069444444445</v>
      </c>
      <c r="AH13" t="n">
        <v>551841.8461982907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3.3882</v>
      </c>
      <c r="E14" t="n">
        <v>29.51</v>
      </c>
      <c r="F14" t="n">
        <v>25.65</v>
      </c>
      <c r="G14" t="n">
        <v>29.59</v>
      </c>
      <c r="H14" t="n">
        <v>0.46</v>
      </c>
      <c r="I14" t="n">
        <v>52</v>
      </c>
      <c r="J14" t="n">
        <v>154.63</v>
      </c>
      <c r="K14" t="n">
        <v>49.1</v>
      </c>
      <c r="L14" t="n">
        <v>4</v>
      </c>
      <c r="M14" t="n">
        <v>50</v>
      </c>
      <c r="N14" t="n">
        <v>26.53</v>
      </c>
      <c r="O14" t="n">
        <v>19304.72</v>
      </c>
      <c r="P14" t="n">
        <v>279.84</v>
      </c>
      <c r="Q14" t="n">
        <v>1397.46</v>
      </c>
      <c r="R14" t="n">
        <v>120.71</v>
      </c>
      <c r="S14" t="n">
        <v>66.97</v>
      </c>
      <c r="T14" t="n">
        <v>24094.21</v>
      </c>
      <c r="U14" t="n">
        <v>0.55</v>
      </c>
      <c r="V14" t="n">
        <v>0.82</v>
      </c>
      <c r="W14" t="n">
        <v>5.38</v>
      </c>
      <c r="X14" t="n">
        <v>1.48</v>
      </c>
      <c r="Y14" t="n">
        <v>1</v>
      </c>
      <c r="Z14" t="n">
        <v>10</v>
      </c>
      <c r="AA14" t="n">
        <v>430.8594860184004</v>
      </c>
      <c r="AB14" t="n">
        <v>589.5209569493696</v>
      </c>
      <c r="AC14" t="n">
        <v>533.2579042159807</v>
      </c>
      <c r="AD14" t="n">
        <v>430859.4860184005</v>
      </c>
      <c r="AE14" t="n">
        <v>589520.9569493696</v>
      </c>
      <c r="AF14" t="n">
        <v>3.572917234114396e-06</v>
      </c>
      <c r="AG14" t="n">
        <v>8.538773148148149</v>
      </c>
      <c r="AH14" t="n">
        <v>533257.9042159807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3.4158</v>
      </c>
      <c r="E15" t="n">
        <v>29.28</v>
      </c>
      <c r="F15" t="n">
        <v>25.53</v>
      </c>
      <c r="G15" t="n">
        <v>31.92</v>
      </c>
      <c r="H15" t="n">
        <v>0.49</v>
      </c>
      <c r="I15" t="n">
        <v>48</v>
      </c>
      <c r="J15" t="n">
        <v>154.98</v>
      </c>
      <c r="K15" t="n">
        <v>49.1</v>
      </c>
      <c r="L15" t="n">
        <v>4.25</v>
      </c>
      <c r="M15" t="n">
        <v>46</v>
      </c>
      <c r="N15" t="n">
        <v>26.63</v>
      </c>
      <c r="O15" t="n">
        <v>19348.03</v>
      </c>
      <c r="P15" t="n">
        <v>276.78</v>
      </c>
      <c r="Q15" t="n">
        <v>1397.32</v>
      </c>
      <c r="R15" t="n">
        <v>116.85</v>
      </c>
      <c r="S15" t="n">
        <v>66.97</v>
      </c>
      <c r="T15" t="n">
        <v>22185.05</v>
      </c>
      <c r="U15" t="n">
        <v>0.57</v>
      </c>
      <c r="V15" t="n">
        <v>0.82</v>
      </c>
      <c r="W15" t="n">
        <v>5.38</v>
      </c>
      <c r="X15" t="n">
        <v>1.37</v>
      </c>
      <c r="Y15" t="n">
        <v>1</v>
      </c>
      <c r="Z15" t="n">
        <v>10</v>
      </c>
      <c r="AA15" t="n">
        <v>425.9236693964134</v>
      </c>
      <c r="AB15" t="n">
        <v>582.7675548943058</v>
      </c>
      <c r="AC15" t="n">
        <v>527.1490373745928</v>
      </c>
      <c r="AD15" t="n">
        <v>425923.6693964134</v>
      </c>
      <c r="AE15" t="n">
        <v>582767.5548943058</v>
      </c>
      <c r="AF15" t="n">
        <v>3.602021925591156e-06</v>
      </c>
      <c r="AG15" t="n">
        <v>8.472222222222223</v>
      </c>
      <c r="AH15" t="n">
        <v>527149.0373745929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3.4391</v>
      </c>
      <c r="E16" t="n">
        <v>29.08</v>
      </c>
      <c r="F16" t="n">
        <v>25.43</v>
      </c>
      <c r="G16" t="n">
        <v>33.9</v>
      </c>
      <c r="H16" t="n">
        <v>0.51</v>
      </c>
      <c r="I16" t="n">
        <v>45</v>
      </c>
      <c r="J16" t="n">
        <v>155.33</v>
      </c>
      <c r="K16" t="n">
        <v>49.1</v>
      </c>
      <c r="L16" t="n">
        <v>4.5</v>
      </c>
      <c r="M16" t="n">
        <v>43</v>
      </c>
      <c r="N16" t="n">
        <v>26.74</v>
      </c>
      <c r="O16" t="n">
        <v>19391.36</v>
      </c>
      <c r="P16" t="n">
        <v>273.88</v>
      </c>
      <c r="Q16" t="n">
        <v>1397.26</v>
      </c>
      <c r="R16" t="n">
        <v>113.56</v>
      </c>
      <c r="S16" t="n">
        <v>66.97</v>
      </c>
      <c r="T16" t="n">
        <v>20555</v>
      </c>
      <c r="U16" t="n">
        <v>0.59</v>
      </c>
      <c r="V16" t="n">
        <v>0.83</v>
      </c>
      <c r="W16" t="n">
        <v>5.37</v>
      </c>
      <c r="X16" t="n">
        <v>1.26</v>
      </c>
      <c r="Y16" t="n">
        <v>1</v>
      </c>
      <c r="Z16" t="n">
        <v>10</v>
      </c>
      <c r="AA16" t="n">
        <v>421.741513252577</v>
      </c>
      <c r="AB16" t="n">
        <v>577.0453443546015</v>
      </c>
      <c r="AC16" t="n">
        <v>521.972946577625</v>
      </c>
      <c r="AD16" t="n">
        <v>421741.513252577</v>
      </c>
      <c r="AE16" t="n">
        <v>577045.3443546016</v>
      </c>
      <c r="AF16" t="n">
        <v>3.626592190497261e-06</v>
      </c>
      <c r="AG16" t="n">
        <v>8.414351851851851</v>
      </c>
      <c r="AH16" t="n">
        <v>521972.946577625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3.4607</v>
      </c>
      <c r="E17" t="n">
        <v>28.9</v>
      </c>
      <c r="F17" t="n">
        <v>25.34</v>
      </c>
      <c r="G17" t="n">
        <v>36.19</v>
      </c>
      <c r="H17" t="n">
        <v>0.54</v>
      </c>
      <c r="I17" t="n">
        <v>42</v>
      </c>
      <c r="J17" t="n">
        <v>155.68</v>
      </c>
      <c r="K17" t="n">
        <v>49.1</v>
      </c>
      <c r="L17" t="n">
        <v>4.75</v>
      </c>
      <c r="M17" t="n">
        <v>40</v>
      </c>
      <c r="N17" t="n">
        <v>26.84</v>
      </c>
      <c r="O17" t="n">
        <v>19434.74</v>
      </c>
      <c r="P17" t="n">
        <v>270.67</v>
      </c>
      <c r="Q17" t="n">
        <v>1397.21</v>
      </c>
      <c r="R17" t="n">
        <v>110.8</v>
      </c>
      <c r="S17" t="n">
        <v>66.97</v>
      </c>
      <c r="T17" t="n">
        <v>19191.5</v>
      </c>
      <c r="U17" t="n">
        <v>0.6</v>
      </c>
      <c r="V17" t="n">
        <v>0.83</v>
      </c>
      <c r="W17" t="n">
        <v>5.36</v>
      </c>
      <c r="X17" t="n">
        <v>1.17</v>
      </c>
      <c r="Y17" t="n">
        <v>1</v>
      </c>
      <c r="Z17" t="n">
        <v>10</v>
      </c>
      <c r="AA17" t="n">
        <v>417.5582485740207</v>
      </c>
      <c r="AB17" t="n">
        <v>571.321617068788</v>
      </c>
      <c r="AC17" t="n">
        <v>516.795483790668</v>
      </c>
      <c r="AD17" t="n">
        <v>417558.2485740207</v>
      </c>
      <c r="AE17" t="n">
        <v>571321.617068788</v>
      </c>
      <c r="AF17" t="n">
        <v>3.649369775131247e-06</v>
      </c>
      <c r="AG17" t="n">
        <v>8.362268518518517</v>
      </c>
      <c r="AH17" t="n">
        <v>516795.4837906679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3.4721</v>
      </c>
      <c r="E18" t="n">
        <v>28.8</v>
      </c>
      <c r="F18" t="n">
        <v>25.3</v>
      </c>
      <c r="G18" t="n">
        <v>37.95</v>
      </c>
      <c r="H18" t="n">
        <v>0.57</v>
      </c>
      <c r="I18" t="n">
        <v>40</v>
      </c>
      <c r="J18" t="n">
        <v>156.03</v>
      </c>
      <c r="K18" t="n">
        <v>49.1</v>
      </c>
      <c r="L18" t="n">
        <v>5</v>
      </c>
      <c r="M18" t="n">
        <v>38</v>
      </c>
      <c r="N18" t="n">
        <v>26.94</v>
      </c>
      <c r="O18" t="n">
        <v>19478.15</v>
      </c>
      <c r="P18" t="n">
        <v>268.18</v>
      </c>
      <c r="Q18" t="n">
        <v>1397.26</v>
      </c>
      <c r="R18" t="n">
        <v>109.4</v>
      </c>
      <c r="S18" t="n">
        <v>66.97</v>
      </c>
      <c r="T18" t="n">
        <v>18501.71</v>
      </c>
      <c r="U18" t="n">
        <v>0.61</v>
      </c>
      <c r="V18" t="n">
        <v>0.83</v>
      </c>
      <c r="W18" t="n">
        <v>5.37</v>
      </c>
      <c r="X18" t="n">
        <v>1.14</v>
      </c>
      <c r="Y18" t="n">
        <v>1</v>
      </c>
      <c r="Z18" t="n">
        <v>10</v>
      </c>
      <c r="AA18" t="n">
        <v>414.8391056793724</v>
      </c>
      <c r="AB18" t="n">
        <v>567.6011658002121</v>
      </c>
      <c r="AC18" t="n">
        <v>513.4301071694788</v>
      </c>
      <c r="AD18" t="n">
        <v>414839.1056793724</v>
      </c>
      <c r="AE18" t="n">
        <v>567601.1658002122</v>
      </c>
      <c r="AF18" t="n">
        <v>3.661391278132518e-06</v>
      </c>
      <c r="AG18" t="n">
        <v>8.333333333333334</v>
      </c>
      <c r="AH18" t="n">
        <v>513430.1071694788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3.4875</v>
      </c>
      <c r="E19" t="n">
        <v>28.67</v>
      </c>
      <c r="F19" t="n">
        <v>25.24</v>
      </c>
      <c r="G19" t="n">
        <v>39.85</v>
      </c>
      <c r="H19" t="n">
        <v>0.59</v>
      </c>
      <c r="I19" t="n">
        <v>38</v>
      </c>
      <c r="J19" t="n">
        <v>156.39</v>
      </c>
      <c r="K19" t="n">
        <v>49.1</v>
      </c>
      <c r="L19" t="n">
        <v>5.25</v>
      </c>
      <c r="M19" t="n">
        <v>36</v>
      </c>
      <c r="N19" t="n">
        <v>27.04</v>
      </c>
      <c r="O19" t="n">
        <v>19521.59</v>
      </c>
      <c r="P19" t="n">
        <v>264.92</v>
      </c>
      <c r="Q19" t="n">
        <v>1397.41</v>
      </c>
      <c r="R19" t="n">
        <v>107.34</v>
      </c>
      <c r="S19" t="n">
        <v>66.97</v>
      </c>
      <c r="T19" t="n">
        <v>17479.74</v>
      </c>
      <c r="U19" t="n">
        <v>0.62</v>
      </c>
      <c r="V19" t="n">
        <v>0.83</v>
      </c>
      <c r="W19" t="n">
        <v>5.36</v>
      </c>
      <c r="X19" t="n">
        <v>1.07</v>
      </c>
      <c r="Y19" t="n">
        <v>1</v>
      </c>
      <c r="Z19" t="n">
        <v>10</v>
      </c>
      <c r="AA19" t="n">
        <v>411.2485278923082</v>
      </c>
      <c r="AB19" t="n">
        <v>562.6883788668385</v>
      </c>
      <c r="AC19" t="n">
        <v>508.9861897258866</v>
      </c>
      <c r="AD19" t="n">
        <v>411248.5278923082</v>
      </c>
      <c r="AE19" t="n">
        <v>562688.3788668385</v>
      </c>
      <c r="AF19" t="n">
        <v>3.677630852362303e-06</v>
      </c>
      <c r="AG19" t="n">
        <v>8.295717592592593</v>
      </c>
      <c r="AH19" t="n">
        <v>508986.1897258866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3.5008</v>
      </c>
      <c r="E20" t="n">
        <v>28.56</v>
      </c>
      <c r="F20" t="n">
        <v>25.19</v>
      </c>
      <c r="G20" t="n">
        <v>41.98</v>
      </c>
      <c r="H20" t="n">
        <v>0.62</v>
      </c>
      <c r="I20" t="n">
        <v>36</v>
      </c>
      <c r="J20" t="n">
        <v>156.74</v>
      </c>
      <c r="K20" t="n">
        <v>49.1</v>
      </c>
      <c r="L20" t="n">
        <v>5.5</v>
      </c>
      <c r="M20" t="n">
        <v>34</v>
      </c>
      <c r="N20" t="n">
        <v>27.14</v>
      </c>
      <c r="O20" t="n">
        <v>19565.07</v>
      </c>
      <c r="P20" t="n">
        <v>262.99</v>
      </c>
      <c r="Q20" t="n">
        <v>1397.33</v>
      </c>
      <c r="R20" t="n">
        <v>105.89</v>
      </c>
      <c r="S20" t="n">
        <v>66.97</v>
      </c>
      <c r="T20" t="n">
        <v>16767.12</v>
      </c>
      <c r="U20" t="n">
        <v>0.63</v>
      </c>
      <c r="V20" t="n">
        <v>0.84</v>
      </c>
      <c r="W20" t="n">
        <v>5.35</v>
      </c>
      <c r="X20" t="n">
        <v>1.02</v>
      </c>
      <c r="Y20" t="n">
        <v>1</v>
      </c>
      <c r="Z20" t="n">
        <v>10</v>
      </c>
      <c r="AA20" t="n">
        <v>408.7900521971699</v>
      </c>
      <c r="AB20" t="n">
        <v>559.3245839604575</v>
      </c>
      <c r="AC20" t="n">
        <v>505.9434306842547</v>
      </c>
      <c r="AD20" t="n">
        <v>408790.0521971699</v>
      </c>
      <c r="AE20" t="n">
        <v>559324.5839604575</v>
      </c>
      <c r="AF20" t="n">
        <v>3.691655939197119e-06</v>
      </c>
      <c r="AG20" t="n">
        <v>8.263888888888889</v>
      </c>
      <c r="AH20" t="n">
        <v>505943.4306842547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3.5184</v>
      </c>
      <c r="E21" t="n">
        <v>28.42</v>
      </c>
      <c r="F21" t="n">
        <v>25.11</v>
      </c>
      <c r="G21" t="n">
        <v>44.31</v>
      </c>
      <c r="H21" t="n">
        <v>0.65</v>
      </c>
      <c r="I21" t="n">
        <v>34</v>
      </c>
      <c r="J21" t="n">
        <v>157.09</v>
      </c>
      <c r="K21" t="n">
        <v>49.1</v>
      </c>
      <c r="L21" t="n">
        <v>5.75</v>
      </c>
      <c r="M21" t="n">
        <v>32</v>
      </c>
      <c r="N21" t="n">
        <v>27.25</v>
      </c>
      <c r="O21" t="n">
        <v>19608.58</v>
      </c>
      <c r="P21" t="n">
        <v>259.96</v>
      </c>
      <c r="Q21" t="n">
        <v>1397.2</v>
      </c>
      <c r="R21" t="n">
        <v>103.18</v>
      </c>
      <c r="S21" t="n">
        <v>66.97</v>
      </c>
      <c r="T21" t="n">
        <v>15421.58</v>
      </c>
      <c r="U21" t="n">
        <v>0.65</v>
      </c>
      <c r="V21" t="n">
        <v>0.84</v>
      </c>
      <c r="W21" t="n">
        <v>5.35</v>
      </c>
      <c r="X21" t="n">
        <v>0.9399999999999999</v>
      </c>
      <c r="Y21" t="n">
        <v>1</v>
      </c>
      <c r="Z21" t="n">
        <v>10</v>
      </c>
      <c r="AA21" t="n">
        <v>405.1978819046806</v>
      </c>
      <c r="AB21" t="n">
        <v>554.409618090905</v>
      </c>
      <c r="AC21" t="n">
        <v>501.4975422590944</v>
      </c>
      <c r="AD21" t="n">
        <v>405197.8819046806</v>
      </c>
      <c r="AE21" t="n">
        <v>554409.618090905</v>
      </c>
      <c r="AF21" t="n">
        <v>3.710215452602589e-06</v>
      </c>
      <c r="AG21" t="n">
        <v>8.223379629629632</v>
      </c>
      <c r="AH21" t="n">
        <v>501497.5422590944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3.5319</v>
      </c>
      <c r="E22" t="n">
        <v>28.31</v>
      </c>
      <c r="F22" t="n">
        <v>25.06</v>
      </c>
      <c r="G22" t="n">
        <v>46.99</v>
      </c>
      <c r="H22" t="n">
        <v>0.67</v>
      </c>
      <c r="I22" t="n">
        <v>32</v>
      </c>
      <c r="J22" t="n">
        <v>157.44</v>
      </c>
      <c r="K22" t="n">
        <v>49.1</v>
      </c>
      <c r="L22" t="n">
        <v>6</v>
      </c>
      <c r="M22" t="n">
        <v>30</v>
      </c>
      <c r="N22" t="n">
        <v>27.35</v>
      </c>
      <c r="O22" t="n">
        <v>19652.13</v>
      </c>
      <c r="P22" t="n">
        <v>257.07</v>
      </c>
      <c r="Q22" t="n">
        <v>1397.36</v>
      </c>
      <c r="R22" t="n">
        <v>101.24</v>
      </c>
      <c r="S22" t="n">
        <v>66.97</v>
      </c>
      <c r="T22" t="n">
        <v>14461.28</v>
      </c>
      <c r="U22" t="n">
        <v>0.66</v>
      </c>
      <c r="V22" t="n">
        <v>0.84</v>
      </c>
      <c r="W22" t="n">
        <v>5.36</v>
      </c>
      <c r="X22" t="n">
        <v>0.89</v>
      </c>
      <c r="Y22" t="n">
        <v>1</v>
      </c>
      <c r="Z22" t="n">
        <v>10</v>
      </c>
      <c r="AA22" t="n">
        <v>402.1121795760513</v>
      </c>
      <c r="AB22" t="n">
        <v>550.1876240332954</v>
      </c>
      <c r="AC22" t="n">
        <v>497.6784893887371</v>
      </c>
      <c r="AD22" t="n">
        <v>402112.1795760514</v>
      </c>
      <c r="AE22" t="n">
        <v>550187.6240332954</v>
      </c>
      <c r="AF22" t="n">
        <v>3.72445144299883e-06</v>
      </c>
      <c r="AG22" t="n">
        <v>8.191550925925926</v>
      </c>
      <c r="AH22" t="n">
        <v>497678.4893887371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3.5393</v>
      </c>
      <c r="E23" t="n">
        <v>28.25</v>
      </c>
      <c r="F23" t="n">
        <v>25.03</v>
      </c>
      <c r="G23" t="n">
        <v>48.45</v>
      </c>
      <c r="H23" t="n">
        <v>0.7</v>
      </c>
      <c r="I23" t="n">
        <v>31</v>
      </c>
      <c r="J23" t="n">
        <v>157.8</v>
      </c>
      <c r="K23" t="n">
        <v>49.1</v>
      </c>
      <c r="L23" t="n">
        <v>6.25</v>
      </c>
      <c r="M23" t="n">
        <v>29</v>
      </c>
      <c r="N23" t="n">
        <v>27.45</v>
      </c>
      <c r="O23" t="n">
        <v>19695.71</v>
      </c>
      <c r="P23" t="n">
        <v>254.65</v>
      </c>
      <c r="Q23" t="n">
        <v>1397.18</v>
      </c>
      <c r="R23" t="n">
        <v>100.64</v>
      </c>
      <c r="S23" t="n">
        <v>66.97</v>
      </c>
      <c r="T23" t="n">
        <v>14164.41</v>
      </c>
      <c r="U23" t="n">
        <v>0.67</v>
      </c>
      <c r="V23" t="n">
        <v>0.84</v>
      </c>
      <c r="W23" t="n">
        <v>5.35</v>
      </c>
      <c r="X23" t="n">
        <v>0.86</v>
      </c>
      <c r="Y23" t="n">
        <v>1</v>
      </c>
      <c r="Z23" t="n">
        <v>10</v>
      </c>
      <c r="AA23" t="n">
        <v>399.8520622932712</v>
      </c>
      <c r="AB23" t="n">
        <v>547.0952318576582</v>
      </c>
      <c r="AC23" t="n">
        <v>494.881230782143</v>
      </c>
      <c r="AD23" t="n">
        <v>399852.0622932712</v>
      </c>
      <c r="AE23" t="n">
        <v>547095.2318576581</v>
      </c>
      <c r="AF23" t="n">
        <v>3.732254874771584e-06</v>
      </c>
      <c r="AG23" t="n">
        <v>8.174189814814815</v>
      </c>
      <c r="AH23" t="n">
        <v>494881.230782143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3.5567</v>
      </c>
      <c r="E24" t="n">
        <v>28.12</v>
      </c>
      <c r="F24" t="n">
        <v>24.95</v>
      </c>
      <c r="G24" t="n">
        <v>51.63</v>
      </c>
      <c r="H24" t="n">
        <v>0.73</v>
      </c>
      <c r="I24" t="n">
        <v>29</v>
      </c>
      <c r="J24" t="n">
        <v>158.15</v>
      </c>
      <c r="K24" t="n">
        <v>49.1</v>
      </c>
      <c r="L24" t="n">
        <v>6.5</v>
      </c>
      <c r="M24" t="n">
        <v>27</v>
      </c>
      <c r="N24" t="n">
        <v>27.56</v>
      </c>
      <c r="O24" t="n">
        <v>19739.33</v>
      </c>
      <c r="P24" t="n">
        <v>251.79</v>
      </c>
      <c r="Q24" t="n">
        <v>1397.24</v>
      </c>
      <c r="R24" t="n">
        <v>98.44</v>
      </c>
      <c r="S24" t="n">
        <v>66.97</v>
      </c>
      <c r="T24" t="n">
        <v>13078.58</v>
      </c>
      <c r="U24" t="n">
        <v>0.68</v>
      </c>
      <c r="V24" t="n">
        <v>0.84</v>
      </c>
      <c r="W24" t="n">
        <v>5.33</v>
      </c>
      <c r="X24" t="n">
        <v>0.79</v>
      </c>
      <c r="Y24" t="n">
        <v>1</v>
      </c>
      <c r="Z24" t="n">
        <v>10</v>
      </c>
      <c r="AA24" t="n">
        <v>396.4722577876361</v>
      </c>
      <c r="AB24" t="n">
        <v>542.4708342265968</v>
      </c>
      <c r="AC24" t="n">
        <v>490.6981791706074</v>
      </c>
      <c r="AD24" t="n">
        <v>396472.2577876361</v>
      </c>
      <c r="AE24" t="n">
        <v>542470.8342265969</v>
      </c>
      <c r="AF24" t="n">
        <v>3.750603484615629e-06</v>
      </c>
      <c r="AG24" t="n">
        <v>8.136574074074074</v>
      </c>
      <c r="AH24" t="n">
        <v>490698.1791706074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3.5625</v>
      </c>
      <c r="E25" t="n">
        <v>28.07</v>
      </c>
      <c r="F25" t="n">
        <v>24.94</v>
      </c>
      <c r="G25" t="n">
        <v>53.44</v>
      </c>
      <c r="H25" t="n">
        <v>0.75</v>
      </c>
      <c r="I25" t="n">
        <v>28</v>
      </c>
      <c r="J25" t="n">
        <v>158.51</v>
      </c>
      <c r="K25" t="n">
        <v>49.1</v>
      </c>
      <c r="L25" t="n">
        <v>6.75</v>
      </c>
      <c r="M25" t="n">
        <v>26</v>
      </c>
      <c r="N25" t="n">
        <v>27.66</v>
      </c>
      <c r="O25" t="n">
        <v>19782.99</v>
      </c>
      <c r="P25" t="n">
        <v>250.14</v>
      </c>
      <c r="Q25" t="n">
        <v>1397.22</v>
      </c>
      <c r="R25" t="n">
        <v>97.76000000000001</v>
      </c>
      <c r="S25" t="n">
        <v>66.97</v>
      </c>
      <c r="T25" t="n">
        <v>12739.27</v>
      </c>
      <c r="U25" t="n">
        <v>0.6899999999999999</v>
      </c>
      <c r="V25" t="n">
        <v>0.84</v>
      </c>
      <c r="W25" t="n">
        <v>5.34</v>
      </c>
      <c r="X25" t="n">
        <v>0.77</v>
      </c>
      <c r="Y25" t="n">
        <v>1</v>
      </c>
      <c r="Z25" t="n">
        <v>10</v>
      </c>
      <c r="AA25" t="n">
        <v>394.9278365433803</v>
      </c>
      <c r="AB25" t="n">
        <v>540.3576889451496</v>
      </c>
      <c r="AC25" t="n">
        <v>488.7867095090034</v>
      </c>
      <c r="AD25" t="n">
        <v>394927.8365433803</v>
      </c>
      <c r="AE25" t="n">
        <v>540357.6889451495</v>
      </c>
      <c r="AF25" t="n">
        <v>3.756719687896977e-06</v>
      </c>
      <c r="AG25" t="n">
        <v>8.122106481481483</v>
      </c>
      <c r="AH25" t="n">
        <v>488786.7095090034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3.568</v>
      </c>
      <c r="E26" t="n">
        <v>28.03</v>
      </c>
      <c r="F26" t="n">
        <v>24.93</v>
      </c>
      <c r="G26" t="n">
        <v>55.39</v>
      </c>
      <c r="H26" t="n">
        <v>0.78</v>
      </c>
      <c r="I26" t="n">
        <v>27</v>
      </c>
      <c r="J26" t="n">
        <v>158.86</v>
      </c>
      <c r="K26" t="n">
        <v>49.1</v>
      </c>
      <c r="L26" t="n">
        <v>7</v>
      </c>
      <c r="M26" t="n">
        <v>25</v>
      </c>
      <c r="N26" t="n">
        <v>27.77</v>
      </c>
      <c r="O26" t="n">
        <v>19826.68</v>
      </c>
      <c r="P26" t="n">
        <v>245.36</v>
      </c>
      <c r="Q26" t="n">
        <v>1397.2</v>
      </c>
      <c r="R26" t="n">
        <v>97.25</v>
      </c>
      <c r="S26" t="n">
        <v>66.97</v>
      </c>
      <c r="T26" t="n">
        <v>12492.75</v>
      </c>
      <c r="U26" t="n">
        <v>0.6899999999999999</v>
      </c>
      <c r="V26" t="n">
        <v>0.84</v>
      </c>
      <c r="W26" t="n">
        <v>5.34</v>
      </c>
      <c r="X26" t="n">
        <v>0.76</v>
      </c>
      <c r="Y26" t="n">
        <v>1</v>
      </c>
      <c r="Z26" t="n">
        <v>10</v>
      </c>
      <c r="AA26" t="n">
        <v>391.286862421817</v>
      </c>
      <c r="AB26" t="n">
        <v>535.3759475235851</v>
      </c>
      <c r="AC26" t="n">
        <v>484.2804184967949</v>
      </c>
      <c r="AD26" t="n">
        <v>391286.862421817</v>
      </c>
      <c r="AE26" t="n">
        <v>535375.9475235851</v>
      </c>
      <c r="AF26" t="n">
        <v>3.762519535836186e-06</v>
      </c>
      <c r="AG26" t="n">
        <v>8.110532407407408</v>
      </c>
      <c r="AH26" t="n">
        <v>484280.4184967949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3.5775</v>
      </c>
      <c r="E27" t="n">
        <v>27.95</v>
      </c>
      <c r="F27" t="n">
        <v>24.88</v>
      </c>
      <c r="G27" t="n">
        <v>57.42</v>
      </c>
      <c r="H27" t="n">
        <v>0.8100000000000001</v>
      </c>
      <c r="I27" t="n">
        <v>26</v>
      </c>
      <c r="J27" t="n">
        <v>159.22</v>
      </c>
      <c r="K27" t="n">
        <v>49.1</v>
      </c>
      <c r="L27" t="n">
        <v>7.25</v>
      </c>
      <c r="M27" t="n">
        <v>24</v>
      </c>
      <c r="N27" t="n">
        <v>27.87</v>
      </c>
      <c r="O27" t="n">
        <v>19870.53</v>
      </c>
      <c r="P27" t="n">
        <v>243.98</v>
      </c>
      <c r="Q27" t="n">
        <v>1397.23</v>
      </c>
      <c r="R27" t="n">
        <v>95.70999999999999</v>
      </c>
      <c r="S27" t="n">
        <v>66.97</v>
      </c>
      <c r="T27" t="n">
        <v>11725.03</v>
      </c>
      <c r="U27" t="n">
        <v>0.7</v>
      </c>
      <c r="V27" t="n">
        <v>0.85</v>
      </c>
      <c r="W27" t="n">
        <v>5.34</v>
      </c>
      <c r="X27" t="n">
        <v>0.72</v>
      </c>
      <c r="Y27" t="n">
        <v>1</v>
      </c>
      <c r="Z27" t="n">
        <v>10</v>
      </c>
      <c r="AA27" t="n">
        <v>389.5796796698021</v>
      </c>
      <c r="AB27" t="n">
        <v>533.0401047666905</v>
      </c>
      <c r="AC27" t="n">
        <v>482.1675052942426</v>
      </c>
      <c r="AD27" t="n">
        <v>389579.6796698021</v>
      </c>
      <c r="AE27" t="n">
        <v>533040.1047666905</v>
      </c>
      <c r="AF27" t="n">
        <v>3.772537455003912e-06</v>
      </c>
      <c r="AG27" t="n">
        <v>8.08738425925926</v>
      </c>
      <c r="AH27" t="n">
        <v>482167.5052942426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3.5939</v>
      </c>
      <c r="E28" t="n">
        <v>27.83</v>
      </c>
      <c r="F28" t="n">
        <v>24.82</v>
      </c>
      <c r="G28" t="n">
        <v>62.04</v>
      </c>
      <c r="H28" t="n">
        <v>0.83</v>
      </c>
      <c r="I28" t="n">
        <v>24</v>
      </c>
      <c r="J28" t="n">
        <v>159.57</v>
      </c>
      <c r="K28" t="n">
        <v>49.1</v>
      </c>
      <c r="L28" t="n">
        <v>7.5</v>
      </c>
      <c r="M28" t="n">
        <v>22</v>
      </c>
      <c r="N28" t="n">
        <v>27.98</v>
      </c>
      <c r="O28" t="n">
        <v>19914.3</v>
      </c>
      <c r="P28" t="n">
        <v>240.63</v>
      </c>
      <c r="Q28" t="n">
        <v>1397.18</v>
      </c>
      <c r="R28" t="n">
        <v>93.81</v>
      </c>
      <c r="S28" t="n">
        <v>66.97</v>
      </c>
      <c r="T28" t="n">
        <v>10784.83</v>
      </c>
      <c r="U28" t="n">
        <v>0.71</v>
      </c>
      <c r="V28" t="n">
        <v>0.85</v>
      </c>
      <c r="W28" t="n">
        <v>5.33</v>
      </c>
      <c r="X28" t="n">
        <v>0.65</v>
      </c>
      <c r="Y28" t="n">
        <v>1</v>
      </c>
      <c r="Z28" t="n">
        <v>10</v>
      </c>
      <c r="AA28" t="n">
        <v>386.0773943903909</v>
      </c>
      <c r="AB28" t="n">
        <v>528.2481235374784</v>
      </c>
      <c r="AC28" t="n">
        <v>477.8328640279585</v>
      </c>
      <c r="AD28" t="n">
        <v>386077.3943903908</v>
      </c>
      <c r="AE28" t="n">
        <v>528248.1235374784</v>
      </c>
      <c r="AF28" t="n">
        <v>3.789831547040827e-06</v>
      </c>
      <c r="AG28" t="n">
        <v>8.052662037037036</v>
      </c>
      <c r="AH28" t="n">
        <v>477832.8640279585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3.6</v>
      </c>
      <c r="E29" t="n">
        <v>27.78</v>
      </c>
      <c r="F29" t="n">
        <v>24.8</v>
      </c>
      <c r="G29" t="n">
        <v>64.69</v>
      </c>
      <c r="H29" t="n">
        <v>0.86</v>
      </c>
      <c r="I29" t="n">
        <v>23</v>
      </c>
      <c r="J29" t="n">
        <v>159.92</v>
      </c>
      <c r="K29" t="n">
        <v>49.1</v>
      </c>
      <c r="L29" t="n">
        <v>7.75</v>
      </c>
      <c r="M29" t="n">
        <v>20</v>
      </c>
      <c r="N29" t="n">
        <v>28.08</v>
      </c>
      <c r="O29" t="n">
        <v>19958.1</v>
      </c>
      <c r="P29" t="n">
        <v>238.12</v>
      </c>
      <c r="Q29" t="n">
        <v>1397.22</v>
      </c>
      <c r="R29" t="n">
        <v>93.22</v>
      </c>
      <c r="S29" t="n">
        <v>66.97</v>
      </c>
      <c r="T29" t="n">
        <v>10494.23</v>
      </c>
      <c r="U29" t="n">
        <v>0.72</v>
      </c>
      <c r="V29" t="n">
        <v>0.85</v>
      </c>
      <c r="W29" t="n">
        <v>5.33</v>
      </c>
      <c r="X29" t="n">
        <v>0.63</v>
      </c>
      <c r="Y29" t="n">
        <v>1</v>
      </c>
      <c r="Z29" t="n">
        <v>10</v>
      </c>
      <c r="AA29" t="n">
        <v>383.9402465519143</v>
      </c>
      <c r="AB29" t="n">
        <v>525.3239835805665</v>
      </c>
      <c r="AC29" t="n">
        <v>475.1877998844781</v>
      </c>
      <c r="AD29" t="n">
        <v>383940.2465519143</v>
      </c>
      <c r="AE29" t="n">
        <v>525323.9835805665</v>
      </c>
      <c r="AF29" t="n">
        <v>3.796264105664314e-06</v>
      </c>
      <c r="AG29" t="n">
        <v>8.038194444444445</v>
      </c>
      <c r="AH29" t="n">
        <v>475187.7998844781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3.6014</v>
      </c>
      <c r="E30" t="n">
        <v>27.77</v>
      </c>
      <c r="F30" t="n">
        <v>24.79</v>
      </c>
      <c r="G30" t="n">
        <v>64.66</v>
      </c>
      <c r="H30" t="n">
        <v>0.88</v>
      </c>
      <c r="I30" t="n">
        <v>23</v>
      </c>
      <c r="J30" t="n">
        <v>160.28</v>
      </c>
      <c r="K30" t="n">
        <v>49.1</v>
      </c>
      <c r="L30" t="n">
        <v>8</v>
      </c>
      <c r="M30" t="n">
        <v>20</v>
      </c>
      <c r="N30" t="n">
        <v>28.19</v>
      </c>
      <c r="O30" t="n">
        <v>20001.93</v>
      </c>
      <c r="P30" t="n">
        <v>236.24</v>
      </c>
      <c r="Q30" t="n">
        <v>1397.18</v>
      </c>
      <c r="R30" t="n">
        <v>92.65000000000001</v>
      </c>
      <c r="S30" t="n">
        <v>66.97</v>
      </c>
      <c r="T30" t="n">
        <v>10212.3</v>
      </c>
      <c r="U30" t="n">
        <v>0.72</v>
      </c>
      <c r="V30" t="n">
        <v>0.85</v>
      </c>
      <c r="W30" t="n">
        <v>5.33</v>
      </c>
      <c r="X30" t="n">
        <v>0.62</v>
      </c>
      <c r="Y30" t="n">
        <v>1</v>
      </c>
      <c r="Z30" t="n">
        <v>10</v>
      </c>
      <c r="AA30" t="n">
        <v>382.5597161259488</v>
      </c>
      <c r="AB30" t="n">
        <v>523.4350809470566</v>
      </c>
      <c r="AC30" t="n">
        <v>473.4791714672189</v>
      </c>
      <c r="AD30" t="n">
        <v>382559.7161259488</v>
      </c>
      <c r="AE30" t="n">
        <v>523435.0809470566</v>
      </c>
      <c r="AF30" t="n">
        <v>3.797740430594294e-06</v>
      </c>
      <c r="AG30" t="n">
        <v>8.035300925925926</v>
      </c>
      <c r="AH30" t="n">
        <v>473479.1714672188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3.607</v>
      </c>
      <c r="E31" t="n">
        <v>27.72</v>
      </c>
      <c r="F31" t="n">
        <v>24.78</v>
      </c>
      <c r="G31" t="n">
        <v>67.56999999999999</v>
      </c>
      <c r="H31" t="n">
        <v>0.91</v>
      </c>
      <c r="I31" t="n">
        <v>22</v>
      </c>
      <c r="J31" t="n">
        <v>160.64</v>
      </c>
      <c r="K31" t="n">
        <v>49.1</v>
      </c>
      <c r="L31" t="n">
        <v>8.25</v>
      </c>
      <c r="M31" t="n">
        <v>18</v>
      </c>
      <c r="N31" t="n">
        <v>28.29</v>
      </c>
      <c r="O31" t="n">
        <v>20045.81</v>
      </c>
      <c r="P31" t="n">
        <v>234.31</v>
      </c>
      <c r="Q31" t="n">
        <v>1397.19</v>
      </c>
      <c r="R31" t="n">
        <v>92.16</v>
      </c>
      <c r="S31" t="n">
        <v>66.97</v>
      </c>
      <c r="T31" t="n">
        <v>9970.940000000001</v>
      </c>
      <c r="U31" t="n">
        <v>0.73</v>
      </c>
      <c r="V31" t="n">
        <v>0.85</v>
      </c>
      <c r="W31" t="n">
        <v>5.34</v>
      </c>
      <c r="X31" t="n">
        <v>0.61</v>
      </c>
      <c r="Y31" t="n">
        <v>1</v>
      </c>
      <c r="Z31" t="n">
        <v>10</v>
      </c>
      <c r="AA31" t="n">
        <v>380.8816663687945</v>
      </c>
      <c r="AB31" t="n">
        <v>521.1390992389873</v>
      </c>
      <c r="AC31" t="n">
        <v>471.4023150309373</v>
      </c>
      <c r="AD31" t="n">
        <v>380881.6663687945</v>
      </c>
      <c r="AE31" t="n">
        <v>521139.0992389874</v>
      </c>
      <c r="AF31" t="n">
        <v>3.803645730314217e-06</v>
      </c>
      <c r="AG31" t="n">
        <v>8.020833333333334</v>
      </c>
      <c r="AH31" t="n">
        <v>471402.3150309373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3.6136</v>
      </c>
      <c r="E32" t="n">
        <v>27.67</v>
      </c>
      <c r="F32" t="n">
        <v>24.76</v>
      </c>
      <c r="G32" t="n">
        <v>70.73</v>
      </c>
      <c r="H32" t="n">
        <v>0.9399999999999999</v>
      </c>
      <c r="I32" t="n">
        <v>21</v>
      </c>
      <c r="J32" t="n">
        <v>160.99</v>
      </c>
      <c r="K32" t="n">
        <v>49.1</v>
      </c>
      <c r="L32" t="n">
        <v>8.5</v>
      </c>
      <c r="M32" t="n">
        <v>14</v>
      </c>
      <c r="N32" t="n">
        <v>28.4</v>
      </c>
      <c r="O32" t="n">
        <v>20089.72</v>
      </c>
      <c r="P32" t="n">
        <v>231.32</v>
      </c>
      <c r="Q32" t="n">
        <v>1397.24</v>
      </c>
      <c r="R32" t="n">
        <v>91.51000000000001</v>
      </c>
      <c r="S32" t="n">
        <v>66.97</v>
      </c>
      <c r="T32" t="n">
        <v>9654.02</v>
      </c>
      <c r="U32" t="n">
        <v>0.73</v>
      </c>
      <c r="V32" t="n">
        <v>0.85</v>
      </c>
      <c r="W32" t="n">
        <v>5.34</v>
      </c>
      <c r="X32" t="n">
        <v>0.59</v>
      </c>
      <c r="Y32" t="n">
        <v>1</v>
      </c>
      <c r="Z32" t="n">
        <v>10</v>
      </c>
      <c r="AA32" t="n">
        <v>378.408603396284</v>
      </c>
      <c r="AB32" t="n">
        <v>517.7553453761606</v>
      </c>
      <c r="AC32" t="n">
        <v>468.3415018876502</v>
      </c>
      <c r="AD32" t="n">
        <v>378408.603396284</v>
      </c>
      <c r="AE32" t="n">
        <v>517755.3453761605</v>
      </c>
      <c r="AF32" t="n">
        <v>3.810605547841267e-06</v>
      </c>
      <c r="AG32" t="n">
        <v>8.006365740740742</v>
      </c>
      <c r="AH32" t="n">
        <v>468341.5018876502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3.6236</v>
      </c>
      <c r="E33" t="n">
        <v>27.6</v>
      </c>
      <c r="F33" t="n">
        <v>24.71</v>
      </c>
      <c r="G33" t="n">
        <v>74.13</v>
      </c>
      <c r="H33" t="n">
        <v>0.96</v>
      </c>
      <c r="I33" t="n">
        <v>20</v>
      </c>
      <c r="J33" t="n">
        <v>161.35</v>
      </c>
      <c r="K33" t="n">
        <v>49.1</v>
      </c>
      <c r="L33" t="n">
        <v>8.75</v>
      </c>
      <c r="M33" t="n">
        <v>9</v>
      </c>
      <c r="N33" t="n">
        <v>28.5</v>
      </c>
      <c r="O33" t="n">
        <v>20133.66</v>
      </c>
      <c r="P33" t="n">
        <v>228.47</v>
      </c>
      <c r="Q33" t="n">
        <v>1397.29</v>
      </c>
      <c r="R33" t="n">
        <v>89.73</v>
      </c>
      <c r="S33" t="n">
        <v>66.97</v>
      </c>
      <c r="T33" t="n">
        <v>8769.17</v>
      </c>
      <c r="U33" t="n">
        <v>0.75</v>
      </c>
      <c r="V33" t="n">
        <v>0.85</v>
      </c>
      <c r="W33" t="n">
        <v>5.34</v>
      </c>
      <c r="X33" t="n">
        <v>0.54</v>
      </c>
      <c r="Y33" t="n">
        <v>1</v>
      </c>
      <c r="Z33" t="n">
        <v>10</v>
      </c>
      <c r="AA33" t="n">
        <v>375.5740995739768</v>
      </c>
      <c r="AB33" t="n">
        <v>513.8770521969967</v>
      </c>
      <c r="AC33" t="n">
        <v>464.8333475662872</v>
      </c>
      <c r="AD33" t="n">
        <v>375574.0995739768</v>
      </c>
      <c r="AE33" t="n">
        <v>513877.0521969967</v>
      </c>
      <c r="AF33" t="n">
        <v>3.821150725912558e-06</v>
      </c>
      <c r="AG33" t="n">
        <v>7.986111111111112</v>
      </c>
      <c r="AH33" t="n">
        <v>464833.3475662871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3.6218</v>
      </c>
      <c r="E34" t="n">
        <v>27.61</v>
      </c>
      <c r="F34" t="n">
        <v>24.72</v>
      </c>
      <c r="G34" t="n">
        <v>74.17</v>
      </c>
      <c r="H34" t="n">
        <v>0.99</v>
      </c>
      <c r="I34" t="n">
        <v>20</v>
      </c>
      <c r="J34" t="n">
        <v>161.71</v>
      </c>
      <c r="K34" t="n">
        <v>49.1</v>
      </c>
      <c r="L34" t="n">
        <v>9</v>
      </c>
      <c r="M34" t="n">
        <v>4</v>
      </c>
      <c r="N34" t="n">
        <v>28.61</v>
      </c>
      <c r="O34" t="n">
        <v>20177.64</v>
      </c>
      <c r="P34" t="n">
        <v>229.23</v>
      </c>
      <c r="Q34" t="n">
        <v>1397.39</v>
      </c>
      <c r="R34" t="n">
        <v>90.01000000000001</v>
      </c>
      <c r="S34" t="n">
        <v>66.97</v>
      </c>
      <c r="T34" t="n">
        <v>8907.209999999999</v>
      </c>
      <c r="U34" t="n">
        <v>0.74</v>
      </c>
      <c r="V34" t="n">
        <v>0.85</v>
      </c>
      <c r="W34" t="n">
        <v>5.34</v>
      </c>
      <c r="X34" t="n">
        <v>0.5600000000000001</v>
      </c>
      <c r="Y34" t="n">
        <v>1</v>
      </c>
      <c r="Z34" t="n">
        <v>10</v>
      </c>
      <c r="AA34" t="n">
        <v>376.2202877683746</v>
      </c>
      <c r="AB34" t="n">
        <v>514.7611953923829</v>
      </c>
      <c r="AC34" t="n">
        <v>465.6331093760085</v>
      </c>
      <c r="AD34" t="n">
        <v>376220.2877683747</v>
      </c>
      <c r="AE34" t="n">
        <v>514761.1953923829</v>
      </c>
      <c r="AF34" t="n">
        <v>3.819252593859725e-06</v>
      </c>
      <c r="AG34" t="n">
        <v>7.98900462962963</v>
      </c>
      <c r="AH34" t="n">
        <v>465633.1093760085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3.6207</v>
      </c>
      <c r="E35" t="n">
        <v>27.62</v>
      </c>
      <c r="F35" t="n">
        <v>24.73</v>
      </c>
      <c r="G35" t="n">
        <v>74.19</v>
      </c>
      <c r="H35" t="n">
        <v>1.01</v>
      </c>
      <c r="I35" t="n">
        <v>20</v>
      </c>
      <c r="J35" t="n">
        <v>162.06</v>
      </c>
      <c r="K35" t="n">
        <v>49.1</v>
      </c>
      <c r="L35" t="n">
        <v>9.25</v>
      </c>
      <c r="M35" t="n">
        <v>2</v>
      </c>
      <c r="N35" t="n">
        <v>28.72</v>
      </c>
      <c r="O35" t="n">
        <v>20221.66</v>
      </c>
      <c r="P35" t="n">
        <v>229.39</v>
      </c>
      <c r="Q35" t="n">
        <v>1397.38</v>
      </c>
      <c r="R35" t="n">
        <v>90.34</v>
      </c>
      <c r="S35" t="n">
        <v>66.97</v>
      </c>
      <c r="T35" t="n">
        <v>9073.18</v>
      </c>
      <c r="U35" t="n">
        <v>0.74</v>
      </c>
      <c r="V35" t="n">
        <v>0.85</v>
      </c>
      <c r="W35" t="n">
        <v>5.34</v>
      </c>
      <c r="X35" t="n">
        <v>0.5600000000000001</v>
      </c>
      <c r="Y35" t="n">
        <v>1</v>
      </c>
      <c r="Z35" t="n">
        <v>10</v>
      </c>
      <c r="AA35" t="n">
        <v>376.4231056914311</v>
      </c>
      <c r="AB35" t="n">
        <v>515.0386998224041</v>
      </c>
      <c r="AC35" t="n">
        <v>465.8841291727082</v>
      </c>
      <c r="AD35" t="n">
        <v>376423.1056914311</v>
      </c>
      <c r="AE35" t="n">
        <v>515038.699822404</v>
      </c>
      <c r="AF35" t="n">
        <v>3.818092624271883e-06</v>
      </c>
      <c r="AG35" t="n">
        <v>7.991898148148149</v>
      </c>
      <c r="AH35" t="n">
        <v>465884.1291727083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3.6201</v>
      </c>
      <c r="E36" t="n">
        <v>27.62</v>
      </c>
      <c r="F36" t="n">
        <v>24.74</v>
      </c>
      <c r="G36" t="n">
        <v>74.20999999999999</v>
      </c>
      <c r="H36" t="n">
        <v>1.04</v>
      </c>
      <c r="I36" t="n">
        <v>20</v>
      </c>
      <c r="J36" t="n">
        <v>162.42</v>
      </c>
      <c r="K36" t="n">
        <v>49.1</v>
      </c>
      <c r="L36" t="n">
        <v>9.5</v>
      </c>
      <c r="M36" t="n">
        <v>0</v>
      </c>
      <c r="N36" t="n">
        <v>28.82</v>
      </c>
      <c r="O36" t="n">
        <v>20265.72</v>
      </c>
      <c r="P36" t="n">
        <v>229.91</v>
      </c>
      <c r="Q36" t="n">
        <v>1397.38</v>
      </c>
      <c r="R36" t="n">
        <v>90.36</v>
      </c>
      <c r="S36" t="n">
        <v>66.97</v>
      </c>
      <c r="T36" t="n">
        <v>9083.09</v>
      </c>
      <c r="U36" t="n">
        <v>0.74</v>
      </c>
      <c r="V36" t="n">
        <v>0.85</v>
      </c>
      <c r="W36" t="n">
        <v>5.35</v>
      </c>
      <c r="X36" t="n">
        <v>0.57</v>
      </c>
      <c r="Y36" t="n">
        <v>1</v>
      </c>
      <c r="Z36" t="n">
        <v>10</v>
      </c>
      <c r="AA36" t="n">
        <v>376.8357330745832</v>
      </c>
      <c r="AB36" t="n">
        <v>515.6032748118681</v>
      </c>
      <c r="AC36" t="n">
        <v>466.3948219175638</v>
      </c>
      <c r="AD36" t="n">
        <v>376835.7330745832</v>
      </c>
      <c r="AE36" t="n">
        <v>515603.2748118681</v>
      </c>
      <c r="AF36" t="n">
        <v>3.817459913587605e-06</v>
      </c>
      <c r="AG36" t="n">
        <v>7.991898148148149</v>
      </c>
      <c r="AH36" t="n">
        <v>466394.8219175639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2.0404</v>
      </c>
      <c r="E2" t="n">
        <v>49.01</v>
      </c>
      <c r="F2" t="n">
        <v>34.11</v>
      </c>
      <c r="G2" t="n">
        <v>6.13</v>
      </c>
      <c r="H2" t="n">
        <v>0.1</v>
      </c>
      <c r="I2" t="n">
        <v>334</v>
      </c>
      <c r="J2" t="n">
        <v>185.69</v>
      </c>
      <c r="K2" t="n">
        <v>53.44</v>
      </c>
      <c r="L2" t="n">
        <v>1</v>
      </c>
      <c r="M2" t="n">
        <v>332</v>
      </c>
      <c r="N2" t="n">
        <v>36.26</v>
      </c>
      <c r="O2" t="n">
        <v>23136.14</v>
      </c>
      <c r="P2" t="n">
        <v>460.95</v>
      </c>
      <c r="Q2" t="n">
        <v>1398.12</v>
      </c>
      <c r="R2" t="n">
        <v>397.19</v>
      </c>
      <c r="S2" t="n">
        <v>66.97</v>
      </c>
      <c r="T2" t="n">
        <v>160927.28</v>
      </c>
      <c r="U2" t="n">
        <v>0.17</v>
      </c>
      <c r="V2" t="n">
        <v>0.62</v>
      </c>
      <c r="W2" t="n">
        <v>5.84</v>
      </c>
      <c r="X2" t="n">
        <v>9.93</v>
      </c>
      <c r="Y2" t="n">
        <v>1</v>
      </c>
      <c r="Z2" t="n">
        <v>10</v>
      </c>
      <c r="AA2" t="n">
        <v>1003.083932273732</v>
      </c>
      <c r="AB2" t="n">
        <v>1372.463689076797</v>
      </c>
      <c r="AC2" t="n">
        <v>1241.477680856193</v>
      </c>
      <c r="AD2" t="n">
        <v>1003083.932273732</v>
      </c>
      <c r="AE2" t="n">
        <v>1372463.689076797</v>
      </c>
      <c r="AF2" t="n">
        <v>2.012240506235416e-06</v>
      </c>
      <c r="AG2" t="n">
        <v>14.18113425925926</v>
      </c>
      <c r="AH2" t="n">
        <v>1241477.680856192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2.326</v>
      </c>
      <c r="E3" t="n">
        <v>42.99</v>
      </c>
      <c r="F3" t="n">
        <v>31.4</v>
      </c>
      <c r="G3" t="n">
        <v>7.69</v>
      </c>
      <c r="H3" t="n">
        <v>0.12</v>
      </c>
      <c r="I3" t="n">
        <v>245</v>
      </c>
      <c r="J3" t="n">
        <v>186.07</v>
      </c>
      <c r="K3" t="n">
        <v>53.44</v>
      </c>
      <c r="L3" t="n">
        <v>1.25</v>
      </c>
      <c r="M3" t="n">
        <v>243</v>
      </c>
      <c r="N3" t="n">
        <v>36.39</v>
      </c>
      <c r="O3" t="n">
        <v>23182.76</v>
      </c>
      <c r="P3" t="n">
        <v>422.94</v>
      </c>
      <c r="Q3" t="n">
        <v>1397.68</v>
      </c>
      <c r="R3" t="n">
        <v>307.64</v>
      </c>
      <c r="S3" t="n">
        <v>66.97</v>
      </c>
      <c r="T3" t="n">
        <v>116597.86</v>
      </c>
      <c r="U3" t="n">
        <v>0.22</v>
      </c>
      <c r="V3" t="n">
        <v>0.67</v>
      </c>
      <c r="W3" t="n">
        <v>5.72</v>
      </c>
      <c r="X3" t="n">
        <v>7.23</v>
      </c>
      <c r="Y3" t="n">
        <v>1</v>
      </c>
      <c r="Z3" t="n">
        <v>10</v>
      </c>
      <c r="AA3" t="n">
        <v>823.8372776925771</v>
      </c>
      <c r="AB3" t="n">
        <v>1127.210508474566</v>
      </c>
      <c r="AC3" t="n">
        <v>1019.631119595637</v>
      </c>
      <c r="AD3" t="n">
        <v>823837.2776925771</v>
      </c>
      <c r="AE3" t="n">
        <v>1127210.508474566</v>
      </c>
      <c r="AF3" t="n">
        <v>2.293898949962545e-06</v>
      </c>
      <c r="AG3" t="n">
        <v>12.43923611111111</v>
      </c>
      <c r="AH3" t="n">
        <v>1019631.119595637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2.5325</v>
      </c>
      <c r="E4" t="n">
        <v>39.49</v>
      </c>
      <c r="F4" t="n">
        <v>29.83</v>
      </c>
      <c r="G4" t="n">
        <v>9.279999999999999</v>
      </c>
      <c r="H4" t="n">
        <v>0.14</v>
      </c>
      <c r="I4" t="n">
        <v>193</v>
      </c>
      <c r="J4" t="n">
        <v>186.45</v>
      </c>
      <c r="K4" t="n">
        <v>53.44</v>
      </c>
      <c r="L4" t="n">
        <v>1.5</v>
      </c>
      <c r="M4" t="n">
        <v>191</v>
      </c>
      <c r="N4" t="n">
        <v>36.51</v>
      </c>
      <c r="O4" t="n">
        <v>23229.42</v>
      </c>
      <c r="P4" t="n">
        <v>400.3</v>
      </c>
      <c r="Q4" t="n">
        <v>1397.54</v>
      </c>
      <c r="R4" t="n">
        <v>256.77</v>
      </c>
      <c r="S4" t="n">
        <v>66.97</v>
      </c>
      <c r="T4" t="n">
        <v>91423.7</v>
      </c>
      <c r="U4" t="n">
        <v>0.26</v>
      </c>
      <c r="V4" t="n">
        <v>0.71</v>
      </c>
      <c r="W4" t="n">
        <v>5.63</v>
      </c>
      <c r="X4" t="n">
        <v>5.66</v>
      </c>
      <c r="Y4" t="n">
        <v>1</v>
      </c>
      <c r="Z4" t="n">
        <v>10</v>
      </c>
      <c r="AA4" t="n">
        <v>734.7423476560746</v>
      </c>
      <c r="AB4" t="n">
        <v>1005.306894607717</v>
      </c>
      <c r="AC4" t="n">
        <v>909.3618155434436</v>
      </c>
      <c r="AD4" t="n">
        <v>734742.3476560746</v>
      </c>
      <c r="AE4" t="n">
        <v>1005306.894607717</v>
      </c>
      <c r="AF4" t="n">
        <v>2.497549050206426e-06</v>
      </c>
      <c r="AG4" t="n">
        <v>11.42650462962963</v>
      </c>
      <c r="AH4" t="n">
        <v>909361.8155434437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2.6912</v>
      </c>
      <c r="E5" t="n">
        <v>37.16</v>
      </c>
      <c r="F5" t="n">
        <v>28.77</v>
      </c>
      <c r="G5" t="n">
        <v>10.86</v>
      </c>
      <c r="H5" t="n">
        <v>0.17</v>
      </c>
      <c r="I5" t="n">
        <v>159</v>
      </c>
      <c r="J5" t="n">
        <v>186.83</v>
      </c>
      <c r="K5" t="n">
        <v>53.44</v>
      </c>
      <c r="L5" t="n">
        <v>1.75</v>
      </c>
      <c r="M5" t="n">
        <v>157</v>
      </c>
      <c r="N5" t="n">
        <v>36.64</v>
      </c>
      <c r="O5" t="n">
        <v>23276.13</v>
      </c>
      <c r="P5" t="n">
        <v>384.54</v>
      </c>
      <c r="Q5" t="n">
        <v>1397.56</v>
      </c>
      <c r="R5" t="n">
        <v>222.6</v>
      </c>
      <c r="S5" t="n">
        <v>66.97</v>
      </c>
      <c r="T5" t="n">
        <v>74507.95</v>
      </c>
      <c r="U5" t="n">
        <v>0.3</v>
      </c>
      <c r="V5" t="n">
        <v>0.73</v>
      </c>
      <c r="W5" t="n">
        <v>5.55</v>
      </c>
      <c r="X5" t="n">
        <v>4.6</v>
      </c>
      <c r="Y5" t="n">
        <v>1</v>
      </c>
      <c r="Z5" t="n">
        <v>10</v>
      </c>
      <c r="AA5" t="n">
        <v>673.7013108781218</v>
      </c>
      <c r="AB5" t="n">
        <v>921.7878551476375</v>
      </c>
      <c r="AC5" t="n">
        <v>833.8137159897263</v>
      </c>
      <c r="AD5" t="n">
        <v>673701.3108781219</v>
      </c>
      <c r="AE5" t="n">
        <v>921787.8551476375</v>
      </c>
      <c r="AF5" t="n">
        <v>2.654058836689253e-06</v>
      </c>
      <c r="AG5" t="n">
        <v>10.75231481481481</v>
      </c>
      <c r="AH5" t="n">
        <v>833813.7159897264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2.8063</v>
      </c>
      <c r="E6" t="n">
        <v>35.63</v>
      </c>
      <c r="F6" t="n">
        <v>28.1</v>
      </c>
      <c r="G6" t="n">
        <v>12.4</v>
      </c>
      <c r="H6" t="n">
        <v>0.19</v>
      </c>
      <c r="I6" t="n">
        <v>136</v>
      </c>
      <c r="J6" t="n">
        <v>187.21</v>
      </c>
      <c r="K6" t="n">
        <v>53.44</v>
      </c>
      <c r="L6" t="n">
        <v>2</v>
      </c>
      <c r="M6" t="n">
        <v>134</v>
      </c>
      <c r="N6" t="n">
        <v>36.77</v>
      </c>
      <c r="O6" t="n">
        <v>23322.88</v>
      </c>
      <c r="P6" t="n">
        <v>374.26</v>
      </c>
      <c r="Q6" t="n">
        <v>1397.4</v>
      </c>
      <c r="R6" t="n">
        <v>200.97</v>
      </c>
      <c r="S6" t="n">
        <v>66.97</v>
      </c>
      <c r="T6" t="n">
        <v>63806.77</v>
      </c>
      <c r="U6" t="n">
        <v>0.33</v>
      </c>
      <c r="V6" t="n">
        <v>0.75</v>
      </c>
      <c r="W6" t="n">
        <v>5.51</v>
      </c>
      <c r="X6" t="n">
        <v>3.93</v>
      </c>
      <c r="Y6" t="n">
        <v>1</v>
      </c>
      <c r="Z6" t="n">
        <v>10</v>
      </c>
      <c r="AA6" t="n">
        <v>630.9587645889087</v>
      </c>
      <c r="AB6" t="n">
        <v>863.3056176466777</v>
      </c>
      <c r="AC6" t="n">
        <v>780.9129411555224</v>
      </c>
      <c r="AD6" t="n">
        <v>630958.7645889088</v>
      </c>
      <c r="AE6" t="n">
        <v>863305.6176466777</v>
      </c>
      <c r="AF6" t="n">
        <v>2.767570345348191e-06</v>
      </c>
      <c r="AG6" t="n">
        <v>10.30960648148148</v>
      </c>
      <c r="AH6" t="n">
        <v>780912.9411555224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2.9063</v>
      </c>
      <c r="E7" t="n">
        <v>34.41</v>
      </c>
      <c r="F7" t="n">
        <v>27.55</v>
      </c>
      <c r="G7" t="n">
        <v>14.01</v>
      </c>
      <c r="H7" t="n">
        <v>0.21</v>
      </c>
      <c r="I7" t="n">
        <v>118</v>
      </c>
      <c r="J7" t="n">
        <v>187.59</v>
      </c>
      <c r="K7" t="n">
        <v>53.44</v>
      </c>
      <c r="L7" t="n">
        <v>2.25</v>
      </c>
      <c r="M7" t="n">
        <v>116</v>
      </c>
      <c r="N7" t="n">
        <v>36.9</v>
      </c>
      <c r="O7" t="n">
        <v>23369.68</v>
      </c>
      <c r="P7" t="n">
        <v>365.38</v>
      </c>
      <c r="Q7" t="n">
        <v>1397.49</v>
      </c>
      <c r="R7" t="n">
        <v>182.45</v>
      </c>
      <c r="S7" t="n">
        <v>66.97</v>
      </c>
      <c r="T7" t="n">
        <v>54636.68</v>
      </c>
      <c r="U7" t="n">
        <v>0.37</v>
      </c>
      <c r="V7" t="n">
        <v>0.76</v>
      </c>
      <c r="W7" t="n">
        <v>5.49</v>
      </c>
      <c r="X7" t="n">
        <v>3.38</v>
      </c>
      <c r="Y7" t="n">
        <v>1</v>
      </c>
      <c r="Z7" t="n">
        <v>10</v>
      </c>
      <c r="AA7" t="n">
        <v>606.2971438700893</v>
      </c>
      <c r="AB7" t="n">
        <v>829.5625001852694</v>
      </c>
      <c r="AC7" t="n">
        <v>750.3902194658681</v>
      </c>
      <c r="AD7" t="n">
        <v>606297.1438700892</v>
      </c>
      <c r="AE7" t="n">
        <v>829562.5001852694</v>
      </c>
      <c r="AF7" t="n">
        <v>2.866190248613992e-06</v>
      </c>
      <c r="AG7" t="n">
        <v>9.956597222222221</v>
      </c>
      <c r="AH7" t="n">
        <v>750390.2194658681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2.9866</v>
      </c>
      <c r="E8" t="n">
        <v>33.48</v>
      </c>
      <c r="F8" t="n">
        <v>27.14</v>
      </c>
      <c r="G8" t="n">
        <v>15.66</v>
      </c>
      <c r="H8" t="n">
        <v>0.24</v>
      </c>
      <c r="I8" t="n">
        <v>104</v>
      </c>
      <c r="J8" t="n">
        <v>187.97</v>
      </c>
      <c r="K8" t="n">
        <v>53.44</v>
      </c>
      <c r="L8" t="n">
        <v>2.5</v>
      </c>
      <c r="M8" t="n">
        <v>102</v>
      </c>
      <c r="N8" t="n">
        <v>37.03</v>
      </c>
      <c r="O8" t="n">
        <v>23416.52</v>
      </c>
      <c r="P8" t="n">
        <v>358.42</v>
      </c>
      <c r="Q8" t="n">
        <v>1397.45</v>
      </c>
      <c r="R8" t="n">
        <v>169.79</v>
      </c>
      <c r="S8" t="n">
        <v>66.97</v>
      </c>
      <c r="T8" t="n">
        <v>48376.91</v>
      </c>
      <c r="U8" t="n">
        <v>0.39</v>
      </c>
      <c r="V8" t="n">
        <v>0.78</v>
      </c>
      <c r="W8" t="n">
        <v>5.46</v>
      </c>
      <c r="X8" t="n">
        <v>2.97</v>
      </c>
      <c r="Y8" t="n">
        <v>1</v>
      </c>
      <c r="Z8" t="n">
        <v>10</v>
      </c>
      <c r="AA8" t="n">
        <v>576.1532785891108</v>
      </c>
      <c r="AB8" t="n">
        <v>788.3183338543547</v>
      </c>
      <c r="AC8" t="n">
        <v>713.0823384830248</v>
      </c>
      <c r="AD8" t="n">
        <v>576153.2785891107</v>
      </c>
      <c r="AE8" t="n">
        <v>788318.3338543547</v>
      </c>
      <c r="AF8" t="n">
        <v>2.945382030936431e-06</v>
      </c>
      <c r="AG8" t="n">
        <v>9.687499999999998</v>
      </c>
      <c r="AH8" t="n">
        <v>713082.3384830249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3.0479</v>
      </c>
      <c r="E9" t="n">
        <v>32.81</v>
      </c>
      <c r="F9" t="n">
        <v>26.84</v>
      </c>
      <c r="G9" t="n">
        <v>17.13</v>
      </c>
      <c r="H9" t="n">
        <v>0.26</v>
      </c>
      <c r="I9" t="n">
        <v>94</v>
      </c>
      <c r="J9" t="n">
        <v>188.35</v>
      </c>
      <c r="K9" t="n">
        <v>53.44</v>
      </c>
      <c r="L9" t="n">
        <v>2.75</v>
      </c>
      <c r="M9" t="n">
        <v>92</v>
      </c>
      <c r="N9" t="n">
        <v>37.16</v>
      </c>
      <c r="O9" t="n">
        <v>23463.4</v>
      </c>
      <c r="P9" t="n">
        <v>353.21</v>
      </c>
      <c r="Q9" t="n">
        <v>1397.28</v>
      </c>
      <c r="R9" t="n">
        <v>160.28</v>
      </c>
      <c r="S9" t="n">
        <v>66.97</v>
      </c>
      <c r="T9" t="n">
        <v>43672.12</v>
      </c>
      <c r="U9" t="n">
        <v>0.42</v>
      </c>
      <c r="V9" t="n">
        <v>0.78</v>
      </c>
      <c r="W9" t="n">
        <v>5.43</v>
      </c>
      <c r="X9" t="n">
        <v>2.68</v>
      </c>
      <c r="Y9" t="n">
        <v>1</v>
      </c>
      <c r="Z9" t="n">
        <v>10</v>
      </c>
      <c r="AA9" t="n">
        <v>562.8485176877278</v>
      </c>
      <c r="AB9" t="n">
        <v>770.1141730244575</v>
      </c>
      <c r="AC9" t="n">
        <v>696.6155572130328</v>
      </c>
      <c r="AD9" t="n">
        <v>562848.5176877278</v>
      </c>
      <c r="AE9" t="n">
        <v>770114.1730244575</v>
      </c>
      <c r="AF9" t="n">
        <v>3.005836031638367e-06</v>
      </c>
      <c r="AG9" t="n">
        <v>9.493634259259261</v>
      </c>
      <c r="AH9" t="n">
        <v>696615.5572130329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3.1029</v>
      </c>
      <c r="E10" t="n">
        <v>32.23</v>
      </c>
      <c r="F10" t="n">
        <v>26.59</v>
      </c>
      <c r="G10" t="n">
        <v>18.77</v>
      </c>
      <c r="H10" t="n">
        <v>0.28</v>
      </c>
      <c r="I10" t="n">
        <v>85</v>
      </c>
      <c r="J10" t="n">
        <v>188.73</v>
      </c>
      <c r="K10" t="n">
        <v>53.44</v>
      </c>
      <c r="L10" t="n">
        <v>3</v>
      </c>
      <c r="M10" t="n">
        <v>83</v>
      </c>
      <c r="N10" t="n">
        <v>37.29</v>
      </c>
      <c r="O10" t="n">
        <v>23510.33</v>
      </c>
      <c r="P10" t="n">
        <v>348.49</v>
      </c>
      <c r="Q10" t="n">
        <v>1397.38</v>
      </c>
      <c r="R10" t="n">
        <v>151.61</v>
      </c>
      <c r="S10" t="n">
        <v>66.97</v>
      </c>
      <c r="T10" t="n">
        <v>39381.38</v>
      </c>
      <c r="U10" t="n">
        <v>0.44</v>
      </c>
      <c r="V10" t="n">
        <v>0.79</v>
      </c>
      <c r="W10" t="n">
        <v>5.43</v>
      </c>
      <c r="X10" t="n">
        <v>2.43</v>
      </c>
      <c r="Y10" t="n">
        <v>1</v>
      </c>
      <c r="Z10" t="n">
        <v>10</v>
      </c>
      <c r="AA10" t="n">
        <v>551.5399184684044</v>
      </c>
      <c r="AB10" t="n">
        <v>754.6412486723922</v>
      </c>
      <c r="AC10" t="n">
        <v>682.619347044743</v>
      </c>
      <c r="AD10" t="n">
        <v>551539.9184684043</v>
      </c>
      <c r="AE10" t="n">
        <v>754641.2486723922</v>
      </c>
      <c r="AF10" t="n">
        <v>3.060076978434558e-06</v>
      </c>
      <c r="AG10" t="n">
        <v>9.325810185185185</v>
      </c>
      <c r="AH10" t="n">
        <v>682619.347044743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3.1552</v>
      </c>
      <c r="E11" t="n">
        <v>31.69</v>
      </c>
      <c r="F11" t="n">
        <v>26.36</v>
      </c>
      <c r="G11" t="n">
        <v>20.54</v>
      </c>
      <c r="H11" t="n">
        <v>0.3</v>
      </c>
      <c r="I11" t="n">
        <v>77</v>
      </c>
      <c r="J11" t="n">
        <v>189.11</v>
      </c>
      <c r="K11" t="n">
        <v>53.44</v>
      </c>
      <c r="L11" t="n">
        <v>3.25</v>
      </c>
      <c r="M11" t="n">
        <v>75</v>
      </c>
      <c r="N11" t="n">
        <v>37.42</v>
      </c>
      <c r="O11" t="n">
        <v>23557.3</v>
      </c>
      <c r="P11" t="n">
        <v>343.82</v>
      </c>
      <c r="Q11" t="n">
        <v>1397.23</v>
      </c>
      <c r="R11" t="n">
        <v>144.17</v>
      </c>
      <c r="S11" t="n">
        <v>66.97</v>
      </c>
      <c r="T11" t="n">
        <v>35699.87</v>
      </c>
      <c r="U11" t="n">
        <v>0.46</v>
      </c>
      <c r="V11" t="n">
        <v>0.8</v>
      </c>
      <c r="W11" t="n">
        <v>5.41</v>
      </c>
      <c r="X11" t="n">
        <v>2.19</v>
      </c>
      <c r="Y11" t="n">
        <v>1</v>
      </c>
      <c r="Z11" t="n">
        <v>10</v>
      </c>
      <c r="AA11" t="n">
        <v>529.1182401444249</v>
      </c>
      <c r="AB11" t="n">
        <v>723.9629192148885</v>
      </c>
      <c r="AC11" t="n">
        <v>654.8689142933576</v>
      </c>
      <c r="AD11" t="n">
        <v>529118.240144425</v>
      </c>
      <c r="AE11" t="n">
        <v>723962.9192148885</v>
      </c>
      <c r="AF11" t="n">
        <v>3.111655187842572e-06</v>
      </c>
      <c r="AG11" t="n">
        <v>9.169560185185185</v>
      </c>
      <c r="AH11" t="n">
        <v>654868.9142933576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3.1968</v>
      </c>
      <c r="E12" t="n">
        <v>31.28</v>
      </c>
      <c r="F12" t="n">
        <v>26.17</v>
      </c>
      <c r="G12" t="n">
        <v>22.12</v>
      </c>
      <c r="H12" t="n">
        <v>0.33</v>
      </c>
      <c r="I12" t="n">
        <v>71</v>
      </c>
      <c r="J12" t="n">
        <v>189.49</v>
      </c>
      <c r="K12" t="n">
        <v>53.44</v>
      </c>
      <c r="L12" t="n">
        <v>3.5</v>
      </c>
      <c r="M12" t="n">
        <v>69</v>
      </c>
      <c r="N12" t="n">
        <v>37.55</v>
      </c>
      <c r="O12" t="n">
        <v>23604.32</v>
      </c>
      <c r="P12" t="n">
        <v>340.12</v>
      </c>
      <c r="Q12" t="n">
        <v>1397.34</v>
      </c>
      <c r="R12" t="n">
        <v>137.35</v>
      </c>
      <c r="S12" t="n">
        <v>66.97</v>
      </c>
      <c r="T12" t="n">
        <v>32320.37</v>
      </c>
      <c r="U12" t="n">
        <v>0.49</v>
      </c>
      <c r="V12" t="n">
        <v>0.8</v>
      </c>
      <c r="W12" t="n">
        <v>5.42</v>
      </c>
      <c r="X12" t="n">
        <v>2</v>
      </c>
      <c r="Y12" t="n">
        <v>1</v>
      </c>
      <c r="Z12" t="n">
        <v>10</v>
      </c>
      <c r="AA12" t="n">
        <v>520.9983302878831</v>
      </c>
      <c r="AB12" t="n">
        <v>712.8529003240272</v>
      </c>
      <c r="AC12" t="n">
        <v>644.8192200124307</v>
      </c>
      <c r="AD12" t="n">
        <v>520998.3302878831</v>
      </c>
      <c r="AE12" t="n">
        <v>712852.9003240273</v>
      </c>
      <c r="AF12" t="n">
        <v>3.152681067601146e-06</v>
      </c>
      <c r="AG12" t="n">
        <v>9.050925925925926</v>
      </c>
      <c r="AH12" t="n">
        <v>644819.2200124307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3.2287</v>
      </c>
      <c r="E13" t="n">
        <v>30.97</v>
      </c>
      <c r="F13" t="n">
        <v>26.05</v>
      </c>
      <c r="G13" t="n">
        <v>23.68</v>
      </c>
      <c r="H13" t="n">
        <v>0.35</v>
      </c>
      <c r="I13" t="n">
        <v>66</v>
      </c>
      <c r="J13" t="n">
        <v>189.87</v>
      </c>
      <c r="K13" t="n">
        <v>53.44</v>
      </c>
      <c r="L13" t="n">
        <v>3.75</v>
      </c>
      <c r="M13" t="n">
        <v>64</v>
      </c>
      <c r="N13" t="n">
        <v>37.69</v>
      </c>
      <c r="O13" t="n">
        <v>23651.38</v>
      </c>
      <c r="P13" t="n">
        <v>337.01</v>
      </c>
      <c r="Q13" t="n">
        <v>1397.39</v>
      </c>
      <c r="R13" t="n">
        <v>133.84</v>
      </c>
      <c r="S13" t="n">
        <v>66.97</v>
      </c>
      <c r="T13" t="n">
        <v>30591.57</v>
      </c>
      <c r="U13" t="n">
        <v>0.5</v>
      </c>
      <c r="V13" t="n">
        <v>0.8100000000000001</v>
      </c>
      <c r="W13" t="n">
        <v>5.4</v>
      </c>
      <c r="X13" t="n">
        <v>1.88</v>
      </c>
      <c r="Y13" t="n">
        <v>1</v>
      </c>
      <c r="Z13" t="n">
        <v>10</v>
      </c>
      <c r="AA13" t="n">
        <v>514.6281039985821</v>
      </c>
      <c r="AB13" t="n">
        <v>704.1368756804563</v>
      </c>
      <c r="AC13" t="n">
        <v>636.9350405278248</v>
      </c>
      <c r="AD13" t="n">
        <v>514628.1039985821</v>
      </c>
      <c r="AE13" t="n">
        <v>704136.8756804563</v>
      </c>
      <c r="AF13" t="n">
        <v>3.184140816742936e-06</v>
      </c>
      <c r="AG13" t="n">
        <v>8.961226851851851</v>
      </c>
      <c r="AH13" t="n">
        <v>636935.0405278248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3.2657</v>
      </c>
      <c r="E14" t="n">
        <v>30.62</v>
      </c>
      <c r="F14" t="n">
        <v>25.88</v>
      </c>
      <c r="G14" t="n">
        <v>25.46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333.58</v>
      </c>
      <c r="Q14" t="n">
        <v>1397.29</v>
      </c>
      <c r="R14" t="n">
        <v>128.29</v>
      </c>
      <c r="S14" t="n">
        <v>66.97</v>
      </c>
      <c r="T14" t="n">
        <v>27840.92</v>
      </c>
      <c r="U14" t="n">
        <v>0.52</v>
      </c>
      <c r="V14" t="n">
        <v>0.8100000000000001</v>
      </c>
      <c r="W14" t="n">
        <v>5.4</v>
      </c>
      <c r="X14" t="n">
        <v>1.72</v>
      </c>
      <c r="Y14" t="n">
        <v>1</v>
      </c>
      <c r="Z14" t="n">
        <v>10</v>
      </c>
      <c r="AA14" t="n">
        <v>507.6141560415595</v>
      </c>
      <c r="AB14" t="n">
        <v>694.5400826521128</v>
      </c>
      <c r="AC14" t="n">
        <v>628.2541519569227</v>
      </c>
      <c r="AD14" t="n">
        <v>507614.1560415595</v>
      </c>
      <c r="AE14" t="n">
        <v>694540.0826521128</v>
      </c>
      <c r="AF14" t="n">
        <v>3.220630180951283e-06</v>
      </c>
      <c r="AG14" t="n">
        <v>8.859953703703704</v>
      </c>
      <c r="AH14" t="n">
        <v>628254.1519569227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3.2928</v>
      </c>
      <c r="E15" t="n">
        <v>30.37</v>
      </c>
      <c r="F15" t="n">
        <v>25.78</v>
      </c>
      <c r="G15" t="n">
        <v>27.14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330.34</v>
      </c>
      <c r="Q15" t="n">
        <v>1397.21</v>
      </c>
      <c r="R15" t="n">
        <v>125.16</v>
      </c>
      <c r="S15" t="n">
        <v>66.97</v>
      </c>
      <c r="T15" t="n">
        <v>26296.8</v>
      </c>
      <c r="U15" t="n">
        <v>0.54</v>
      </c>
      <c r="V15" t="n">
        <v>0.82</v>
      </c>
      <c r="W15" t="n">
        <v>5.39</v>
      </c>
      <c r="X15" t="n">
        <v>1.61</v>
      </c>
      <c r="Y15" t="n">
        <v>1</v>
      </c>
      <c r="Z15" t="n">
        <v>10</v>
      </c>
      <c r="AA15" t="n">
        <v>502.126076094627</v>
      </c>
      <c r="AB15" t="n">
        <v>687.0310495517202</v>
      </c>
      <c r="AC15" t="n">
        <v>621.4617704366376</v>
      </c>
      <c r="AD15" t="n">
        <v>502126.076094627</v>
      </c>
      <c r="AE15" t="n">
        <v>687031.0495517203</v>
      </c>
      <c r="AF15" t="n">
        <v>3.247356174736315e-06</v>
      </c>
      <c r="AG15" t="n">
        <v>8.787615740740742</v>
      </c>
      <c r="AH15" t="n">
        <v>621461.7704366376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3.3163</v>
      </c>
      <c r="E16" t="n">
        <v>30.15</v>
      </c>
      <c r="F16" t="n">
        <v>25.68</v>
      </c>
      <c r="G16" t="n">
        <v>28.53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328.08</v>
      </c>
      <c r="Q16" t="n">
        <v>1397.38</v>
      </c>
      <c r="R16" t="n">
        <v>121.76</v>
      </c>
      <c r="S16" t="n">
        <v>66.97</v>
      </c>
      <c r="T16" t="n">
        <v>24609.32</v>
      </c>
      <c r="U16" t="n">
        <v>0.55</v>
      </c>
      <c r="V16" t="n">
        <v>0.82</v>
      </c>
      <c r="W16" t="n">
        <v>5.38</v>
      </c>
      <c r="X16" t="n">
        <v>1.51</v>
      </c>
      <c r="Y16" t="n">
        <v>1</v>
      </c>
      <c r="Z16" t="n">
        <v>10</v>
      </c>
      <c r="AA16" t="n">
        <v>497.7954397106087</v>
      </c>
      <c r="AB16" t="n">
        <v>681.105681796913</v>
      </c>
      <c r="AC16" t="n">
        <v>616.1019114640432</v>
      </c>
      <c r="AD16" t="n">
        <v>497795.4397106087</v>
      </c>
      <c r="AE16" t="n">
        <v>681105.681796913</v>
      </c>
      <c r="AF16" t="n">
        <v>3.270531852003778e-06</v>
      </c>
      <c r="AG16" t="n">
        <v>8.723958333333334</v>
      </c>
      <c r="AH16" t="n">
        <v>616101.9114640432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3.3418</v>
      </c>
      <c r="E17" t="n">
        <v>29.92</v>
      </c>
      <c r="F17" t="n">
        <v>25.59</v>
      </c>
      <c r="G17" t="n">
        <v>30.71</v>
      </c>
      <c r="H17" t="n">
        <v>0.44</v>
      </c>
      <c r="I17" t="n">
        <v>50</v>
      </c>
      <c r="J17" t="n">
        <v>191.4</v>
      </c>
      <c r="K17" t="n">
        <v>53.44</v>
      </c>
      <c r="L17" t="n">
        <v>4.75</v>
      </c>
      <c r="M17" t="n">
        <v>48</v>
      </c>
      <c r="N17" t="n">
        <v>38.22</v>
      </c>
      <c r="O17" t="n">
        <v>23840.07</v>
      </c>
      <c r="P17" t="n">
        <v>325.07</v>
      </c>
      <c r="Q17" t="n">
        <v>1397.21</v>
      </c>
      <c r="R17" t="n">
        <v>118.72</v>
      </c>
      <c r="S17" t="n">
        <v>66.97</v>
      </c>
      <c r="T17" t="n">
        <v>23112.89</v>
      </c>
      <c r="U17" t="n">
        <v>0.5600000000000001</v>
      </c>
      <c r="V17" t="n">
        <v>0.82</v>
      </c>
      <c r="W17" t="n">
        <v>5.38</v>
      </c>
      <c r="X17" t="n">
        <v>1.43</v>
      </c>
      <c r="Y17" t="n">
        <v>1</v>
      </c>
      <c r="Z17" t="n">
        <v>10</v>
      </c>
      <c r="AA17" t="n">
        <v>492.8238196280442</v>
      </c>
      <c r="AB17" t="n">
        <v>674.3032918675501</v>
      </c>
      <c r="AC17" t="n">
        <v>609.9487320823245</v>
      </c>
      <c r="AD17" t="n">
        <v>492823.8196280443</v>
      </c>
      <c r="AE17" t="n">
        <v>674303.2918675501</v>
      </c>
      <c r="AF17" t="n">
        <v>3.295679927336558e-06</v>
      </c>
      <c r="AG17" t="n">
        <v>8.657407407407408</v>
      </c>
      <c r="AH17" t="n">
        <v>609948.7320823245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3.3577</v>
      </c>
      <c r="E18" t="n">
        <v>29.78</v>
      </c>
      <c r="F18" t="n">
        <v>25.53</v>
      </c>
      <c r="G18" t="n">
        <v>31.91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323.08</v>
      </c>
      <c r="Q18" t="n">
        <v>1397.38</v>
      </c>
      <c r="R18" t="n">
        <v>116.6</v>
      </c>
      <c r="S18" t="n">
        <v>66.97</v>
      </c>
      <c r="T18" t="n">
        <v>22063.36</v>
      </c>
      <c r="U18" t="n">
        <v>0.57</v>
      </c>
      <c r="V18" t="n">
        <v>0.82</v>
      </c>
      <c r="W18" t="n">
        <v>5.38</v>
      </c>
      <c r="X18" t="n">
        <v>1.36</v>
      </c>
      <c r="Y18" t="n">
        <v>1</v>
      </c>
      <c r="Z18" t="n">
        <v>10</v>
      </c>
      <c r="AA18" t="n">
        <v>489.6675639304395</v>
      </c>
      <c r="AB18" t="n">
        <v>669.9847635779133</v>
      </c>
      <c r="AC18" t="n">
        <v>606.0423580715581</v>
      </c>
      <c r="AD18" t="n">
        <v>489667.5639304395</v>
      </c>
      <c r="AE18" t="n">
        <v>669984.7635779133</v>
      </c>
      <c r="AF18" t="n">
        <v>3.31136049195582e-06</v>
      </c>
      <c r="AG18" t="n">
        <v>8.616898148148149</v>
      </c>
      <c r="AH18" t="n">
        <v>606042.3580715581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3.3811</v>
      </c>
      <c r="E19" t="n">
        <v>29.58</v>
      </c>
      <c r="F19" t="n">
        <v>25.43</v>
      </c>
      <c r="G19" t="n">
        <v>33.91</v>
      </c>
      <c r="H19" t="n">
        <v>0.48</v>
      </c>
      <c r="I19" t="n">
        <v>45</v>
      </c>
      <c r="J19" t="n">
        <v>192.17</v>
      </c>
      <c r="K19" t="n">
        <v>53.44</v>
      </c>
      <c r="L19" t="n">
        <v>5.25</v>
      </c>
      <c r="M19" t="n">
        <v>43</v>
      </c>
      <c r="N19" t="n">
        <v>38.48</v>
      </c>
      <c r="O19" t="n">
        <v>23934.69</v>
      </c>
      <c r="P19" t="n">
        <v>320.62</v>
      </c>
      <c r="Q19" t="n">
        <v>1397.35</v>
      </c>
      <c r="R19" t="n">
        <v>113.67</v>
      </c>
      <c r="S19" t="n">
        <v>66.97</v>
      </c>
      <c r="T19" t="n">
        <v>20611.47</v>
      </c>
      <c r="U19" t="n">
        <v>0.59</v>
      </c>
      <c r="V19" t="n">
        <v>0.83</v>
      </c>
      <c r="W19" t="n">
        <v>5.37</v>
      </c>
      <c r="X19" t="n">
        <v>1.27</v>
      </c>
      <c r="Y19" t="n">
        <v>1</v>
      </c>
      <c r="Z19" t="n">
        <v>10</v>
      </c>
      <c r="AA19" t="n">
        <v>473.4506868109214</v>
      </c>
      <c r="AB19" t="n">
        <v>647.7961168648631</v>
      </c>
      <c r="AC19" t="n">
        <v>585.97136465884</v>
      </c>
      <c r="AD19" t="n">
        <v>473450.6868109214</v>
      </c>
      <c r="AE19" t="n">
        <v>647796.1168648631</v>
      </c>
      <c r="AF19" t="n">
        <v>3.334437549320018e-06</v>
      </c>
      <c r="AG19" t="n">
        <v>8.559027777777777</v>
      </c>
      <c r="AH19" t="n">
        <v>585971.36465884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3.3965</v>
      </c>
      <c r="E20" t="n">
        <v>29.44</v>
      </c>
      <c r="F20" t="n">
        <v>25.37</v>
      </c>
      <c r="G20" t="n">
        <v>35.4</v>
      </c>
      <c r="H20" t="n">
        <v>0.51</v>
      </c>
      <c r="I20" t="n">
        <v>43</v>
      </c>
      <c r="J20" t="n">
        <v>192.55</v>
      </c>
      <c r="K20" t="n">
        <v>53.44</v>
      </c>
      <c r="L20" t="n">
        <v>5.5</v>
      </c>
      <c r="M20" t="n">
        <v>41</v>
      </c>
      <c r="N20" t="n">
        <v>38.62</v>
      </c>
      <c r="O20" t="n">
        <v>23982.06</v>
      </c>
      <c r="P20" t="n">
        <v>318.44</v>
      </c>
      <c r="Q20" t="n">
        <v>1397.37</v>
      </c>
      <c r="R20" t="n">
        <v>111.7</v>
      </c>
      <c r="S20" t="n">
        <v>66.97</v>
      </c>
      <c r="T20" t="n">
        <v>19637.97</v>
      </c>
      <c r="U20" t="n">
        <v>0.6</v>
      </c>
      <c r="V20" t="n">
        <v>0.83</v>
      </c>
      <c r="W20" t="n">
        <v>5.37</v>
      </c>
      <c r="X20" t="n">
        <v>1.2</v>
      </c>
      <c r="Y20" t="n">
        <v>1</v>
      </c>
      <c r="Z20" t="n">
        <v>10</v>
      </c>
      <c r="AA20" t="n">
        <v>470.2762814232223</v>
      </c>
      <c r="AB20" t="n">
        <v>643.4527553685315</v>
      </c>
      <c r="AC20" t="n">
        <v>582.0425274877722</v>
      </c>
      <c r="AD20" t="n">
        <v>470276.2814232223</v>
      </c>
      <c r="AE20" t="n">
        <v>643452.7553685314</v>
      </c>
      <c r="AF20" t="n">
        <v>3.349625014422951e-06</v>
      </c>
      <c r="AG20" t="n">
        <v>8.518518518518519</v>
      </c>
      <c r="AH20" t="n">
        <v>582042.5274877722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3.4113</v>
      </c>
      <c r="E21" t="n">
        <v>29.31</v>
      </c>
      <c r="F21" t="n">
        <v>25.32</v>
      </c>
      <c r="G21" t="n">
        <v>37.05</v>
      </c>
      <c r="H21" t="n">
        <v>0.53</v>
      </c>
      <c r="I21" t="n">
        <v>41</v>
      </c>
      <c r="J21" t="n">
        <v>192.94</v>
      </c>
      <c r="K21" t="n">
        <v>53.44</v>
      </c>
      <c r="L21" t="n">
        <v>5.75</v>
      </c>
      <c r="M21" t="n">
        <v>39</v>
      </c>
      <c r="N21" t="n">
        <v>38.75</v>
      </c>
      <c r="O21" t="n">
        <v>24029.48</v>
      </c>
      <c r="P21" t="n">
        <v>316.1</v>
      </c>
      <c r="Q21" t="n">
        <v>1397.35</v>
      </c>
      <c r="R21" t="n">
        <v>109.9</v>
      </c>
      <c r="S21" t="n">
        <v>66.97</v>
      </c>
      <c r="T21" t="n">
        <v>18746.41</v>
      </c>
      <c r="U21" t="n">
        <v>0.61</v>
      </c>
      <c r="V21" t="n">
        <v>0.83</v>
      </c>
      <c r="W21" t="n">
        <v>5.37</v>
      </c>
      <c r="X21" t="n">
        <v>1.15</v>
      </c>
      <c r="Y21" t="n">
        <v>1</v>
      </c>
      <c r="Z21" t="n">
        <v>10</v>
      </c>
      <c r="AA21" t="n">
        <v>466.9335663517029</v>
      </c>
      <c r="AB21" t="n">
        <v>638.8791051374975</v>
      </c>
      <c r="AC21" t="n">
        <v>577.9053800156297</v>
      </c>
      <c r="AD21" t="n">
        <v>466933.5663517029</v>
      </c>
      <c r="AE21" t="n">
        <v>638879.1051374975</v>
      </c>
      <c r="AF21" t="n">
        <v>3.36422076010629e-06</v>
      </c>
      <c r="AG21" t="n">
        <v>8.480902777777777</v>
      </c>
      <c r="AH21" t="n">
        <v>577905.3800156297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3.4259</v>
      </c>
      <c r="E22" t="n">
        <v>29.19</v>
      </c>
      <c r="F22" t="n">
        <v>25.27</v>
      </c>
      <c r="G22" t="n">
        <v>38.88</v>
      </c>
      <c r="H22" t="n">
        <v>0.55</v>
      </c>
      <c r="I22" t="n">
        <v>39</v>
      </c>
      <c r="J22" t="n">
        <v>193.32</v>
      </c>
      <c r="K22" t="n">
        <v>53.44</v>
      </c>
      <c r="L22" t="n">
        <v>6</v>
      </c>
      <c r="M22" t="n">
        <v>37</v>
      </c>
      <c r="N22" t="n">
        <v>38.89</v>
      </c>
      <c r="O22" t="n">
        <v>24076.95</v>
      </c>
      <c r="P22" t="n">
        <v>313.85</v>
      </c>
      <c r="Q22" t="n">
        <v>1397.25</v>
      </c>
      <c r="R22" t="n">
        <v>108.68</v>
      </c>
      <c r="S22" t="n">
        <v>66.97</v>
      </c>
      <c r="T22" t="n">
        <v>18144.86</v>
      </c>
      <c r="U22" t="n">
        <v>0.62</v>
      </c>
      <c r="V22" t="n">
        <v>0.83</v>
      </c>
      <c r="W22" t="n">
        <v>5.35</v>
      </c>
      <c r="X22" t="n">
        <v>1.1</v>
      </c>
      <c r="Y22" t="n">
        <v>1</v>
      </c>
      <c r="Z22" t="n">
        <v>10</v>
      </c>
      <c r="AA22" t="n">
        <v>463.8701610030037</v>
      </c>
      <c r="AB22" t="n">
        <v>634.6876187915014</v>
      </c>
      <c r="AC22" t="n">
        <v>574.1139232437075</v>
      </c>
      <c r="AD22" t="n">
        <v>463870.1610030037</v>
      </c>
      <c r="AE22" t="n">
        <v>634687.6187915015</v>
      </c>
      <c r="AF22" t="n">
        <v>3.378619265983097e-06</v>
      </c>
      <c r="AG22" t="n">
        <v>8.446180555555555</v>
      </c>
      <c r="AH22" t="n">
        <v>574113.9232437075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3.443</v>
      </c>
      <c r="E23" t="n">
        <v>29.04</v>
      </c>
      <c r="F23" t="n">
        <v>25.2</v>
      </c>
      <c r="G23" t="n">
        <v>40.86</v>
      </c>
      <c r="H23" t="n">
        <v>0.57</v>
      </c>
      <c r="I23" t="n">
        <v>37</v>
      </c>
      <c r="J23" t="n">
        <v>193.71</v>
      </c>
      <c r="K23" t="n">
        <v>53.44</v>
      </c>
      <c r="L23" t="n">
        <v>6.25</v>
      </c>
      <c r="M23" t="n">
        <v>35</v>
      </c>
      <c r="N23" t="n">
        <v>39.02</v>
      </c>
      <c r="O23" t="n">
        <v>24124.47</v>
      </c>
      <c r="P23" t="n">
        <v>312.01</v>
      </c>
      <c r="Q23" t="n">
        <v>1397.24</v>
      </c>
      <c r="R23" t="n">
        <v>106.32</v>
      </c>
      <c r="S23" t="n">
        <v>66.97</v>
      </c>
      <c r="T23" t="n">
        <v>16977.14</v>
      </c>
      <c r="U23" t="n">
        <v>0.63</v>
      </c>
      <c r="V23" t="n">
        <v>0.84</v>
      </c>
      <c r="W23" t="n">
        <v>5.35</v>
      </c>
      <c r="X23" t="n">
        <v>1.03</v>
      </c>
      <c r="Y23" t="n">
        <v>1</v>
      </c>
      <c r="Z23" t="n">
        <v>10</v>
      </c>
      <c r="AA23" t="n">
        <v>460.8365427038184</v>
      </c>
      <c r="AB23" t="n">
        <v>630.5368884007625</v>
      </c>
      <c r="AC23" t="n">
        <v>570.3593327358737</v>
      </c>
      <c r="AD23" t="n">
        <v>460836.5427038184</v>
      </c>
      <c r="AE23" t="n">
        <v>630536.8884007625</v>
      </c>
      <c r="AF23" t="n">
        <v>3.395483269441549e-06</v>
      </c>
      <c r="AG23" t="n">
        <v>8.402777777777777</v>
      </c>
      <c r="AH23" t="n">
        <v>570359.3327358738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3.4477</v>
      </c>
      <c r="E24" t="n">
        <v>29</v>
      </c>
      <c r="F24" t="n">
        <v>25.2</v>
      </c>
      <c r="G24" t="n">
        <v>41.99</v>
      </c>
      <c r="H24" t="n">
        <v>0.59</v>
      </c>
      <c r="I24" t="n">
        <v>36</v>
      </c>
      <c r="J24" t="n">
        <v>194.09</v>
      </c>
      <c r="K24" t="n">
        <v>53.44</v>
      </c>
      <c r="L24" t="n">
        <v>6.5</v>
      </c>
      <c r="M24" t="n">
        <v>34</v>
      </c>
      <c r="N24" t="n">
        <v>39.16</v>
      </c>
      <c r="O24" t="n">
        <v>24172.03</v>
      </c>
      <c r="P24" t="n">
        <v>309.95</v>
      </c>
      <c r="Q24" t="n">
        <v>1397.25</v>
      </c>
      <c r="R24" t="n">
        <v>106.09</v>
      </c>
      <c r="S24" t="n">
        <v>66.97</v>
      </c>
      <c r="T24" t="n">
        <v>16864.34</v>
      </c>
      <c r="U24" t="n">
        <v>0.63</v>
      </c>
      <c r="V24" t="n">
        <v>0.84</v>
      </c>
      <c r="W24" t="n">
        <v>5.36</v>
      </c>
      <c r="X24" t="n">
        <v>1.03</v>
      </c>
      <c r="Y24" t="n">
        <v>1</v>
      </c>
      <c r="Z24" t="n">
        <v>10</v>
      </c>
      <c r="AA24" t="n">
        <v>458.9804068482063</v>
      </c>
      <c r="AB24" t="n">
        <v>627.9972414361793</v>
      </c>
      <c r="AC24" t="n">
        <v>568.0620661131736</v>
      </c>
      <c r="AD24" t="n">
        <v>458980.4068482063</v>
      </c>
      <c r="AE24" t="n">
        <v>627997.2414361793</v>
      </c>
      <c r="AF24" t="n">
        <v>3.400118404895042e-06</v>
      </c>
      <c r="AG24" t="n">
        <v>8.391203703703704</v>
      </c>
      <c r="AH24" t="n">
        <v>568062.0661131736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3.4681</v>
      </c>
      <c r="E25" t="n">
        <v>28.83</v>
      </c>
      <c r="F25" t="n">
        <v>25.1</v>
      </c>
      <c r="G25" t="n">
        <v>44.29</v>
      </c>
      <c r="H25" t="n">
        <v>0.62</v>
      </c>
      <c r="I25" t="n">
        <v>34</v>
      </c>
      <c r="J25" t="n">
        <v>194.48</v>
      </c>
      <c r="K25" t="n">
        <v>53.44</v>
      </c>
      <c r="L25" t="n">
        <v>6.75</v>
      </c>
      <c r="M25" t="n">
        <v>32</v>
      </c>
      <c r="N25" t="n">
        <v>39.29</v>
      </c>
      <c r="O25" t="n">
        <v>24219.63</v>
      </c>
      <c r="P25" t="n">
        <v>307.22</v>
      </c>
      <c r="Q25" t="n">
        <v>1397.3</v>
      </c>
      <c r="R25" t="n">
        <v>102.87</v>
      </c>
      <c r="S25" t="n">
        <v>66.97</v>
      </c>
      <c r="T25" t="n">
        <v>15266.42</v>
      </c>
      <c r="U25" t="n">
        <v>0.65</v>
      </c>
      <c r="V25" t="n">
        <v>0.84</v>
      </c>
      <c r="W25" t="n">
        <v>5.35</v>
      </c>
      <c r="X25" t="n">
        <v>0.93</v>
      </c>
      <c r="Y25" t="n">
        <v>1</v>
      </c>
      <c r="Z25" t="n">
        <v>10</v>
      </c>
      <c r="AA25" t="n">
        <v>454.9897899921822</v>
      </c>
      <c r="AB25" t="n">
        <v>622.5371034001765</v>
      </c>
      <c r="AC25" t="n">
        <v>563.1230359879751</v>
      </c>
      <c r="AD25" t="n">
        <v>454989.7899921822</v>
      </c>
      <c r="AE25" t="n">
        <v>622537.1034001765</v>
      </c>
      <c r="AF25" t="n">
        <v>3.420236865161265e-06</v>
      </c>
      <c r="AG25" t="n">
        <v>8.342013888888888</v>
      </c>
      <c r="AH25" t="n">
        <v>563123.0359879751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3.4749</v>
      </c>
      <c r="E26" t="n">
        <v>28.78</v>
      </c>
      <c r="F26" t="n">
        <v>25.08</v>
      </c>
      <c r="G26" t="n">
        <v>45.6</v>
      </c>
      <c r="H26" t="n">
        <v>0.64</v>
      </c>
      <c r="I26" t="n">
        <v>33</v>
      </c>
      <c r="J26" t="n">
        <v>194.86</v>
      </c>
      <c r="K26" t="n">
        <v>53.44</v>
      </c>
      <c r="L26" t="n">
        <v>7</v>
      </c>
      <c r="M26" t="n">
        <v>31</v>
      </c>
      <c r="N26" t="n">
        <v>39.43</v>
      </c>
      <c r="O26" t="n">
        <v>24267.28</v>
      </c>
      <c r="P26" t="n">
        <v>305.83</v>
      </c>
      <c r="Q26" t="n">
        <v>1397.19</v>
      </c>
      <c r="R26" t="n">
        <v>102.24</v>
      </c>
      <c r="S26" t="n">
        <v>66.97</v>
      </c>
      <c r="T26" t="n">
        <v>14955.88</v>
      </c>
      <c r="U26" t="n">
        <v>0.66</v>
      </c>
      <c r="V26" t="n">
        <v>0.84</v>
      </c>
      <c r="W26" t="n">
        <v>5.35</v>
      </c>
      <c r="X26" t="n">
        <v>0.92</v>
      </c>
      <c r="Y26" t="n">
        <v>1</v>
      </c>
      <c r="Z26" t="n">
        <v>10</v>
      </c>
      <c r="AA26" t="n">
        <v>453.379047864756</v>
      </c>
      <c r="AB26" t="n">
        <v>620.3332149605046</v>
      </c>
      <c r="AC26" t="n">
        <v>561.1294835678086</v>
      </c>
      <c r="AD26" t="n">
        <v>453379.047864756</v>
      </c>
      <c r="AE26" t="n">
        <v>620333.2149605047</v>
      </c>
      <c r="AF26" t="n">
        <v>3.42694301858334e-06</v>
      </c>
      <c r="AG26" t="n">
        <v>8.327546296296296</v>
      </c>
      <c r="AH26" t="n">
        <v>561129.4835678086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3.4894</v>
      </c>
      <c r="E27" t="n">
        <v>28.66</v>
      </c>
      <c r="F27" t="n">
        <v>25.04</v>
      </c>
      <c r="G27" t="n">
        <v>48.46</v>
      </c>
      <c r="H27" t="n">
        <v>0.66</v>
      </c>
      <c r="I27" t="n">
        <v>31</v>
      </c>
      <c r="J27" t="n">
        <v>195.25</v>
      </c>
      <c r="K27" t="n">
        <v>53.44</v>
      </c>
      <c r="L27" t="n">
        <v>7.25</v>
      </c>
      <c r="M27" t="n">
        <v>29</v>
      </c>
      <c r="N27" t="n">
        <v>39.57</v>
      </c>
      <c r="O27" t="n">
        <v>24314.98</v>
      </c>
      <c r="P27" t="n">
        <v>303.43</v>
      </c>
      <c r="Q27" t="n">
        <v>1397.28</v>
      </c>
      <c r="R27" t="n">
        <v>100.99</v>
      </c>
      <c r="S27" t="n">
        <v>66.97</v>
      </c>
      <c r="T27" t="n">
        <v>14342.41</v>
      </c>
      <c r="U27" t="n">
        <v>0.66</v>
      </c>
      <c r="V27" t="n">
        <v>0.84</v>
      </c>
      <c r="W27" t="n">
        <v>5.34</v>
      </c>
      <c r="X27" t="n">
        <v>0.87</v>
      </c>
      <c r="Y27" t="n">
        <v>1</v>
      </c>
      <c r="Z27" t="n">
        <v>10</v>
      </c>
      <c r="AA27" t="n">
        <v>450.364784993979</v>
      </c>
      <c r="AB27" t="n">
        <v>616.2089675208151</v>
      </c>
      <c r="AC27" t="n">
        <v>557.3988485153454</v>
      </c>
      <c r="AD27" t="n">
        <v>450364.784993979</v>
      </c>
      <c r="AE27" t="n">
        <v>616208.9675208151</v>
      </c>
      <c r="AF27" t="n">
        <v>3.441242904556881e-06</v>
      </c>
      <c r="AG27" t="n">
        <v>8.292824074074074</v>
      </c>
      <c r="AH27" t="n">
        <v>557398.8485153455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3.4989</v>
      </c>
      <c r="E28" t="n">
        <v>28.58</v>
      </c>
      <c r="F28" t="n">
        <v>25</v>
      </c>
      <c r="G28" t="n">
        <v>49.99</v>
      </c>
      <c r="H28" t="n">
        <v>0.68</v>
      </c>
      <c r="I28" t="n">
        <v>30</v>
      </c>
      <c r="J28" t="n">
        <v>195.64</v>
      </c>
      <c r="K28" t="n">
        <v>53.44</v>
      </c>
      <c r="L28" t="n">
        <v>7.5</v>
      </c>
      <c r="M28" t="n">
        <v>28</v>
      </c>
      <c r="N28" t="n">
        <v>39.7</v>
      </c>
      <c r="O28" t="n">
        <v>24362.73</v>
      </c>
      <c r="P28" t="n">
        <v>301.82</v>
      </c>
      <c r="Q28" t="n">
        <v>1397.21</v>
      </c>
      <c r="R28" t="n">
        <v>99.73999999999999</v>
      </c>
      <c r="S28" t="n">
        <v>66.97</v>
      </c>
      <c r="T28" t="n">
        <v>13719.58</v>
      </c>
      <c r="U28" t="n">
        <v>0.67</v>
      </c>
      <c r="V28" t="n">
        <v>0.84</v>
      </c>
      <c r="W28" t="n">
        <v>5.34</v>
      </c>
      <c r="X28" t="n">
        <v>0.83</v>
      </c>
      <c r="Y28" t="n">
        <v>1</v>
      </c>
      <c r="Z28" t="n">
        <v>10</v>
      </c>
      <c r="AA28" t="n">
        <v>448.333158274309</v>
      </c>
      <c r="AB28" t="n">
        <v>613.4292062139174</v>
      </c>
      <c r="AC28" t="n">
        <v>554.8843837261585</v>
      </c>
      <c r="AD28" t="n">
        <v>448333.158274309</v>
      </c>
      <c r="AE28" t="n">
        <v>613429.2062139174</v>
      </c>
      <c r="AF28" t="n">
        <v>3.450611795367132e-06</v>
      </c>
      <c r="AG28" t="n">
        <v>8.269675925925926</v>
      </c>
      <c r="AH28" t="n">
        <v>554884.3837261585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3.5073</v>
      </c>
      <c r="E29" t="n">
        <v>28.51</v>
      </c>
      <c r="F29" t="n">
        <v>24.96</v>
      </c>
      <c r="G29" t="n">
        <v>51.65</v>
      </c>
      <c r="H29" t="n">
        <v>0.7</v>
      </c>
      <c r="I29" t="n">
        <v>29</v>
      </c>
      <c r="J29" t="n">
        <v>196.03</v>
      </c>
      <c r="K29" t="n">
        <v>53.44</v>
      </c>
      <c r="L29" t="n">
        <v>7.75</v>
      </c>
      <c r="M29" t="n">
        <v>27</v>
      </c>
      <c r="N29" t="n">
        <v>39.84</v>
      </c>
      <c r="O29" t="n">
        <v>24410.52</v>
      </c>
      <c r="P29" t="n">
        <v>299.73</v>
      </c>
      <c r="Q29" t="n">
        <v>1397.2</v>
      </c>
      <c r="R29" t="n">
        <v>98.55</v>
      </c>
      <c r="S29" t="n">
        <v>66.97</v>
      </c>
      <c r="T29" t="n">
        <v>13129.54</v>
      </c>
      <c r="U29" t="n">
        <v>0.68</v>
      </c>
      <c r="V29" t="n">
        <v>0.84</v>
      </c>
      <c r="W29" t="n">
        <v>5.34</v>
      </c>
      <c r="X29" t="n">
        <v>0.8</v>
      </c>
      <c r="Y29" t="n">
        <v>1</v>
      </c>
      <c r="Z29" t="n">
        <v>10</v>
      </c>
      <c r="AA29" t="n">
        <v>446.0715243788032</v>
      </c>
      <c r="AB29" t="n">
        <v>610.3347389418406</v>
      </c>
      <c r="AC29" t="n">
        <v>552.0852480674167</v>
      </c>
      <c r="AD29" t="n">
        <v>446071.5243788032</v>
      </c>
      <c r="AE29" t="n">
        <v>610334.7389418406</v>
      </c>
      <c r="AF29" t="n">
        <v>3.458895867241459e-06</v>
      </c>
      <c r="AG29" t="n">
        <v>8.249421296296296</v>
      </c>
      <c r="AH29" t="n">
        <v>552085.2480674167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3.5158</v>
      </c>
      <c r="E30" t="n">
        <v>28.44</v>
      </c>
      <c r="F30" t="n">
        <v>24.93</v>
      </c>
      <c r="G30" t="n">
        <v>53.43</v>
      </c>
      <c r="H30" t="n">
        <v>0.72</v>
      </c>
      <c r="I30" t="n">
        <v>28</v>
      </c>
      <c r="J30" t="n">
        <v>196.41</v>
      </c>
      <c r="K30" t="n">
        <v>53.44</v>
      </c>
      <c r="L30" t="n">
        <v>8</v>
      </c>
      <c r="M30" t="n">
        <v>26</v>
      </c>
      <c r="N30" t="n">
        <v>39.98</v>
      </c>
      <c r="O30" t="n">
        <v>24458.36</v>
      </c>
      <c r="P30" t="n">
        <v>298.07</v>
      </c>
      <c r="Q30" t="n">
        <v>1397.23</v>
      </c>
      <c r="R30" t="n">
        <v>97.34999999999999</v>
      </c>
      <c r="S30" t="n">
        <v>66.97</v>
      </c>
      <c r="T30" t="n">
        <v>12535.67</v>
      </c>
      <c r="U30" t="n">
        <v>0.6899999999999999</v>
      </c>
      <c r="V30" t="n">
        <v>0.84</v>
      </c>
      <c r="W30" t="n">
        <v>5.34</v>
      </c>
      <c r="X30" t="n">
        <v>0.77</v>
      </c>
      <c r="Y30" t="n">
        <v>1</v>
      </c>
      <c r="Z30" t="n">
        <v>10</v>
      </c>
      <c r="AA30" t="n">
        <v>444.1404036534497</v>
      </c>
      <c r="AB30" t="n">
        <v>607.6924943703784</v>
      </c>
      <c r="AC30" t="n">
        <v>549.6951756094412</v>
      </c>
      <c r="AD30" t="n">
        <v>444140.4036534497</v>
      </c>
      <c r="AE30" t="n">
        <v>607692.4943703784</v>
      </c>
      <c r="AF30" t="n">
        <v>3.467278559019053e-06</v>
      </c>
      <c r="AG30" t="n">
        <v>8.229166666666668</v>
      </c>
      <c r="AH30" t="n">
        <v>549695.1756094412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3.5231</v>
      </c>
      <c r="E31" t="n">
        <v>28.38</v>
      </c>
      <c r="F31" t="n">
        <v>24.91</v>
      </c>
      <c r="G31" t="n">
        <v>55.36</v>
      </c>
      <c r="H31" t="n">
        <v>0.74</v>
      </c>
      <c r="I31" t="n">
        <v>27</v>
      </c>
      <c r="J31" t="n">
        <v>196.8</v>
      </c>
      <c r="K31" t="n">
        <v>53.44</v>
      </c>
      <c r="L31" t="n">
        <v>8.25</v>
      </c>
      <c r="M31" t="n">
        <v>25</v>
      </c>
      <c r="N31" t="n">
        <v>40.12</v>
      </c>
      <c r="O31" t="n">
        <v>24506.24</v>
      </c>
      <c r="P31" t="n">
        <v>295.51</v>
      </c>
      <c r="Q31" t="n">
        <v>1397.25</v>
      </c>
      <c r="R31" t="n">
        <v>96.59</v>
      </c>
      <c r="S31" t="n">
        <v>66.97</v>
      </c>
      <c r="T31" t="n">
        <v>12160.77</v>
      </c>
      <c r="U31" t="n">
        <v>0.6899999999999999</v>
      </c>
      <c r="V31" t="n">
        <v>0.84</v>
      </c>
      <c r="W31" t="n">
        <v>5.34</v>
      </c>
      <c r="X31" t="n">
        <v>0.74</v>
      </c>
      <c r="Y31" t="n">
        <v>1</v>
      </c>
      <c r="Z31" t="n">
        <v>10</v>
      </c>
      <c r="AA31" t="n">
        <v>441.72900307562</v>
      </c>
      <c r="AB31" t="n">
        <v>604.3931097163064</v>
      </c>
      <c r="AC31" t="n">
        <v>546.7106795960385</v>
      </c>
      <c r="AD31" t="n">
        <v>441729.00307562</v>
      </c>
      <c r="AE31" t="n">
        <v>604393.1097163064</v>
      </c>
      <c r="AF31" t="n">
        <v>3.474477811957456e-06</v>
      </c>
      <c r="AG31" t="n">
        <v>8.211805555555555</v>
      </c>
      <c r="AH31" t="n">
        <v>546710.6795960385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3.5325</v>
      </c>
      <c r="E32" t="n">
        <v>28.31</v>
      </c>
      <c r="F32" t="n">
        <v>24.87</v>
      </c>
      <c r="G32" t="n">
        <v>57.4</v>
      </c>
      <c r="H32" t="n">
        <v>0.77</v>
      </c>
      <c r="I32" t="n">
        <v>26</v>
      </c>
      <c r="J32" t="n">
        <v>197.19</v>
      </c>
      <c r="K32" t="n">
        <v>53.44</v>
      </c>
      <c r="L32" t="n">
        <v>8.5</v>
      </c>
      <c r="M32" t="n">
        <v>24</v>
      </c>
      <c r="N32" t="n">
        <v>40.26</v>
      </c>
      <c r="O32" t="n">
        <v>24554.18</v>
      </c>
      <c r="P32" t="n">
        <v>292.81</v>
      </c>
      <c r="Q32" t="n">
        <v>1397.28</v>
      </c>
      <c r="R32" t="n">
        <v>95.66</v>
      </c>
      <c r="S32" t="n">
        <v>66.97</v>
      </c>
      <c r="T32" t="n">
        <v>11701.69</v>
      </c>
      <c r="U32" t="n">
        <v>0.7</v>
      </c>
      <c r="V32" t="n">
        <v>0.85</v>
      </c>
      <c r="W32" t="n">
        <v>5.33</v>
      </c>
      <c r="X32" t="n">
        <v>0.71</v>
      </c>
      <c r="Y32" t="n">
        <v>1</v>
      </c>
      <c r="Z32" t="n">
        <v>10</v>
      </c>
      <c r="AA32" t="n">
        <v>439.0016124032751</v>
      </c>
      <c r="AB32" t="n">
        <v>600.6613734744199</v>
      </c>
      <c r="AC32" t="n">
        <v>543.3350950235529</v>
      </c>
      <c r="AD32" t="n">
        <v>439001.6124032751</v>
      </c>
      <c r="AE32" t="n">
        <v>600661.3734744198</v>
      </c>
      <c r="AF32" t="n">
        <v>3.483748082864442e-06</v>
      </c>
      <c r="AG32" t="n">
        <v>8.191550925925926</v>
      </c>
      <c r="AH32" t="n">
        <v>543335.0950235529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3.539</v>
      </c>
      <c r="E33" t="n">
        <v>28.26</v>
      </c>
      <c r="F33" t="n">
        <v>24.86</v>
      </c>
      <c r="G33" t="n">
        <v>59.66</v>
      </c>
      <c r="H33" t="n">
        <v>0.79</v>
      </c>
      <c r="I33" t="n">
        <v>25</v>
      </c>
      <c r="J33" t="n">
        <v>197.58</v>
      </c>
      <c r="K33" t="n">
        <v>53.44</v>
      </c>
      <c r="L33" t="n">
        <v>8.75</v>
      </c>
      <c r="M33" t="n">
        <v>23</v>
      </c>
      <c r="N33" t="n">
        <v>40.39</v>
      </c>
      <c r="O33" t="n">
        <v>24602.15</v>
      </c>
      <c r="P33" t="n">
        <v>292.15</v>
      </c>
      <c r="Q33" t="n">
        <v>1397.22</v>
      </c>
      <c r="R33" t="n">
        <v>95.16</v>
      </c>
      <c r="S33" t="n">
        <v>66.97</v>
      </c>
      <c r="T33" t="n">
        <v>11458.69</v>
      </c>
      <c r="U33" t="n">
        <v>0.7</v>
      </c>
      <c r="V33" t="n">
        <v>0.85</v>
      </c>
      <c r="W33" t="n">
        <v>5.33</v>
      </c>
      <c r="X33" t="n">
        <v>0.6899999999999999</v>
      </c>
      <c r="Y33" t="n">
        <v>1</v>
      </c>
      <c r="Z33" t="n">
        <v>10</v>
      </c>
      <c r="AA33" t="n">
        <v>438.005147377462</v>
      </c>
      <c r="AB33" t="n">
        <v>599.2979660651679</v>
      </c>
      <c r="AC33" t="n">
        <v>542.1018093038856</v>
      </c>
      <c r="AD33" t="n">
        <v>438005.147377462</v>
      </c>
      <c r="AE33" t="n">
        <v>599297.9660651679</v>
      </c>
      <c r="AF33" t="n">
        <v>3.490158376576719e-06</v>
      </c>
      <c r="AG33" t="n">
        <v>8.177083333333334</v>
      </c>
      <c r="AH33" t="n">
        <v>542101.8093038856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3.5476</v>
      </c>
      <c r="E34" t="n">
        <v>28.19</v>
      </c>
      <c r="F34" t="n">
        <v>24.83</v>
      </c>
      <c r="G34" t="n">
        <v>62.06</v>
      </c>
      <c r="H34" t="n">
        <v>0.8100000000000001</v>
      </c>
      <c r="I34" t="n">
        <v>24</v>
      </c>
      <c r="J34" t="n">
        <v>197.97</v>
      </c>
      <c r="K34" t="n">
        <v>53.44</v>
      </c>
      <c r="L34" t="n">
        <v>9</v>
      </c>
      <c r="M34" t="n">
        <v>22</v>
      </c>
      <c r="N34" t="n">
        <v>40.53</v>
      </c>
      <c r="O34" t="n">
        <v>24650.18</v>
      </c>
      <c r="P34" t="n">
        <v>289.24</v>
      </c>
      <c r="Q34" t="n">
        <v>1397.26</v>
      </c>
      <c r="R34" t="n">
        <v>94.04000000000001</v>
      </c>
      <c r="S34" t="n">
        <v>66.97</v>
      </c>
      <c r="T34" t="n">
        <v>10903.51</v>
      </c>
      <c r="U34" t="n">
        <v>0.71</v>
      </c>
      <c r="V34" t="n">
        <v>0.85</v>
      </c>
      <c r="W34" t="n">
        <v>5.33</v>
      </c>
      <c r="X34" t="n">
        <v>0.66</v>
      </c>
      <c r="Y34" t="n">
        <v>1</v>
      </c>
      <c r="Z34" t="n">
        <v>10</v>
      </c>
      <c r="AA34" t="n">
        <v>435.2505961831549</v>
      </c>
      <c r="AB34" t="n">
        <v>595.5290675988947</v>
      </c>
      <c r="AC34" t="n">
        <v>538.6926092175513</v>
      </c>
      <c r="AD34" t="n">
        <v>435250.5961831548</v>
      </c>
      <c r="AE34" t="n">
        <v>595529.0675988947</v>
      </c>
      <c r="AF34" t="n">
        <v>3.498639688257578e-06</v>
      </c>
      <c r="AG34" t="n">
        <v>8.156828703703704</v>
      </c>
      <c r="AH34" t="n">
        <v>538692.6092175513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3.5473</v>
      </c>
      <c r="E35" t="n">
        <v>28.19</v>
      </c>
      <c r="F35" t="n">
        <v>24.83</v>
      </c>
      <c r="G35" t="n">
        <v>62.07</v>
      </c>
      <c r="H35" t="n">
        <v>0.83</v>
      </c>
      <c r="I35" t="n">
        <v>24</v>
      </c>
      <c r="J35" t="n">
        <v>198.36</v>
      </c>
      <c r="K35" t="n">
        <v>53.44</v>
      </c>
      <c r="L35" t="n">
        <v>9.25</v>
      </c>
      <c r="M35" t="n">
        <v>22</v>
      </c>
      <c r="N35" t="n">
        <v>40.67</v>
      </c>
      <c r="O35" t="n">
        <v>24698.26</v>
      </c>
      <c r="P35" t="n">
        <v>288.25</v>
      </c>
      <c r="Q35" t="n">
        <v>1397.28</v>
      </c>
      <c r="R35" t="n">
        <v>94.09999999999999</v>
      </c>
      <c r="S35" t="n">
        <v>66.97</v>
      </c>
      <c r="T35" t="n">
        <v>10929.89</v>
      </c>
      <c r="U35" t="n">
        <v>0.71</v>
      </c>
      <c r="V35" t="n">
        <v>0.85</v>
      </c>
      <c r="W35" t="n">
        <v>5.33</v>
      </c>
      <c r="X35" t="n">
        <v>0.66</v>
      </c>
      <c r="Y35" t="n">
        <v>1</v>
      </c>
      <c r="Z35" t="n">
        <v>10</v>
      </c>
      <c r="AA35" t="n">
        <v>434.5989197661514</v>
      </c>
      <c r="AB35" t="n">
        <v>594.6374151752161</v>
      </c>
      <c r="AC35" t="n">
        <v>537.8860548497466</v>
      </c>
      <c r="AD35" t="n">
        <v>434598.9197661513</v>
      </c>
      <c r="AE35" t="n">
        <v>594637.4151752162</v>
      </c>
      <c r="AF35" t="n">
        <v>3.49834382854778e-06</v>
      </c>
      <c r="AG35" t="n">
        <v>8.156828703703704</v>
      </c>
      <c r="AH35" t="n">
        <v>537886.0548497466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3.5575</v>
      </c>
      <c r="E36" t="n">
        <v>28.11</v>
      </c>
      <c r="F36" t="n">
        <v>24.79</v>
      </c>
      <c r="G36" t="n">
        <v>64.66</v>
      </c>
      <c r="H36" t="n">
        <v>0.85</v>
      </c>
      <c r="I36" t="n">
        <v>23</v>
      </c>
      <c r="J36" t="n">
        <v>198.75</v>
      </c>
      <c r="K36" t="n">
        <v>53.44</v>
      </c>
      <c r="L36" t="n">
        <v>9.5</v>
      </c>
      <c r="M36" t="n">
        <v>21</v>
      </c>
      <c r="N36" t="n">
        <v>40.81</v>
      </c>
      <c r="O36" t="n">
        <v>24746.38</v>
      </c>
      <c r="P36" t="n">
        <v>286.12</v>
      </c>
      <c r="Q36" t="n">
        <v>1397.22</v>
      </c>
      <c r="R36" t="n">
        <v>92.81</v>
      </c>
      <c r="S36" t="n">
        <v>66.97</v>
      </c>
      <c r="T36" t="n">
        <v>10289.5</v>
      </c>
      <c r="U36" t="n">
        <v>0.72</v>
      </c>
      <c r="V36" t="n">
        <v>0.85</v>
      </c>
      <c r="W36" t="n">
        <v>5.33</v>
      </c>
      <c r="X36" t="n">
        <v>0.62</v>
      </c>
      <c r="Y36" t="n">
        <v>1</v>
      </c>
      <c r="Z36" t="n">
        <v>10</v>
      </c>
      <c r="AA36" t="n">
        <v>432.2351660167992</v>
      </c>
      <c r="AB36" t="n">
        <v>591.403223013897</v>
      </c>
      <c r="AC36" t="n">
        <v>534.9605294490866</v>
      </c>
      <c r="AD36" t="n">
        <v>432235.1660167992</v>
      </c>
      <c r="AE36" t="n">
        <v>591403.223013897</v>
      </c>
      <c r="AF36" t="n">
        <v>3.508403058680892e-06</v>
      </c>
      <c r="AG36" t="n">
        <v>8.133680555555555</v>
      </c>
      <c r="AH36" t="n">
        <v>534960.5294490866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3.5644</v>
      </c>
      <c r="E37" t="n">
        <v>28.06</v>
      </c>
      <c r="F37" t="n">
        <v>24.77</v>
      </c>
      <c r="G37" t="n">
        <v>67.55</v>
      </c>
      <c r="H37" t="n">
        <v>0.87</v>
      </c>
      <c r="I37" t="n">
        <v>22</v>
      </c>
      <c r="J37" t="n">
        <v>199.14</v>
      </c>
      <c r="K37" t="n">
        <v>53.44</v>
      </c>
      <c r="L37" t="n">
        <v>9.75</v>
      </c>
      <c r="M37" t="n">
        <v>20</v>
      </c>
      <c r="N37" t="n">
        <v>40.95</v>
      </c>
      <c r="O37" t="n">
        <v>24794.55</v>
      </c>
      <c r="P37" t="n">
        <v>284.32</v>
      </c>
      <c r="Q37" t="n">
        <v>1397.22</v>
      </c>
      <c r="R37" t="n">
        <v>92.25</v>
      </c>
      <c r="S37" t="n">
        <v>66.97</v>
      </c>
      <c r="T37" t="n">
        <v>10018.65</v>
      </c>
      <c r="U37" t="n">
        <v>0.73</v>
      </c>
      <c r="V37" t="n">
        <v>0.85</v>
      </c>
      <c r="W37" t="n">
        <v>5.33</v>
      </c>
      <c r="X37" t="n">
        <v>0.6</v>
      </c>
      <c r="Y37" t="n">
        <v>1</v>
      </c>
      <c r="Z37" t="n">
        <v>10</v>
      </c>
      <c r="AA37" t="n">
        <v>430.4224147484237</v>
      </c>
      <c r="AB37" t="n">
        <v>588.9229367555638</v>
      </c>
      <c r="AC37" t="n">
        <v>532.716958230145</v>
      </c>
      <c r="AD37" t="n">
        <v>430422.4147484237</v>
      </c>
      <c r="AE37" t="n">
        <v>588922.9367555638</v>
      </c>
      <c r="AF37" t="n">
        <v>3.515207832006232e-06</v>
      </c>
      <c r="AG37" t="n">
        <v>8.119212962962964</v>
      </c>
      <c r="AH37" t="n">
        <v>532716.958230145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3.5643</v>
      </c>
      <c r="E38" t="n">
        <v>28.06</v>
      </c>
      <c r="F38" t="n">
        <v>24.77</v>
      </c>
      <c r="G38" t="n">
        <v>67.55</v>
      </c>
      <c r="H38" t="n">
        <v>0.89</v>
      </c>
      <c r="I38" t="n">
        <v>22</v>
      </c>
      <c r="J38" t="n">
        <v>199.53</v>
      </c>
      <c r="K38" t="n">
        <v>53.44</v>
      </c>
      <c r="L38" t="n">
        <v>10</v>
      </c>
      <c r="M38" t="n">
        <v>20</v>
      </c>
      <c r="N38" t="n">
        <v>41.1</v>
      </c>
      <c r="O38" t="n">
        <v>24842.77</v>
      </c>
      <c r="P38" t="n">
        <v>281.49</v>
      </c>
      <c r="Q38" t="n">
        <v>1397.22</v>
      </c>
      <c r="R38" t="n">
        <v>92.31999999999999</v>
      </c>
      <c r="S38" t="n">
        <v>66.97</v>
      </c>
      <c r="T38" t="n">
        <v>10050.48</v>
      </c>
      <c r="U38" t="n">
        <v>0.73</v>
      </c>
      <c r="V38" t="n">
        <v>0.85</v>
      </c>
      <c r="W38" t="n">
        <v>5.33</v>
      </c>
      <c r="X38" t="n">
        <v>0.6</v>
      </c>
      <c r="Y38" t="n">
        <v>1</v>
      </c>
      <c r="Z38" t="n">
        <v>10</v>
      </c>
      <c r="AA38" t="n">
        <v>428.5096500074899</v>
      </c>
      <c r="AB38" t="n">
        <v>586.3058076517935</v>
      </c>
      <c r="AC38" t="n">
        <v>530.3496042548749</v>
      </c>
      <c r="AD38" t="n">
        <v>428509.65000749</v>
      </c>
      <c r="AE38" t="n">
        <v>586305.8076517936</v>
      </c>
      <c r="AF38" t="n">
        <v>3.515109212102967e-06</v>
      </c>
      <c r="AG38" t="n">
        <v>8.119212962962964</v>
      </c>
      <c r="AH38" t="n">
        <v>530349.6042548749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3.5721</v>
      </c>
      <c r="E39" t="n">
        <v>28</v>
      </c>
      <c r="F39" t="n">
        <v>24.74</v>
      </c>
      <c r="G39" t="n">
        <v>70.7</v>
      </c>
      <c r="H39" t="n">
        <v>0.91</v>
      </c>
      <c r="I39" t="n">
        <v>21</v>
      </c>
      <c r="J39" t="n">
        <v>199.92</v>
      </c>
      <c r="K39" t="n">
        <v>53.44</v>
      </c>
      <c r="L39" t="n">
        <v>10.25</v>
      </c>
      <c r="M39" t="n">
        <v>19</v>
      </c>
      <c r="N39" t="n">
        <v>41.24</v>
      </c>
      <c r="O39" t="n">
        <v>24891.03</v>
      </c>
      <c r="P39" t="n">
        <v>279.45</v>
      </c>
      <c r="Q39" t="n">
        <v>1397.17</v>
      </c>
      <c r="R39" t="n">
        <v>91.55</v>
      </c>
      <c r="S39" t="n">
        <v>66.97</v>
      </c>
      <c r="T39" t="n">
        <v>9672.540000000001</v>
      </c>
      <c r="U39" t="n">
        <v>0.73</v>
      </c>
      <c r="V39" t="n">
        <v>0.85</v>
      </c>
      <c r="W39" t="n">
        <v>5.33</v>
      </c>
      <c r="X39" t="n">
        <v>0.58</v>
      </c>
      <c r="Y39" t="n">
        <v>1</v>
      </c>
      <c r="Z39" t="n">
        <v>10</v>
      </c>
      <c r="AA39" t="n">
        <v>426.4462046179083</v>
      </c>
      <c r="AB39" t="n">
        <v>583.4825106369823</v>
      </c>
      <c r="AC39" t="n">
        <v>527.7957587446349</v>
      </c>
      <c r="AD39" t="n">
        <v>426446.2046179083</v>
      </c>
      <c r="AE39" t="n">
        <v>583482.5106369823</v>
      </c>
      <c r="AF39" t="n">
        <v>3.522801564557699e-06</v>
      </c>
      <c r="AG39" t="n">
        <v>8.101851851851853</v>
      </c>
      <c r="AH39" t="n">
        <v>527795.7587446349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3.5818</v>
      </c>
      <c r="E40" t="n">
        <v>27.92</v>
      </c>
      <c r="F40" t="n">
        <v>24.71</v>
      </c>
      <c r="G40" t="n">
        <v>74.12</v>
      </c>
      <c r="H40" t="n">
        <v>0.93</v>
      </c>
      <c r="I40" t="n">
        <v>20</v>
      </c>
      <c r="J40" t="n">
        <v>200.31</v>
      </c>
      <c r="K40" t="n">
        <v>53.44</v>
      </c>
      <c r="L40" t="n">
        <v>10.5</v>
      </c>
      <c r="M40" t="n">
        <v>18</v>
      </c>
      <c r="N40" t="n">
        <v>41.38</v>
      </c>
      <c r="O40" t="n">
        <v>24939.35</v>
      </c>
      <c r="P40" t="n">
        <v>277.55</v>
      </c>
      <c r="Q40" t="n">
        <v>1397.28</v>
      </c>
      <c r="R40" t="n">
        <v>90.06999999999999</v>
      </c>
      <c r="S40" t="n">
        <v>66.97</v>
      </c>
      <c r="T40" t="n">
        <v>8937.360000000001</v>
      </c>
      <c r="U40" t="n">
        <v>0.74</v>
      </c>
      <c r="V40" t="n">
        <v>0.85</v>
      </c>
      <c r="W40" t="n">
        <v>5.33</v>
      </c>
      <c r="X40" t="n">
        <v>0.54</v>
      </c>
      <c r="Y40" t="n">
        <v>1</v>
      </c>
      <c r="Z40" t="n">
        <v>10</v>
      </c>
      <c r="AA40" t="n">
        <v>424.3456938689753</v>
      </c>
      <c r="AB40" t="n">
        <v>580.6084991622979</v>
      </c>
      <c r="AC40" t="n">
        <v>525.1960388913941</v>
      </c>
      <c r="AD40" t="n">
        <v>424345.6938689753</v>
      </c>
      <c r="AE40" t="n">
        <v>580608.4991622979</v>
      </c>
      <c r="AF40" t="n">
        <v>3.532367695174482e-06</v>
      </c>
      <c r="AG40" t="n">
        <v>8.078703703703704</v>
      </c>
      <c r="AH40" t="n">
        <v>525196.038891394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3.5837</v>
      </c>
      <c r="E41" t="n">
        <v>27.9</v>
      </c>
      <c r="F41" t="n">
        <v>24.69</v>
      </c>
      <c r="G41" t="n">
        <v>74.06999999999999</v>
      </c>
      <c r="H41" t="n">
        <v>0.95</v>
      </c>
      <c r="I41" t="n">
        <v>20</v>
      </c>
      <c r="J41" t="n">
        <v>200.71</v>
      </c>
      <c r="K41" t="n">
        <v>53.44</v>
      </c>
      <c r="L41" t="n">
        <v>10.75</v>
      </c>
      <c r="M41" t="n">
        <v>18</v>
      </c>
      <c r="N41" t="n">
        <v>41.52</v>
      </c>
      <c r="O41" t="n">
        <v>24987.71</v>
      </c>
      <c r="P41" t="n">
        <v>275.39</v>
      </c>
      <c r="Q41" t="n">
        <v>1397.23</v>
      </c>
      <c r="R41" t="n">
        <v>89.73</v>
      </c>
      <c r="S41" t="n">
        <v>66.97</v>
      </c>
      <c r="T41" t="n">
        <v>8768.76</v>
      </c>
      <c r="U41" t="n">
        <v>0.75</v>
      </c>
      <c r="V41" t="n">
        <v>0.85</v>
      </c>
      <c r="W41" t="n">
        <v>5.32</v>
      </c>
      <c r="X41" t="n">
        <v>0.53</v>
      </c>
      <c r="Y41" t="n">
        <v>1</v>
      </c>
      <c r="Z41" t="n">
        <v>10</v>
      </c>
      <c r="AA41" t="n">
        <v>422.6846533554354</v>
      </c>
      <c r="AB41" t="n">
        <v>578.3357902517372</v>
      </c>
      <c r="AC41" t="n">
        <v>523.1402341294901</v>
      </c>
      <c r="AD41" t="n">
        <v>422684.6533554355</v>
      </c>
      <c r="AE41" t="n">
        <v>578335.7902517372</v>
      </c>
      <c r="AF41" t="n">
        <v>3.534241473336532e-06</v>
      </c>
      <c r="AG41" t="n">
        <v>8.072916666666666</v>
      </c>
      <c r="AH41" t="n">
        <v>523140.2341294901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3.5882</v>
      </c>
      <c r="E42" t="n">
        <v>27.87</v>
      </c>
      <c r="F42" t="n">
        <v>24.69</v>
      </c>
      <c r="G42" t="n">
        <v>77.98</v>
      </c>
      <c r="H42" t="n">
        <v>0.97</v>
      </c>
      <c r="I42" t="n">
        <v>19</v>
      </c>
      <c r="J42" t="n">
        <v>201.1</v>
      </c>
      <c r="K42" t="n">
        <v>53.44</v>
      </c>
      <c r="L42" t="n">
        <v>11</v>
      </c>
      <c r="M42" t="n">
        <v>17</v>
      </c>
      <c r="N42" t="n">
        <v>41.66</v>
      </c>
      <c r="O42" t="n">
        <v>25036.12</v>
      </c>
      <c r="P42" t="n">
        <v>274.19</v>
      </c>
      <c r="Q42" t="n">
        <v>1397.18</v>
      </c>
      <c r="R42" t="n">
        <v>89.61</v>
      </c>
      <c r="S42" t="n">
        <v>66.97</v>
      </c>
      <c r="T42" t="n">
        <v>8712.790000000001</v>
      </c>
      <c r="U42" t="n">
        <v>0.75</v>
      </c>
      <c r="V42" t="n">
        <v>0.85</v>
      </c>
      <c r="W42" t="n">
        <v>5.33</v>
      </c>
      <c r="X42" t="n">
        <v>0.53</v>
      </c>
      <c r="Y42" t="n">
        <v>1</v>
      </c>
      <c r="Z42" t="n">
        <v>10</v>
      </c>
      <c r="AA42" t="n">
        <v>421.5455358616966</v>
      </c>
      <c r="AB42" t="n">
        <v>576.7771994424866</v>
      </c>
      <c r="AC42" t="n">
        <v>521.7303930395784</v>
      </c>
      <c r="AD42" t="n">
        <v>421545.5358616966</v>
      </c>
      <c r="AE42" t="n">
        <v>576777.1994424865</v>
      </c>
      <c r="AF42" t="n">
        <v>3.538679368983493e-06</v>
      </c>
      <c r="AG42" t="n">
        <v>8.064236111111112</v>
      </c>
      <c r="AH42" t="n">
        <v>521730.3930395785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3.5891</v>
      </c>
      <c r="E43" t="n">
        <v>27.86</v>
      </c>
      <c r="F43" t="n">
        <v>24.69</v>
      </c>
      <c r="G43" t="n">
        <v>77.95999999999999</v>
      </c>
      <c r="H43" t="n">
        <v>0.99</v>
      </c>
      <c r="I43" t="n">
        <v>19</v>
      </c>
      <c r="J43" t="n">
        <v>201.49</v>
      </c>
      <c r="K43" t="n">
        <v>53.44</v>
      </c>
      <c r="L43" t="n">
        <v>11.25</v>
      </c>
      <c r="M43" t="n">
        <v>17</v>
      </c>
      <c r="N43" t="n">
        <v>41.81</v>
      </c>
      <c r="O43" t="n">
        <v>25084.58</v>
      </c>
      <c r="P43" t="n">
        <v>271.88</v>
      </c>
      <c r="Q43" t="n">
        <v>1397.19</v>
      </c>
      <c r="R43" t="n">
        <v>89.43000000000001</v>
      </c>
      <c r="S43" t="n">
        <v>66.97</v>
      </c>
      <c r="T43" t="n">
        <v>8620.24</v>
      </c>
      <c r="U43" t="n">
        <v>0.75</v>
      </c>
      <c r="V43" t="n">
        <v>0.85</v>
      </c>
      <c r="W43" t="n">
        <v>5.33</v>
      </c>
      <c r="X43" t="n">
        <v>0.52</v>
      </c>
      <c r="Y43" t="n">
        <v>1</v>
      </c>
      <c r="Z43" t="n">
        <v>10</v>
      </c>
      <c r="AA43" t="n">
        <v>419.9231088036419</v>
      </c>
      <c r="AB43" t="n">
        <v>574.5573231652259</v>
      </c>
      <c r="AC43" t="n">
        <v>519.7223786386036</v>
      </c>
      <c r="AD43" t="n">
        <v>419923.1088036419</v>
      </c>
      <c r="AE43" t="n">
        <v>574557.3231652258</v>
      </c>
      <c r="AF43" t="n">
        <v>3.539566948112886e-06</v>
      </c>
      <c r="AG43" t="n">
        <v>8.061342592592593</v>
      </c>
      <c r="AH43" t="n">
        <v>519722.3786386036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3.5961</v>
      </c>
      <c r="E44" t="n">
        <v>27.81</v>
      </c>
      <c r="F44" t="n">
        <v>24.67</v>
      </c>
      <c r="G44" t="n">
        <v>82.23</v>
      </c>
      <c r="H44" t="n">
        <v>1.01</v>
      </c>
      <c r="I44" t="n">
        <v>18</v>
      </c>
      <c r="J44" t="n">
        <v>201.88</v>
      </c>
      <c r="K44" t="n">
        <v>53.44</v>
      </c>
      <c r="L44" t="n">
        <v>11.5</v>
      </c>
      <c r="M44" t="n">
        <v>16</v>
      </c>
      <c r="N44" t="n">
        <v>41.95</v>
      </c>
      <c r="O44" t="n">
        <v>25133.09</v>
      </c>
      <c r="P44" t="n">
        <v>270.22</v>
      </c>
      <c r="Q44" t="n">
        <v>1397.24</v>
      </c>
      <c r="R44" t="n">
        <v>88.98</v>
      </c>
      <c r="S44" t="n">
        <v>66.97</v>
      </c>
      <c r="T44" t="n">
        <v>8399.73</v>
      </c>
      <c r="U44" t="n">
        <v>0.75</v>
      </c>
      <c r="V44" t="n">
        <v>0.85</v>
      </c>
      <c r="W44" t="n">
        <v>5.32</v>
      </c>
      <c r="X44" t="n">
        <v>0.5</v>
      </c>
      <c r="Y44" t="n">
        <v>1</v>
      </c>
      <c r="Z44" t="n">
        <v>10</v>
      </c>
      <c r="AA44" t="n">
        <v>418.2368754043055</v>
      </c>
      <c r="AB44" t="n">
        <v>572.2501442368866</v>
      </c>
      <c r="AC44" t="n">
        <v>517.6353936290392</v>
      </c>
      <c r="AD44" t="n">
        <v>418236.8754043055</v>
      </c>
      <c r="AE44" t="n">
        <v>572250.1442368866</v>
      </c>
      <c r="AF44" t="n">
        <v>3.546470341341491e-06</v>
      </c>
      <c r="AG44" t="n">
        <v>8.046875</v>
      </c>
      <c r="AH44" t="n">
        <v>517635.3936290392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3.5965</v>
      </c>
      <c r="E45" t="n">
        <v>27.8</v>
      </c>
      <c r="F45" t="n">
        <v>24.67</v>
      </c>
      <c r="G45" t="n">
        <v>82.22</v>
      </c>
      <c r="H45" t="n">
        <v>1.03</v>
      </c>
      <c r="I45" t="n">
        <v>18</v>
      </c>
      <c r="J45" t="n">
        <v>202.28</v>
      </c>
      <c r="K45" t="n">
        <v>53.44</v>
      </c>
      <c r="L45" t="n">
        <v>11.75</v>
      </c>
      <c r="M45" t="n">
        <v>14</v>
      </c>
      <c r="N45" t="n">
        <v>42.09</v>
      </c>
      <c r="O45" t="n">
        <v>25181.64</v>
      </c>
      <c r="P45" t="n">
        <v>267.74</v>
      </c>
      <c r="Q45" t="n">
        <v>1397.22</v>
      </c>
      <c r="R45" t="n">
        <v>88.61</v>
      </c>
      <c r="S45" t="n">
        <v>66.97</v>
      </c>
      <c r="T45" t="n">
        <v>8218.68</v>
      </c>
      <c r="U45" t="n">
        <v>0.76</v>
      </c>
      <c r="V45" t="n">
        <v>0.85</v>
      </c>
      <c r="W45" t="n">
        <v>5.33</v>
      </c>
      <c r="X45" t="n">
        <v>0.5</v>
      </c>
      <c r="Y45" t="n">
        <v>1</v>
      </c>
      <c r="Z45" t="n">
        <v>10</v>
      </c>
      <c r="AA45" t="n">
        <v>416.5402808826402</v>
      </c>
      <c r="AB45" t="n">
        <v>569.9287887638764</v>
      </c>
      <c r="AC45" t="n">
        <v>515.5355850643301</v>
      </c>
      <c r="AD45" t="n">
        <v>416540.2808826402</v>
      </c>
      <c r="AE45" t="n">
        <v>569928.7887638763</v>
      </c>
      <c r="AF45" t="n">
        <v>3.546864820954554e-06</v>
      </c>
      <c r="AG45" t="n">
        <v>8.043981481481483</v>
      </c>
      <c r="AH45" t="n">
        <v>515535.5850643301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3.61</v>
      </c>
      <c r="E46" t="n">
        <v>27.7</v>
      </c>
      <c r="F46" t="n">
        <v>24.6</v>
      </c>
      <c r="G46" t="n">
        <v>86.81999999999999</v>
      </c>
      <c r="H46" t="n">
        <v>1.05</v>
      </c>
      <c r="I46" t="n">
        <v>17</v>
      </c>
      <c r="J46" t="n">
        <v>202.67</v>
      </c>
      <c r="K46" t="n">
        <v>53.44</v>
      </c>
      <c r="L46" t="n">
        <v>12</v>
      </c>
      <c r="M46" t="n">
        <v>11</v>
      </c>
      <c r="N46" t="n">
        <v>42.24</v>
      </c>
      <c r="O46" t="n">
        <v>25230.25</v>
      </c>
      <c r="P46" t="n">
        <v>263.98</v>
      </c>
      <c r="Q46" t="n">
        <v>1397.27</v>
      </c>
      <c r="R46" t="n">
        <v>86.61</v>
      </c>
      <c r="S46" t="n">
        <v>66.97</v>
      </c>
      <c r="T46" t="n">
        <v>7223.85</v>
      </c>
      <c r="U46" t="n">
        <v>0.77</v>
      </c>
      <c r="V46" t="n">
        <v>0.86</v>
      </c>
      <c r="W46" t="n">
        <v>5.32</v>
      </c>
      <c r="X46" t="n">
        <v>0.43</v>
      </c>
      <c r="Y46" t="n">
        <v>1</v>
      </c>
      <c r="Z46" t="n">
        <v>10</v>
      </c>
      <c r="AA46" t="n">
        <v>412.8412979331059</v>
      </c>
      <c r="AB46" t="n">
        <v>564.8676771047129</v>
      </c>
      <c r="AC46" t="n">
        <v>510.9574987986024</v>
      </c>
      <c r="AD46" t="n">
        <v>412841.2979331058</v>
      </c>
      <c r="AE46" t="n">
        <v>564867.6771047129</v>
      </c>
      <c r="AF46" t="n">
        <v>3.560178507895438e-06</v>
      </c>
      <c r="AG46" t="n">
        <v>8.015046296296296</v>
      </c>
      <c r="AH46" t="n">
        <v>510957.4987986024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3.608</v>
      </c>
      <c r="E47" t="n">
        <v>27.72</v>
      </c>
      <c r="F47" t="n">
        <v>24.61</v>
      </c>
      <c r="G47" t="n">
        <v>86.88</v>
      </c>
      <c r="H47" t="n">
        <v>1.07</v>
      </c>
      <c r="I47" t="n">
        <v>17</v>
      </c>
      <c r="J47" t="n">
        <v>203.07</v>
      </c>
      <c r="K47" t="n">
        <v>53.44</v>
      </c>
      <c r="L47" t="n">
        <v>12.25</v>
      </c>
      <c r="M47" t="n">
        <v>12</v>
      </c>
      <c r="N47" t="n">
        <v>42.38</v>
      </c>
      <c r="O47" t="n">
        <v>25279.03</v>
      </c>
      <c r="P47" t="n">
        <v>265.17</v>
      </c>
      <c r="Q47" t="n">
        <v>1397.23</v>
      </c>
      <c r="R47" t="n">
        <v>87.12</v>
      </c>
      <c r="S47" t="n">
        <v>66.97</v>
      </c>
      <c r="T47" t="n">
        <v>7474.45</v>
      </c>
      <c r="U47" t="n">
        <v>0.77</v>
      </c>
      <c r="V47" t="n">
        <v>0.86</v>
      </c>
      <c r="W47" t="n">
        <v>5.32</v>
      </c>
      <c r="X47" t="n">
        <v>0.45</v>
      </c>
      <c r="Y47" t="n">
        <v>1</v>
      </c>
      <c r="Z47" t="n">
        <v>10</v>
      </c>
      <c r="AA47" t="n">
        <v>413.8107056012299</v>
      </c>
      <c r="AB47" t="n">
        <v>566.1940634434879</v>
      </c>
      <c r="AC47" t="n">
        <v>512.1572966867999</v>
      </c>
      <c r="AD47" t="n">
        <v>413810.7056012299</v>
      </c>
      <c r="AE47" t="n">
        <v>566194.063443488</v>
      </c>
      <c r="AF47" t="n">
        <v>3.558206109830122e-06</v>
      </c>
      <c r="AG47" t="n">
        <v>8.020833333333334</v>
      </c>
      <c r="AH47" t="n">
        <v>512157.2966867998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3.6063</v>
      </c>
      <c r="E48" t="n">
        <v>27.73</v>
      </c>
      <c r="F48" t="n">
        <v>24.63</v>
      </c>
      <c r="G48" t="n">
        <v>86.92</v>
      </c>
      <c r="H48" t="n">
        <v>1.09</v>
      </c>
      <c r="I48" t="n">
        <v>17</v>
      </c>
      <c r="J48" t="n">
        <v>203.46</v>
      </c>
      <c r="K48" t="n">
        <v>53.44</v>
      </c>
      <c r="L48" t="n">
        <v>12.5</v>
      </c>
      <c r="M48" t="n">
        <v>9</v>
      </c>
      <c r="N48" t="n">
        <v>42.53</v>
      </c>
      <c r="O48" t="n">
        <v>25327.74</v>
      </c>
      <c r="P48" t="n">
        <v>262.2</v>
      </c>
      <c r="Q48" t="n">
        <v>1397.25</v>
      </c>
      <c r="R48" t="n">
        <v>87.3</v>
      </c>
      <c r="S48" t="n">
        <v>66.97</v>
      </c>
      <c r="T48" t="n">
        <v>7564.28</v>
      </c>
      <c r="U48" t="n">
        <v>0.77</v>
      </c>
      <c r="V48" t="n">
        <v>0.85</v>
      </c>
      <c r="W48" t="n">
        <v>5.33</v>
      </c>
      <c r="X48" t="n">
        <v>0.46</v>
      </c>
      <c r="Y48" t="n">
        <v>1</v>
      </c>
      <c r="Z48" t="n">
        <v>10</v>
      </c>
      <c r="AA48" t="n">
        <v>412.0011214972538</v>
      </c>
      <c r="AB48" t="n">
        <v>563.7181106392118</v>
      </c>
      <c r="AC48" t="n">
        <v>509.9176453431419</v>
      </c>
      <c r="AD48" t="n">
        <v>412001.1214972538</v>
      </c>
      <c r="AE48" t="n">
        <v>563718.1106392117</v>
      </c>
      <c r="AF48" t="n">
        <v>3.556529571474604e-06</v>
      </c>
      <c r="AG48" t="n">
        <v>8.023726851851853</v>
      </c>
      <c r="AH48" t="n">
        <v>509917.6453431419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24.64</v>
      </c>
      <c r="G49" t="n">
        <v>86.97</v>
      </c>
      <c r="H49" t="n">
        <v>1.11</v>
      </c>
      <c r="I49" t="n">
        <v>17</v>
      </c>
      <c r="J49" t="n">
        <v>203.86</v>
      </c>
      <c r="K49" t="n">
        <v>53.44</v>
      </c>
      <c r="L49" t="n">
        <v>12.75</v>
      </c>
      <c r="M49" t="n">
        <v>6</v>
      </c>
      <c r="N49" t="n">
        <v>42.67</v>
      </c>
      <c r="O49" t="n">
        <v>25376.49</v>
      </c>
      <c r="P49" t="n">
        <v>261.68</v>
      </c>
      <c r="Q49" t="n">
        <v>1397.25</v>
      </c>
      <c r="R49" t="n">
        <v>87.68000000000001</v>
      </c>
      <c r="S49" t="n">
        <v>66.97</v>
      </c>
      <c r="T49" t="n">
        <v>7758.12</v>
      </c>
      <c r="U49" t="n">
        <v>0.76</v>
      </c>
      <c r="V49" t="n">
        <v>0.85</v>
      </c>
      <c r="W49" t="n">
        <v>5.33</v>
      </c>
      <c r="X49" t="n">
        <v>0.48</v>
      </c>
      <c r="Y49" t="n">
        <v>1</v>
      </c>
      <c r="Z49" t="n">
        <v>10</v>
      </c>
      <c r="AA49" t="n">
        <v>411.8095620264492</v>
      </c>
      <c r="AB49" t="n">
        <v>563.4560105202494</v>
      </c>
      <c r="AC49" t="n">
        <v>509.6805596916736</v>
      </c>
      <c r="AD49" t="n">
        <v>411809.5620264491</v>
      </c>
      <c r="AE49" t="n">
        <v>563456.0105202494</v>
      </c>
      <c r="AF49" t="n">
        <v>3.554754413215819e-06</v>
      </c>
      <c r="AG49" t="n">
        <v>8.02662037037037</v>
      </c>
      <c r="AH49" t="n">
        <v>509680.5596916736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3.6134</v>
      </c>
      <c r="E50" t="n">
        <v>27.67</v>
      </c>
      <c r="F50" t="n">
        <v>24.61</v>
      </c>
      <c r="G50" t="n">
        <v>92.29000000000001</v>
      </c>
      <c r="H50" t="n">
        <v>1.13</v>
      </c>
      <c r="I50" t="n">
        <v>16</v>
      </c>
      <c r="J50" t="n">
        <v>204.25</v>
      </c>
      <c r="K50" t="n">
        <v>53.44</v>
      </c>
      <c r="L50" t="n">
        <v>13</v>
      </c>
      <c r="M50" t="n">
        <v>2</v>
      </c>
      <c r="N50" t="n">
        <v>42.82</v>
      </c>
      <c r="O50" t="n">
        <v>25425.3</v>
      </c>
      <c r="P50" t="n">
        <v>261.96</v>
      </c>
      <c r="Q50" t="n">
        <v>1397.4</v>
      </c>
      <c r="R50" t="n">
        <v>86.5</v>
      </c>
      <c r="S50" t="n">
        <v>66.97</v>
      </c>
      <c r="T50" t="n">
        <v>7169.49</v>
      </c>
      <c r="U50" t="n">
        <v>0.77</v>
      </c>
      <c r="V50" t="n">
        <v>0.86</v>
      </c>
      <c r="W50" t="n">
        <v>5.34</v>
      </c>
      <c r="X50" t="n">
        <v>0.44</v>
      </c>
      <c r="Y50" t="n">
        <v>1</v>
      </c>
      <c r="Z50" t="n">
        <v>10</v>
      </c>
      <c r="AA50" t="n">
        <v>411.2818004821244</v>
      </c>
      <c r="AB50" t="n">
        <v>562.7339038921084</v>
      </c>
      <c r="AC50" t="n">
        <v>509.0273699066393</v>
      </c>
      <c r="AD50" t="n">
        <v>411281.8004821244</v>
      </c>
      <c r="AE50" t="n">
        <v>562733.9038921084</v>
      </c>
      <c r="AF50" t="n">
        <v>3.563531584606475e-06</v>
      </c>
      <c r="AG50" t="n">
        <v>8.006365740740742</v>
      </c>
      <c r="AH50" t="n">
        <v>509027.3699066393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3.6135</v>
      </c>
      <c r="E51" t="n">
        <v>27.67</v>
      </c>
      <c r="F51" t="n">
        <v>24.61</v>
      </c>
      <c r="G51" t="n">
        <v>92.29000000000001</v>
      </c>
      <c r="H51" t="n">
        <v>1.15</v>
      </c>
      <c r="I51" t="n">
        <v>16</v>
      </c>
      <c r="J51" t="n">
        <v>204.65</v>
      </c>
      <c r="K51" t="n">
        <v>53.44</v>
      </c>
      <c r="L51" t="n">
        <v>13.25</v>
      </c>
      <c r="M51" t="n">
        <v>2</v>
      </c>
      <c r="N51" t="n">
        <v>42.96</v>
      </c>
      <c r="O51" t="n">
        <v>25474.16</v>
      </c>
      <c r="P51" t="n">
        <v>262.48</v>
      </c>
      <c r="Q51" t="n">
        <v>1397.35</v>
      </c>
      <c r="R51" t="n">
        <v>86.45999999999999</v>
      </c>
      <c r="S51" t="n">
        <v>66.97</v>
      </c>
      <c r="T51" t="n">
        <v>7154.01</v>
      </c>
      <c r="U51" t="n">
        <v>0.77</v>
      </c>
      <c r="V51" t="n">
        <v>0.86</v>
      </c>
      <c r="W51" t="n">
        <v>5.34</v>
      </c>
      <c r="X51" t="n">
        <v>0.44</v>
      </c>
      <c r="Y51" t="n">
        <v>1</v>
      </c>
      <c r="Z51" t="n">
        <v>10</v>
      </c>
      <c r="AA51" t="n">
        <v>411.6228836329364</v>
      </c>
      <c r="AB51" t="n">
        <v>563.2005889065758</v>
      </c>
      <c r="AC51" t="n">
        <v>509.4495151583226</v>
      </c>
      <c r="AD51" t="n">
        <v>411622.8836329364</v>
      </c>
      <c r="AE51" t="n">
        <v>563200.5889065758</v>
      </c>
      <c r="AF51" t="n">
        <v>3.563630204509741e-06</v>
      </c>
      <c r="AG51" t="n">
        <v>8.006365740740742</v>
      </c>
      <c r="AH51" t="n">
        <v>509449.5151583226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3.6142</v>
      </c>
      <c r="E52" t="n">
        <v>27.67</v>
      </c>
      <c r="F52" t="n">
        <v>24.6</v>
      </c>
      <c r="G52" t="n">
        <v>92.27</v>
      </c>
      <c r="H52" t="n">
        <v>1.17</v>
      </c>
      <c r="I52" t="n">
        <v>16</v>
      </c>
      <c r="J52" t="n">
        <v>205.05</v>
      </c>
      <c r="K52" t="n">
        <v>53.44</v>
      </c>
      <c r="L52" t="n">
        <v>13.5</v>
      </c>
      <c r="M52" t="n">
        <v>2</v>
      </c>
      <c r="N52" t="n">
        <v>43.11</v>
      </c>
      <c r="O52" t="n">
        <v>25523.06</v>
      </c>
      <c r="P52" t="n">
        <v>262.71</v>
      </c>
      <c r="Q52" t="n">
        <v>1397.32</v>
      </c>
      <c r="R52" t="n">
        <v>86.45</v>
      </c>
      <c r="S52" t="n">
        <v>66.97</v>
      </c>
      <c r="T52" t="n">
        <v>7148.14</v>
      </c>
      <c r="U52" t="n">
        <v>0.77</v>
      </c>
      <c r="V52" t="n">
        <v>0.86</v>
      </c>
      <c r="W52" t="n">
        <v>5.33</v>
      </c>
      <c r="X52" t="n">
        <v>0.44</v>
      </c>
      <c r="Y52" t="n">
        <v>1</v>
      </c>
      <c r="Z52" t="n">
        <v>10</v>
      </c>
      <c r="AA52" t="n">
        <v>411.6968276649078</v>
      </c>
      <c r="AB52" t="n">
        <v>563.3017623932994</v>
      </c>
      <c r="AC52" t="n">
        <v>509.5410327894711</v>
      </c>
      <c r="AD52" t="n">
        <v>411696.8276649078</v>
      </c>
      <c r="AE52" t="n">
        <v>563301.7623932995</v>
      </c>
      <c r="AF52" t="n">
        <v>3.564320543832601e-06</v>
      </c>
      <c r="AG52" t="n">
        <v>8.006365740740742</v>
      </c>
      <c r="AH52" t="n">
        <v>509541.0327894711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3.6132</v>
      </c>
      <c r="E53" t="n">
        <v>27.68</v>
      </c>
      <c r="F53" t="n">
        <v>24.61</v>
      </c>
      <c r="G53" t="n">
        <v>92.29000000000001</v>
      </c>
      <c r="H53" t="n">
        <v>1.19</v>
      </c>
      <c r="I53" t="n">
        <v>16</v>
      </c>
      <c r="J53" t="n">
        <v>205.44</v>
      </c>
      <c r="K53" t="n">
        <v>53.44</v>
      </c>
      <c r="L53" t="n">
        <v>13.75</v>
      </c>
      <c r="M53" t="n">
        <v>1</v>
      </c>
      <c r="N53" t="n">
        <v>43.26</v>
      </c>
      <c r="O53" t="n">
        <v>25572.02</v>
      </c>
      <c r="P53" t="n">
        <v>263.28</v>
      </c>
      <c r="Q53" t="n">
        <v>1397.36</v>
      </c>
      <c r="R53" t="n">
        <v>86.45999999999999</v>
      </c>
      <c r="S53" t="n">
        <v>66.97</v>
      </c>
      <c r="T53" t="n">
        <v>7149.62</v>
      </c>
      <c r="U53" t="n">
        <v>0.77</v>
      </c>
      <c r="V53" t="n">
        <v>0.86</v>
      </c>
      <c r="W53" t="n">
        <v>5.34</v>
      </c>
      <c r="X53" t="n">
        <v>0.45</v>
      </c>
      <c r="Y53" t="n">
        <v>1</v>
      </c>
      <c r="Z53" t="n">
        <v>10</v>
      </c>
      <c r="AA53" t="n">
        <v>412.1793433648209</v>
      </c>
      <c r="AB53" t="n">
        <v>563.9619616610109</v>
      </c>
      <c r="AC53" t="n">
        <v>510.1382235656678</v>
      </c>
      <c r="AD53" t="n">
        <v>412179.3433648209</v>
      </c>
      <c r="AE53" t="n">
        <v>563961.961661011</v>
      </c>
      <c r="AF53" t="n">
        <v>3.563334344799943e-06</v>
      </c>
      <c r="AG53" t="n">
        <v>8.00925925925926</v>
      </c>
      <c r="AH53" t="n">
        <v>510138.2235656678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3.6131</v>
      </c>
      <c r="E54" t="n">
        <v>27.68</v>
      </c>
      <c r="F54" t="n">
        <v>24.61</v>
      </c>
      <c r="G54" t="n">
        <v>92.3</v>
      </c>
      <c r="H54" t="n">
        <v>1.21</v>
      </c>
      <c r="I54" t="n">
        <v>16</v>
      </c>
      <c r="J54" t="n">
        <v>205.84</v>
      </c>
      <c r="K54" t="n">
        <v>53.44</v>
      </c>
      <c r="L54" t="n">
        <v>14</v>
      </c>
      <c r="M54" t="n">
        <v>1</v>
      </c>
      <c r="N54" t="n">
        <v>43.4</v>
      </c>
      <c r="O54" t="n">
        <v>25621.03</v>
      </c>
      <c r="P54" t="n">
        <v>263.69</v>
      </c>
      <c r="Q54" t="n">
        <v>1397.37</v>
      </c>
      <c r="R54" t="n">
        <v>86.51000000000001</v>
      </c>
      <c r="S54" t="n">
        <v>66.97</v>
      </c>
      <c r="T54" t="n">
        <v>7177.23</v>
      </c>
      <c r="U54" t="n">
        <v>0.77</v>
      </c>
      <c r="V54" t="n">
        <v>0.86</v>
      </c>
      <c r="W54" t="n">
        <v>5.34</v>
      </c>
      <c r="X54" t="n">
        <v>0.45</v>
      </c>
      <c r="Y54" t="n">
        <v>1</v>
      </c>
      <c r="Z54" t="n">
        <v>10</v>
      </c>
      <c r="AA54" t="n">
        <v>412.460799361935</v>
      </c>
      <c r="AB54" t="n">
        <v>564.3470621732248</v>
      </c>
      <c r="AC54" t="n">
        <v>510.4865706254877</v>
      </c>
      <c r="AD54" t="n">
        <v>412460.799361935</v>
      </c>
      <c r="AE54" t="n">
        <v>564347.0621732248</v>
      </c>
      <c r="AF54" t="n">
        <v>3.563235724896678e-06</v>
      </c>
      <c r="AG54" t="n">
        <v>8.00925925925926</v>
      </c>
      <c r="AH54" t="n">
        <v>510486.5706254877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3.6132</v>
      </c>
      <c r="E55" t="n">
        <v>27.68</v>
      </c>
      <c r="F55" t="n">
        <v>24.61</v>
      </c>
      <c r="G55" t="n">
        <v>92.29000000000001</v>
      </c>
      <c r="H55" t="n">
        <v>1.23</v>
      </c>
      <c r="I55" t="n">
        <v>16</v>
      </c>
      <c r="J55" t="n">
        <v>206.24</v>
      </c>
      <c r="K55" t="n">
        <v>53.44</v>
      </c>
      <c r="L55" t="n">
        <v>14.25</v>
      </c>
      <c r="M55" t="n">
        <v>1</v>
      </c>
      <c r="N55" t="n">
        <v>43.55</v>
      </c>
      <c r="O55" t="n">
        <v>25670.09</v>
      </c>
      <c r="P55" t="n">
        <v>264.08</v>
      </c>
      <c r="Q55" t="n">
        <v>1397.38</v>
      </c>
      <c r="R55" t="n">
        <v>86.47</v>
      </c>
      <c r="S55" t="n">
        <v>66.97</v>
      </c>
      <c r="T55" t="n">
        <v>7157.09</v>
      </c>
      <c r="U55" t="n">
        <v>0.77</v>
      </c>
      <c r="V55" t="n">
        <v>0.86</v>
      </c>
      <c r="W55" t="n">
        <v>5.34</v>
      </c>
      <c r="X55" t="n">
        <v>0.45</v>
      </c>
      <c r="Y55" t="n">
        <v>1</v>
      </c>
      <c r="Z55" t="n">
        <v>10</v>
      </c>
      <c r="AA55" t="n">
        <v>412.7148572034088</v>
      </c>
      <c r="AB55" t="n">
        <v>564.6946753201702</v>
      </c>
      <c r="AC55" t="n">
        <v>510.8010080615668</v>
      </c>
      <c r="AD55" t="n">
        <v>412714.8572034088</v>
      </c>
      <c r="AE55" t="n">
        <v>564694.6753201701</v>
      </c>
      <c r="AF55" t="n">
        <v>3.563334344799943e-06</v>
      </c>
      <c r="AG55" t="n">
        <v>8.00925925925926</v>
      </c>
      <c r="AH55" t="n">
        <v>510801.0080615668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3.6134</v>
      </c>
      <c r="E56" t="n">
        <v>27.67</v>
      </c>
      <c r="F56" t="n">
        <v>24.61</v>
      </c>
      <c r="G56" t="n">
        <v>92.29000000000001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</v>
      </c>
      <c r="N56" t="n">
        <v>43.7</v>
      </c>
      <c r="O56" t="n">
        <v>25719.19</v>
      </c>
      <c r="P56" t="n">
        <v>264.43</v>
      </c>
      <c r="Q56" t="n">
        <v>1397.36</v>
      </c>
      <c r="R56" t="n">
        <v>86.45</v>
      </c>
      <c r="S56" t="n">
        <v>66.97</v>
      </c>
      <c r="T56" t="n">
        <v>7144.58</v>
      </c>
      <c r="U56" t="n">
        <v>0.77</v>
      </c>
      <c r="V56" t="n">
        <v>0.86</v>
      </c>
      <c r="W56" t="n">
        <v>5.34</v>
      </c>
      <c r="X56" t="n">
        <v>0.44</v>
      </c>
      <c r="Y56" t="n">
        <v>1</v>
      </c>
      <c r="Z56" t="n">
        <v>10</v>
      </c>
      <c r="AA56" t="n">
        <v>412.9351079439041</v>
      </c>
      <c r="AB56" t="n">
        <v>564.9960321000926</v>
      </c>
      <c r="AC56" t="n">
        <v>511.0736037733705</v>
      </c>
      <c r="AD56" t="n">
        <v>412935.1079439041</v>
      </c>
      <c r="AE56" t="n">
        <v>564996.0321000926</v>
      </c>
      <c r="AF56" t="n">
        <v>3.563531584606475e-06</v>
      </c>
      <c r="AG56" t="n">
        <v>8.006365740740742</v>
      </c>
      <c r="AH56" t="n">
        <v>511073.6037733704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3.6131</v>
      </c>
      <c r="E57" t="n">
        <v>27.68</v>
      </c>
      <c r="F57" t="n">
        <v>24.61</v>
      </c>
      <c r="G57" t="n">
        <v>92.3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0</v>
      </c>
      <c r="N57" t="n">
        <v>43.85</v>
      </c>
      <c r="O57" t="n">
        <v>25768.35</v>
      </c>
      <c r="P57" t="n">
        <v>264.83</v>
      </c>
      <c r="Q57" t="n">
        <v>1397.37</v>
      </c>
      <c r="R57" t="n">
        <v>86.47</v>
      </c>
      <c r="S57" t="n">
        <v>66.97</v>
      </c>
      <c r="T57" t="n">
        <v>7157.03</v>
      </c>
      <c r="U57" t="n">
        <v>0.77</v>
      </c>
      <c r="V57" t="n">
        <v>0.86</v>
      </c>
      <c r="W57" t="n">
        <v>5.34</v>
      </c>
      <c r="X57" t="n">
        <v>0.45</v>
      </c>
      <c r="Y57" t="n">
        <v>1</v>
      </c>
      <c r="Z57" t="n">
        <v>10</v>
      </c>
      <c r="AA57" t="n">
        <v>413.2239277024899</v>
      </c>
      <c r="AB57" t="n">
        <v>565.3912080356183</v>
      </c>
      <c r="AC57" t="n">
        <v>511.4310646722424</v>
      </c>
      <c r="AD57" t="n">
        <v>413223.9277024899</v>
      </c>
      <c r="AE57" t="n">
        <v>565391.2080356183</v>
      </c>
      <c r="AF57" t="n">
        <v>3.563235724896678e-06</v>
      </c>
      <c r="AG57" t="n">
        <v>8.00925925925926</v>
      </c>
      <c r="AH57" t="n">
        <v>511431.0646722424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2.6461</v>
      </c>
      <c r="E2" t="n">
        <v>37.79</v>
      </c>
      <c r="F2" t="n">
        <v>30.52</v>
      </c>
      <c r="G2" t="n">
        <v>8.44</v>
      </c>
      <c r="H2" t="n">
        <v>0.15</v>
      </c>
      <c r="I2" t="n">
        <v>217</v>
      </c>
      <c r="J2" t="n">
        <v>116.05</v>
      </c>
      <c r="K2" t="n">
        <v>43.4</v>
      </c>
      <c r="L2" t="n">
        <v>1</v>
      </c>
      <c r="M2" t="n">
        <v>215</v>
      </c>
      <c r="N2" t="n">
        <v>16.65</v>
      </c>
      <c r="O2" t="n">
        <v>14546.17</v>
      </c>
      <c r="P2" t="n">
        <v>299.82</v>
      </c>
      <c r="Q2" t="n">
        <v>1397.62</v>
      </c>
      <c r="R2" t="n">
        <v>279.69</v>
      </c>
      <c r="S2" t="n">
        <v>66.97</v>
      </c>
      <c r="T2" t="n">
        <v>102763.48</v>
      </c>
      <c r="U2" t="n">
        <v>0.24</v>
      </c>
      <c r="V2" t="n">
        <v>0.6899999999999999</v>
      </c>
      <c r="W2" t="n">
        <v>5.65</v>
      </c>
      <c r="X2" t="n">
        <v>6.35</v>
      </c>
      <c r="Y2" t="n">
        <v>1</v>
      </c>
      <c r="Z2" t="n">
        <v>10</v>
      </c>
      <c r="AA2" t="n">
        <v>569.4485542327554</v>
      </c>
      <c r="AB2" t="n">
        <v>779.1446341984268</v>
      </c>
      <c r="AC2" t="n">
        <v>704.7841638468904</v>
      </c>
      <c r="AD2" t="n">
        <v>569448.5542327554</v>
      </c>
      <c r="AE2" t="n">
        <v>779144.6341984269</v>
      </c>
      <c r="AF2" t="n">
        <v>3.037714801109934e-06</v>
      </c>
      <c r="AG2" t="n">
        <v>10.93460648148148</v>
      </c>
      <c r="AH2" t="n">
        <v>704784.1638468903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2.8657</v>
      </c>
      <c r="E3" t="n">
        <v>34.9</v>
      </c>
      <c r="F3" t="n">
        <v>28.92</v>
      </c>
      <c r="G3" t="n">
        <v>10.64</v>
      </c>
      <c r="H3" t="n">
        <v>0.19</v>
      </c>
      <c r="I3" t="n">
        <v>163</v>
      </c>
      <c r="J3" t="n">
        <v>116.37</v>
      </c>
      <c r="K3" t="n">
        <v>43.4</v>
      </c>
      <c r="L3" t="n">
        <v>1.25</v>
      </c>
      <c r="M3" t="n">
        <v>161</v>
      </c>
      <c r="N3" t="n">
        <v>16.72</v>
      </c>
      <c r="O3" t="n">
        <v>14585.96</v>
      </c>
      <c r="P3" t="n">
        <v>281.43</v>
      </c>
      <c r="Q3" t="n">
        <v>1397.6</v>
      </c>
      <c r="R3" t="n">
        <v>226.76</v>
      </c>
      <c r="S3" t="n">
        <v>66.97</v>
      </c>
      <c r="T3" t="n">
        <v>76568.21000000001</v>
      </c>
      <c r="U3" t="n">
        <v>0.3</v>
      </c>
      <c r="V3" t="n">
        <v>0.73</v>
      </c>
      <c r="W3" t="n">
        <v>5.58</v>
      </c>
      <c r="X3" t="n">
        <v>4.75</v>
      </c>
      <c r="Y3" t="n">
        <v>1</v>
      </c>
      <c r="Z3" t="n">
        <v>10</v>
      </c>
      <c r="AA3" t="n">
        <v>508.7978287318266</v>
      </c>
      <c r="AB3" t="n">
        <v>696.1596358468898</v>
      </c>
      <c r="AC3" t="n">
        <v>629.7191372678474</v>
      </c>
      <c r="AD3" t="n">
        <v>508797.8287318266</v>
      </c>
      <c r="AE3" t="n">
        <v>696159.6358468898</v>
      </c>
      <c r="AF3" t="n">
        <v>3.289814937281561e-06</v>
      </c>
      <c r="AG3" t="n">
        <v>10.09837962962963</v>
      </c>
      <c r="AH3" t="n">
        <v>629719.1372678474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3.0126</v>
      </c>
      <c r="E4" t="n">
        <v>33.19</v>
      </c>
      <c r="F4" t="n">
        <v>27.98</v>
      </c>
      <c r="G4" t="n">
        <v>12.82</v>
      </c>
      <c r="H4" t="n">
        <v>0.23</v>
      </c>
      <c r="I4" t="n">
        <v>131</v>
      </c>
      <c r="J4" t="n">
        <v>116.69</v>
      </c>
      <c r="K4" t="n">
        <v>43.4</v>
      </c>
      <c r="L4" t="n">
        <v>1.5</v>
      </c>
      <c r="M4" t="n">
        <v>129</v>
      </c>
      <c r="N4" t="n">
        <v>16.79</v>
      </c>
      <c r="O4" t="n">
        <v>14625.77</v>
      </c>
      <c r="P4" t="n">
        <v>270.03</v>
      </c>
      <c r="Q4" t="n">
        <v>1397.38</v>
      </c>
      <c r="R4" t="n">
        <v>196.31</v>
      </c>
      <c r="S4" t="n">
        <v>66.97</v>
      </c>
      <c r="T4" t="n">
        <v>61501.05</v>
      </c>
      <c r="U4" t="n">
        <v>0.34</v>
      </c>
      <c r="V4" t="n">
        <v>0.75</v>
      </c>
      <c r="W4" t="n">
        <v>5.52</v>
      </c>
      <c r="X4" t="n">
        <v>3.81</v>
      </c>
      <c r="Y4" t="n">
        <v>1</v>
      </c>
      <c r="Z4" t="n">
        <v>10</v>
      </c>
      <c r="AA4" t="n">
        <v>469.6894872061799</v>
      </c>
      <c r="AB4" t="n">
        <v>642.6498776332401</v>
      </c>
      <c r="AC4" t="n">
        <v>581.3162752766912</v>
      </c>
      <c r="AD4" t="n">
        <v>469689.4872061799</v>
      </c>
      <c r="AE4" t="n">
        <v>642649.8776332401</v>
      </c>
      <c r="AF4" t="n">
        <v>3.458455693217862e-06</v>
      </c>
      <c r="AG4" t="n">
        <v>9.603587962962964</v>
      </c>
      <c r="AH4" t="n">
        <v>581316.2752766912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3.1322</v>
      </c>
      <c r="E5" t="n">
        <v>31.93</v>
      </c>
      <c r="F5" t="n">
        <v>27.26</v>
      </c>
      <c r="G5" t="n">
        <v>15.15</v>
      </c>
      <c r="H5" t="n">
        <v>0.26</v>
      </c>
      <c r="I5" t="n">
        <v>108</v>
      </c>
      <c r="J5" t="n">
        <v>117.01</v>
      </c>
      <c r="K5" t="n">
        <v>43.4</v>
      </c>
      <c r="L5" t="n">
        <v>1.75</v>
      </c>
      <c r="M5" t="n">
        <v>106</v>
      </c>
      <c r="N5" t="n">
        <v>16.86</v>
      </c>
      <c r="O5" t="n">
        <v>14665.62</v>
      </c>
      <c r="P5" t="n">
        <v>260.5</v>
      </c>
      <c r="Q5" t="n">
        <v>1397.34</v>
      </c>
      <c r="R5" t="n">
        <v>173.48</v>
      </c>
      <c r="S5" t="n">
        <v>66.97</v>
      </c>
      <c r="T5" t="n">
        <v>50199.84</v>
      </c>
      <c r="U5" t="n">
        <v>0.39</v>
      </c>
      <c r="V5" t="n">
        <v>0.77</v>
      </c>
      <c r="W5" t="n">
        <v>5.47</v>
      </c>
      <c r="X5" t="n">
        <v>3.09</v>
      </c>
      <c r="Y5" t="n">
        <v>1</v>
      </c>
      <c r="Z5" t="n">
        <v>10</v>
      </c>
      <c r="AA5" t="n">
        <v>437.6597543696308</v>
      </c>
      <c r="AB5" t="n">
        <v>598.8253841141892</v>
      </c>
      <c r="AC5" t="n">
        <v>541.6743299110353</v>
      </c>
      <c r="AD5" t="n">
        <v>437659.7543696308</v>
      </c>
      <c r="AE5" t="n">
        <v>598825.3841141892</v>
      </c>
      <c r="AF5" t="n">
        <v>3.595756131679277e-06</v>
      </c>
      <c r="AG5" t="n">
        <v>9.23900462962963</v>
      </c>
      <c r="AH5" t="n">
        <v>541674.3299110354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3.2187</v>
      </c>
      <c r="E6" t="n">
        <v>31.07</v>
      </c>
      <c r="F6" t="n">
        <v>26.79</v>
      </c>
      <c r="G6" t="n">
        <v>17.47</v>
      </c>
      <c r="H6" t="n">
        <v>0.3</v>
      </c>
      <c r="I6" t="n">
        <v>92</v>
      </c>
      <c r="J6" t="n">
        <v>117.34</v>
      </c>
      <c r="K6" t="n">
        <v>43.4</v>
      </c>
      <c r="L6" t="n">
        <v>2</v>
      </c>
      <c r="M6" t="n">
        <v>90</v>
      </c>
      <c r="N6" t="n">
        <v>16.94</v>
      </c>
      <c r="O6" t="n">
        <v>14705.49</v>
      </c>
      <c r="P6" t="n">
        <v>253.05</v>
      </c>
      <c r="Q6" t="n">
        <v>1397.31</v>
      </c>
      <c r="R6" t="n">
        <v>157.87</v>
      </c>
      <c r="S6" t="n">
        <v>66.97</v>
      </c>
      <c r="T6" t="n">
        <v>42474.86</v>
      </c>
      <c r="U6" t="n">
        <v>0.42</v>
      </c>
      <c r="V6" t="n">
        <v>0.79</v>
      </c>
      <c r="W6" t="n">
        <v>5.44</v>
      </c>
      <c r="X6" t="n">
        <v>2.62</v>
      </c>
      <c r="Y6" t="n">
        <v>1</v>
      </c>
      <c r="Z6" t="n">
        <v>10</v>
      </c>
      <c r="AA6" t="n">
        <v>423.0582040620355</v>
      </c>
      <c r="AB6" t="n">
        <v>578.8468988084013</v>
      </c>
      <c r="AC6" t="n">
        <v>523.6025632028517</v>
      </c>
      <c r="AD6" t="n">
        <v>423058.2040620355</v>
      </c>
      <c r="AE6" t="n">
        <v>578846.8988084013</v>
      </c>
      <c r="AF6" t="n">
        <v>3.695057870198611e-06</v>
      </c>
      <c r="AG6" t="n">
        <v>8.990162037037036</v>
      </c>
      <c r="AH6" t="n">
        <v>523602.5632028517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3.287</v>
      </c>
      <c r="E7" t="n">
        <v>30.42</v>
      </c>
      <c r="F7" t="n">
        <v>26.43</v>
      </c>
      <c r="G7" t="n">
        <v>19.82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247.3</v>
      </c>
      <c r="Q7" t="n">
        <v>1397.24</v>
      </c>
      <c r="R7" t="n">
        <v>145.91</v>
      </c>
      <c r="S7" t="n">
        <v>66.97</v>
      </c>
      <c r="T7" t="n">
        <v>36558.87</v>
      </c>
      <c r="U7" t="n">
        <v>0.46</v>
      </c>
      <c r="V7" t="n">
        <v>0.8</v>
      </c>
      <c r="W7" t="n">
        <v>5.43</v>
      </c>
      <c r="X7" t="n">
        <v>2.26</v>
      </c>
      <c r="Y7" t="n">
        <v>1</v>
      </c>
      <c r="Z7" t="n">
        <v>10</v>
      </c>
      <c r="AA7" t="n">
        <v>412.328184832381</v>
      </c>
      <c r="AB7" t="n">
        <v>564.1656131233487</v>
      </c>
      <c r="AC7" t="n">
        <v>510.3224388182667</v>
      </c>
      <c r="AD7" t="n">
        <v>412328.184832381</v>
      </c>
      <c r="AE7" t="n">
        <v>564165.6131233488</v>
      </c>
      <c r="AF7" t="n">
        <v>3.773466063734686e-06</v>
      </c>
      <c r="AG7" t="n">
        <v>8.802083333333334</v>
      </c>
      <c r="AH7" t="n">
        <v>510322.4388182667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3.3391</v>
      </c>
      <c r="E8" t="n">
        <v>29.95</v>
      </c>
      <c r="F8" t="n">
        <v>26.17</v>
      </c>
      <c r="G8" t="n">
        <v>22.11</v>
      </c>
      <c r="H8" t="n">
        <v>0.37</v>
      </c>
      <c r="I8" t="n">
        <v>71</v>
      </c>
      <c r="J8" t="n">
        <v>117.98</v>
      </c>
      <c r="K8" t="n">
        <v>43.4</v>
      </c>
      <c r="L8" t="n">
        <v>2.5</v>
      </c>
      <c r="M8" t="n">
        <v>69</v>
      </c>
      <c r="N8" t="n">
        <v>17.08</v>
      </c>
      <c r="O8" t="n">
        <v>14785.31</v>
      </c>
      <c r="P8" t="n">
        <v>242.17</v>
      </c>
      <c r="Q8" t="n">
        <v>1397.49</v>
      </c>
      <c r="R8" t="n">
        <v>137.64</v>
      </c>
      <c r="S8" t="n">
        <v>66.97</v>
      </c>
      <c r="T8" t="n">
        <v>32468.25</v>
      </c>
      <c r="U8" t="n">
        <v>0.49</v>
      </c>
      <c r="V8" t="n">
        <v>0.8</v>
      </c>
      <c r="W8" t="n">
        <v>5.41</v>
      </c>
      <c r="X8" t="n">
        <v>2</v>
      </c>
      <c r="Y8" t="n">
        <v>1</v>
      </c>
      <c r="Z8" t="n">
        <v>10</v>
      </c>
      <c r="AA8" t="n">
        <v>403.939019011841</v>
      </c>
      <c r="AB8" t="n">
        <v>552.6871863438106</v>
      </c>
      <c r="AC8" t="n">
        <v>499.9394969804946</v>
      </c>
      <c r="AD8" t="n">
        <v>403939.019011841</v>
      </c>
      <c r="AE8" t="n">
        <v>552687.1863438106</v>
      </c>
      <c r="AF8" t="n">
        <v>3.833276706241706e-06</v>
      </c>
      <c r="AG8" t="n">
        <v>8.666087962962964</v>
      </c>
      <c r="AH8" t="n">
        <v>499939.4969804946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3.3847</v>
      </c>
      <c r="E9" t="n">
        <v>29.54</v>
      </c>
      <c r="F9" t="n">
        <v>25.96</v>
      </c>
      <c r="G9" t="n">
        <v>24.72</v>
      </c>
      <c r="H9" t="n">
        <v>0.41</v>
      </c>
      <c r="I9" t="n">
        <v>63</v>
      </c>
      <c r="J9" t="n">
        <v>118.31</v>
      </c>
      <c r="K9" t="n">
        <v>43.4</v>
      </c>
      <c r="L9" t="n">
        <v>2.75</v>
      </c>
      <c r="M9" t="n">
        <v>61</v>
      </c>
      <c r="N9" t="n">
        <v>17.16</v>
      </c>
      <c r="O9" t="n">
        <v>14825.26</v>
      </c>
      <c r="P9" t="n">
        <v>237.5</v>
      </c>
      <c r="Q9" t="n">
        <v>1397.29</v>
      </c>
      <c r="R9" t="n">
        <v>130.83</v>
      </c>
      <c r="S9" t="n">
        <v>66.97</v>
      </c>
      <c r="T9" t="n">
        <v>29099.49</v>
      </c>
      <c r="U9" t="n">
        <v>0.51</v>
      </c>
      <c r="V9" t="n">
        <v>0.8100000000000001</v>
      </c>
      <c r="W9" t="n">
        <v>5.4</v>
      </c>
      <c r="X9" t="n">
        <v>1.79</v>
      </c>
      <c r="Y9" t="n">
        <v>1</v>
      </c>
      <c r="Z9" t="n">
        <v>10</v>
      </c>
      <c r="AA9" t="n">
        <v>385.7767928897201</v>
      </c>
      <c r="AB9" t="n">
        <v>527.8368273026583</v>
      </c>
      <c r="AC9" t="n">
        <v>477.4608213285318</v>
      </c>
      <c r="AD9" t="n">
        <v>385776.7928897201</v>
      </c>
      <c r="AE9" t="n">
        <v>527836.8273026583</v>
      </c>
      <c r="AF9" t="n">
        <v>3.885625368397564e-06</v>
      </c>
      <c r="AG9" t="n">
        <v>8.547453703703704</v>
      </c>
      <c r="AH9" t="n">
        <v>477460.8213285318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3.4235</v>
      </c>
      <c r="E10" t="n">
        <v>29.21</v>
      </c>
      <c r="F10" t="n">
        <v>25.76</v>
      </c>
      <c r="G10" t="n">
        <v>27.12</v>
      </c>
      <c r="H10" t="n">
        <v>0.45</v>
      </c>
      <c r="I10" t="n">
        <v>57</v>
      </c>
      <c r="J10" t="n">
        <v>118.63</v>
      </c>
      <c r="K10" t="n">
        <v>43.4</v>
      </c>
      <c r="L10" t="n">
        <v>3</v>
      </c>
      <c r="M10" t="n">
        <v>55</v>
      </c>
      <c r="N10" t="n">
        <v>17.23</v>
      </c>
      <c r="O10" t="n">
        <v>14865.24</v>
      </c>
      <c r="P10" t="n">
        <v>232.89</v>
      </c>
      <c r="Q10" t="n">
        <v>1397.34</v>
      </c>
      <c r="R10" t="n">
        <v>124.28</v>
      </c>
      <c r="S10" t="n">
        <v>66.97</v>
      </c>
      <c r="T10" t="n">
        <v>25858.27</v>
      </c>
      <c r="U10" t="n">
        <v>0.54</v>
      </c>
      <c r="V10" t="n">
        <v>0.82</v>
      </c>
      <c r="W10" t="n">
        <v>5.39</v>
      </c>
      <c r="X10" t="n">
        <v>1.6</v>
      </c>
      <c r="Y10" t="n">
        <v>1</v>
      </c>
      <c r="Z10" t="n">
        <v>10</v>
      </c>
      <c r="AA10" t="n">
        <v>379.114835350051</v>
      </c>
      <c r="AB10" t="n">
        <v>518.7216430920593</v>
      </c>
      <c r="AC10" t="n">
        <v>469.215577505751</v>
      </c>
      <c r="AD10" t="n">
        <v>379114.8353500509</v>
      </c>
      <c r="AE10" t="n">
        <v>518721.6430920593</v>
      </c>
      <c r="AF10" t="n">
        <v>3.930167651109126e-06</v>
      </c>
      <c r="AG10" t="n">
        <v>8.451967592592593</v>
      </c>
      <c r="AH10" t="n">
        <v>469215.5775057509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3.4526</v>
      </c>
      <c r="E11" t="n">
        <v>28.96</v>
      </c>
      <c r="F11" t="n">
        <v>25.64</v>
      </c>
      <c r="G11" t="n">
        <v>29.58</v>
      </c>
      <c r="H11" t="n">
        <v>0.48</v>
      </c>
      <c r="I11" t="n">
        <v>52</v>
      </c>
      <c r="J11" t="n">
        <v>118.96</v>
      </c>
      <c r="K11" t="n">
        <v>43.4</v>
      </c>
      <c r="L11" t="n">
        <v>3.25</v>
      </c>
      <c r="M11" t="n">
        <v>50</v>
      </c>
      <c r="N11" t="n">
        <v>17.31</v>
      </c>
      <c r="O11" t="n">
        <v>14905.25</v>
      </c>
      <c r="P11" t="n">
        <v>229.68</v>
      </c>
      <c r="Q11" t="n">
        <v>1397.27</v>
      </c>
      <c r="R11" t="n">
        <v>120.69</v>
      </c>
      <c r="S11" t="n">
        <v>66.97</v>
      </c>
      <c r="T11" t="n">
        <v>24088.16</v>
      </c>
      <c r="U11" t="n">
        <v>0.55</v>
      </c>
      <c r="V11" t="n">
        <v>0.82</v>
      </c>
      <c r="W11" t="n">
        <v>5.37</v>
      </c>
      <c r="X11" t="n">
        <v>1.47</v>
      </c>
      <c r="Y11" t="n">
        <v>1</v>
      </c>
      <c r="Z11" t="n">
        <v>10</v>
      </c>
      <c r="AA11" t="n">
        <v>374.5938157663332</v>
      </c>
      <c r="AB11" t="n">
        <v>512.5357846443094</v>
      </c>
      <c r="AC11" t="n">
        <v>463.6200887063474</v>
      </c>
      <c r="AD11" t="n">
        <v>374593.8157663332</v>
      </c>
      <c r="AE11" t="n">
        <v>512535.7846443094</v>
      </c>
      <c r="AF11" t="n">
        <v>3.963574363142797e-06</v>
      </c>
      <c r="AG11" t="n">
        <v>8.37962962962963</v>
      </c>
      <c r="AH11" t="n">
        <v>463620.0887063474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3.4759</v>
      </c>
      <c r="E12" t="n">
        <v>28.77</v>
      </c>
      <c r="F12" t="n">
        <v>25.54</v>
      </c>
      <c r="G12" t="n">
        <v>31.92</v>
      </c>
      <c r="H12" t="n">
        <v>0.52</v>
      </c>
      <c r="I12" t="n">
        <v>48</v>
      </c>
      <c r="J12" t="n">
        <v>119.28</v>
      </c>
      <c r="K12" t="n">
        <v>43.4</v>
      </c>
      <c r="L12" t="n">
        <v>3.5</v>
      </c>
      <c r="M12" t="n">
        <v>46</v>
      </c>
      <c r="N12" t="n">
        <v>17.38</v>
      </c>
      <c r="O12" t="n">
        <v>14945.29</v>
      </c>
      <c r="P12" t="n">
        <v>225.56</v>
      </c>
      <c r="Q12" t="n">
        <v>1397.23</v>
      </c>
      <c r="R12" t="n">
        <v>117.18</v>
      </c>
      <c r="S12" t="n">
        <v>66.97</v>
      </c>
      <c r="T12" t="n">
        <v>22350.04</v>
      </c>
      <c r="U12" t="n">
        <v>0.57</v>
      </c>
      <c r="V12" t="n">
        <v>0.82</v>
      </c>
      <c r="W12" t="n">
        <v>5.38</v>
      </c>
      <c r="X12" t="n">
        <v>1.37</v>
      </c>
      <c r="Y12" t="n">
        <v>1</v>
      </c>
      <c r="Z12" t="n">
        <v>10</v>
      </c>
      <c r="AA12" t="n">
        <v>369.9398990990551</v>
      </c>
      <c r="AB12" t="n">
        <v>506.1680905438266</v>
      </c>
      <c r="AC12" t="n">
        <v>457.8601183937</v>
      </c>
      <c r="AD12" t="n">
        <v>369939.8990990552</v>
      </c>
      <c r="AE12" t="n">
        <v>506168.0905438266</v>
      </c>
      <c r="AF12" t="n">
        <v>3.990322692709278e-06</v>
      </c>
      <c r="AG12" t="n">
        <v>8.324652777777777</v>
      </c>
      <c r="AH12" t="n">
        <v>457860.1183937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3.5031</v>
      </c>
      <c r="E13" t="n">
        <v>28.55</v>
      </c>
      <c r="F13" t="n">
        <v>25.41</v>
      </c>
      <c r="G13" t="n">
        <v>34.65</v>
      </c>
      <c r="H13" t="n">
        <v>0.55</v>
      </c>
      <c r="I13" t="n">
        <v>44</v>
      </c>
      <c r="J13" t="n">
        <v>119.61</v>
      </c>
      <c r="K13" t="n">
        <v>43.4</v>
      </c>
      <c r="L13" t="n">
        <v>3.75</v>
      </c>
      <c r="M13" t="n">
        <v>42</v>
      </c>
      <c r="N13" t="n">
        <v>17.46</v>
      </c>
      <c r="O13" t="n">
        <v>14985.35</v>
      </c>
      <c r="P13" t="n">
        <v>222.07</v>
      </c>
      <c r="Q13" t="n">
        <v>1397.38</v>
      </c>
      <c r="R13" t="n">
        <v>112.93</v>
      </c>
      <c r="S13" t="n">
        <v>66.97</v>
      </c>
      <c r="T13" t="n">
        <v>20249.14</v>
      </c>
      <c r="U13" t="n">
        <v>0.59</v>
      </c>
      <c r="V13" t="n">
        <v>0.83</v>
      </c>
      <c r="W13" t="n">
        <v>5.37</v>
      </c>
      <c r="X13" t="n">
        <v>1.24</v>
      </c>
      <c r="Y13" t="n">
        <v>1</v>
      </c>
      <c r="Z13" t="n">
        <v>10</v>
      </c>
      <c r="AA13" t="n">
        <v>365.4622742619835</v>
      </c>
      <c r="AB13" t="n">
        <v>500.0416067028788</v>
      </c>
      <c r="AC13" t="n">
        <v>452.3183375719581</v>
      </c>
      <c r="AD13" t="n">
        <v>365462.2742619835</v>
      </c>
      <c r="AE13" t="n">
        <v>500041.6067028788</v>
      </c>
      <c r="AF13" t="n">
        <v>4.021548210486455e-06</v>
      </c>
      <c r="AG13" t="n">
        <v>8.26099537037037</v>
      </c>
      <c r="AH13" t="n">
        <v>452318.3375719581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3.5283</v>
      </c>
      <c r="E14" t="n">
        <v>28.34</v>
      </c>
      <c r="F14" t="n">
        <v>25.3</v>
      </c>
      <c r="G14" t="n">
        <v>37.95</v>
      </c>
      <c r="H14" t="n">
        <v>0.59</v>
      </c>
      <c r="I14" t="n">
        <v>40</v>
      </c>
      <c r="J14" t="n">
        <v>119.93</v>
      </c>
      <c r="K14" t="n">
        <v>43.4</v>
      </c>
      <c r="L14" t="n">
        <v>4</v>
      </c>
      <c r="M14" t="n">
        <v>38</v>
      </c>
      <c r="N14" t="n">
        <v>17.53</v>
      </c>
      <c r="O14" t="n">
        <v>15025.44</v>
      </c>
      <c r="P14" t="n">
        <v>217.44</v>
      </c>
      <c r="Q14" t="n">
        <v>1397.3</v>
      </c>
      <c r="R14" t="n">
        <v>109.39</v>
      </c>
      <c r="S14" t="n">
        <v>66.97</v>
      </c>
      <c r="T14" t="n">
        <v>18496.68</v>
      </c>
      <c r="U14" t="n">
        <v>0.61</v>
      </c>
      <c r="V14" t="n">
        <v>0.83</v>
      </c>
      <c r="W14" t="n">
        <v>5.37</v>
      </c>
      <c r="X14" t="n">
        <v>1.14</v>
      </c>
      <c r="Y14" t="n">
        <v>1</v>
      </c>
      <c r="Z14" t="n">
        <v>10</v>
      </c>
      <c r="AA14" t="n">
        <v>360.4448079594516</v>
      </c>
      <c r="AB14" t="n">
        <v>493.176487952764</v>
      </c>
      <c r="AC14" t="n">
        <v>446.1084161200996</v>
      </c>
      <c r="AD14" t="n">
        <v>360444.8079594516</v>
      </c>
      <c r="AE14" t="n">
        <v>493176.487952764</v>
      </c>
      <c r="AF14" t="n">
        <v>4.050477734309429e-06</v>
      </c>
      <c r="AG14" t="n">
        <v>8.200231481481483</v>
      </c>
      <c r="AH14" t="n">
        <v>446108.4161200996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3.5501</v>
      </c>
      <c r="E15" t="n">
        <v>28.17</v>
      </c>
      <c r="F15" t="n">
        <v>25.2</v>
      </c>
      <c r="G15" t="n">
        <v>40.87</v>
      </c>
      <c r="H15" t="n">
        <v>0.62</v>
      </c>
      <c r="I15" t="n">
        <v>37</v>
      </c>
      <c r="J15" t="n">
        <v>120.26</v>
      </c>
      <c r="K15" t="n">
        <v>43.4</v>
      </c>
      <c r="L15" t="n">
        <v>4.25</v>
      </c>
      <c r="M15" t="n">
        <v>35</v>
      </c>
      <c r="N15" t="n">
        <v>17.61</v>
      </c>
      <c r="O15" t="n">
        <v>15065.56</v>
      </c>
      <c r="P15" t="n">
        <v>213.55</v>
      </c>
      <c r="Q15" t="n">
        <v>1397.22</v>
      </c>
      <c r="R15" t="n">
        <v>106.26</v>
      </c>
      <c r="S15" t="n">
        <v>66.97</v>
      </c>
      <c r="T15" t="n">
        <v>16946.62</v>
      </c>
      <c r="U15" t="n">
        <v>0.63</v>
      </c>
      <c r="V15" t="n">
        <v>0.84</v>
      </c>
      <c r="W15" t="n">
        <v>5.35</v>
      </c>
      <c r="X15" t="n">
        <v>1.03</v>
      </c>
      <c r="Y15" t="n">
        <v>1</v>
      </c>
      <c r="Z15" t="n">
        <v>10</v>
      </c>
      <c r="AA15" t="n">
        <v>356.2280294697995</v>
      </c>
      <c r="AB15" t="n">
        <v>487.4069055920845</v>
      </c>
      <c r="AC15" t="n">
        <v>440.8894746022636</v>
      </c>
      <c r="AD15" t="n">
        <v>356228.0294697995</v>
      </c>
      <c r="AE15" t="n">
        <v>487406.9055920845</v>
      </c>
      <c r="AF15" t="n">
        <v>4.075504068410255e-06</v>
      </c>
      <c r="AG15" t="n">
        <v>8.151041666666668</v>
      </c>
      <c r="AH15" t="n">
        <v>440889.4746022637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3.56</v>
      </c>
      <c r="E16" t="n">
        <v>28.09</v>
      </c>
      <c r="F16" t="n">
        <v>25.17</v>
      </c>
      <c r="G16" t="n">
        <v>43.15</v>
      </c>
      <c r="H16" t="n">
        <v>0.66</v>
      </c>
      <c r="I16" t="n">
        <v>35</v>
      </c>
      <c r="J16" t="n">
        <v>120.58</v>
      </c>
      <c r="K16" t="n">
        <v>43.4</v>
      </c>
      <c r="L16" t="n">
        <v>4.5</v>
      </c>
      <c r="M16" t="n">
        <v>33</v>
      </c>
      <c r="N16" t="n">
        <v>17.68</v>
      </c>
      <c r="O16" t="n">
        <v>15105.7</v>
      </c>
      <c r="P16" t="n">
        <v>210.51</v>
      </c>
      <c r="Q16" t="n">
        <v>1397.25</v>
      </c>
      <c r="R16" t="n">
        <v>105.35</v>
      </c>
      <c r="S16" t="n">
        <v>66.97</v>
      </c>
      <c r="T16" t="n">
        <v>16500.67</v>
      </c>
      <c r="U16" t="n">
        <v>0.64</v>
      </c>
      <c r="V16" t="n">
        <v>0.84</v>
      </c>
      <c r="W16" t="n">
        <v>5.35</v>
      </c>
      <c r="X16" t="n">
        <v>1</v>
      </c>
      <c r="Y16" t="n">
        <v>1</v>
      </c>
      <c r="Z16" t="n">
        <v>10</v>
      </c>
      <c r="AA16" t="n">
        <v>353.5040048644994</v>
      </c>
      <c r="AB16" t="n">
        <v>483.6797749516289</v>
      </c>
      <c r="AC16" t="n">
        <v>437.5180560790724</v>
      </c>
      <c r="AD16" t="n">
        <v>353504.0048644994</v>
      </c>
      <c r="AE16" t="n">
        <v>483679.7749516289</v>
      </c>
      <c r="AF16" t="n">
        <v>4.086869238483566e-06</v>
      </c>
      <c r="AG16" t="n">
        <v>8.127893518518519</v>
      </c>
      <c r="AH16" t="n">
        <v>437518.0560790724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3.5756</v>
      </c>
      <c r="E17" t="n">
        <v>27.97</v>
      </c>
      <c r="F17" t="n">
        <v>25.09</v>
      </c>
      <c r="G17" t="n">
        <v>45.63</v>
      </c>
      <c r="H17" t="n">
        <v>0.6899999999999999</v>
      </c>
      <c r="I17" t="n">
        <v>33</v>
      </c>
      <c r="J17" t="n">
        <v>120.91</v>
      </c>
      <c r="K17" t="n">
        <v>43.4</v>
      </c>
      <c r="L17" t="n">
        <v>4.75</v>
      </c>
      <c r="M17" t="n">
        <v>31</v>
      </c>
      <c r="N17" t="n">
        <v>17.76</v>
      </c>
      <c r="O17" t="n">
        <v>15145.88</v>
      </c>
      <c r="P17" t="n">
        <v>207.74</v>
      </c>
      <c r="Q17" t="n">
        <v>1397.21</v>
      </c>
      <c r="R17" t="n">
        <v>102.54</v>
      </c>
      <c r="S17" t="n">
        <v>66.97</v>
      </c>
      <c r="T17" t="n">
        <v>15107.2</v>
      </c>
      <c r="U17" t="n">
        <v>0.65</v>
      </c>
      <c r="V17" t="n">
        <v>0.84</v>
      </c>
      <c r="W17" t="n">
        <v>5.36</v>
      </c>
      <c r="X17" t="n">
        <v>0.93</v>
      </c>
      <c r="Y17" t="n">
        <v>1</v>
      </c>
      <c r="Z17" t="n">
        <v>10</v>
      </c>
      <c r="AA17" t="n">
        <v>350.5262496790468</v>
      </c>
      <c r="AB17" t="n">
        <v>479.6054789376053</v>
      </c>
      <c r="AC17" t="n">
        <v>433.8326051583169</v>
      </c>
      <c r="AD17" t="n">
        <v>350526.2496790468</v>
      </c>
      <c r="AE17" t="n">
        <v>479605.4789376053</v>
      </c>
      <c r="AF17" t="n">
        <v>4.104777991326359e-06</v>
      </c>
      <c r="AG17" t="n">
        <v>8.093171296296296</v>
      </c>
      <c r="AH17" t="n">
        <v>433832.6051583169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3.5898</v>
      </c>
      <c r="E18" t="n">
        <v>27.86</v>
      </c>
      <c r="F18" t="n">
        <v>25.03</v>
      </c>
      <c r="G18" t="n">
        <v>48.45</v>
      </c>
      <c r="H18" t="n">
        <v>0.73</v>
      </c>
      <c r="I18" t="n">
        <v>31</v>
      </c>
      <c r="J18" t="n">
        <v>121.23</v>
      </c>
      <c r="K18" t="n">
        <v>43.4</v>
      </c>
      <c r="L18" t="n">
        <v>5</v>
      </c>
      <c r="M18" t="n">
        <v>28</v>
      </c>
      <c r="N18" t="n">
        <v>17.83</v>
      </c>
      <c r="O18" t="n">
        <v>15186.08</v>
      </c>
      <c r="P18" t="n">
        <v>203.31</v>
      </c>
      <c r="Q18" t="n">
        <v>1397.28</v>
      </c>
      <c r="R18" t="n">
        <v>100.68</v>
      </c>
      <c r="S18" t="n">
        <v>66.97</v>
      </c>
      <c r="T18" t="n">
        <v>14188.67</v>
      </c>
      <c r="U18" t="n">
        <v>0.67</v>
      </c>
      <c r="V18" t="n">
        <v>0.84</v>
      </c>
      <c r="W18" t="n">
        <v>5.35</v>
      </c>
      <c r="X18" t="n">
        <v>0.87</v>
      </c>
      <c r="Y18" t="n">
        <v>1</v>
      </c>
      <c r="Z18" t="n">
        <v>10</v>
      </c>
      <c r="AA18" t="n">
        <v>346.5845209730984</v>
      </c>
      <c r="AB18" t="n">
        <v>474.2122318253293</v>
      </c>
      <c r="AC18" t="n">
        <v>428.9540819809666</v>
      </c>
      <c r="AD18" t="n">
        <v>346584.5209730984</v>
      </c>
      <c r="AE18" t="n">
        <v>474212.2318253293</v>
      </c>
      <c r="AF18" t="n">
        <v>4.121079548401209e-06</v>
      </c>
      <c r="AG18" t="n">
        <v>8.061342592592593</v>
      </c>
      <c r="AH18" t="n">
        <v>428954.0819809666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3.6018</v>
      </c>
      <c r="E19" t="n">
        <v>27.76</v>
      </c>
      <c r="F19" t="n">
        <v>24.99</v>
      </c>
      <c r="G19" t="n">
        <v>51.7</v>
      </c>
      <c r="H19" t="n">
        <v>0.76</v>
      </c>
      <c r="I19" t="n">
        <v>29</v>
      </c>
      <c r="J19" t="n">
        <v>121.56</v>
      </c>
      <c r="K19" t="n">
        <v>43.4</v>
      </c>
      <c r="L19" t="n">
        <v>5.25</v>
      </c>
      <c r="M19" t="n">
        <v>20</v>
      </c>
      <c r="N19" t="n">
        <v>17.91</v>
      </c>
      <c r="O19" t="n">
        <v>15226.31</v>
      </c>
      <c r="P19" t="n">
        <v>200.21</v>
      </c>
      <c r="Q19" t="n">
        <v>1397.27</v>
      </c>
      <c r="R19" t="n">
        <v>99.12</v>
      </c>
      <c r="S19" t="n">
        <v>66.97</v>
      </c>
      <c r="T19" t="n">
        <v>13418.97</v>
      </c>
      <c r="U19" t="n">
        <v>0.68</v>
      </c>
      <c r="V19" t="n">
        <v>0.84</v>
      </c>
      <c r="W19" t="n">
        <v>5.35</v>
      </c>
      <c r="X19" t="n">
        <v>0.82</v>
      </c>
      <c r="Y19" t="n">
        <v>1</v>
      </c>
      <c r="Z19" t="n">
        <v>10</v>
      </c>
      <c r="AA19" t="n">
        <v>343.7367463307237</v>
      </c>
      <c r="AB19" t="n">
        <v>470.3157809246819</v>
      </c>
      <c r="AC19" t="n">
        <v>425.4295028855738</v>
      </c>
      <c r="AD19" t="n">
        <v>343736.7463307237</v>
      </c>
      <c r="AE19" t="n">
        <v>470315.7809246819</v>
      </c>
      <c r="AF19" t="n">
        <v>4.134855512126435e-06</v>
      </c>
      <c r="AG19" t="n">
        <v>8.032407407407408</v>
      </c>
      <c r="AH19" t="n">
        <v>425429.5028855738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3.608</v>
      </c>
      <c r="E20" t="n">
        <v>27.72</v>
      </c>
      <c r="F20" t="n">
        <v>24.96</v>
      </c>
      <c r="G20" t="n">
        <v>53.49</v>
      </c>
      <c r="H20" t="n">
        <v>0.8</v>
      </c>
      <c r="I20" t="n">
        <v>28</v>
      </c>
      <c r="J20" t="n">
        <v>121.89</v>
      </c>
      <c r="K20" t="n">
        <v>43.4</v>
      </c>
      <c r="L20" t="n">
        <v>5.5</v>
      </c>
      <c r="M20" t="n">
        <v>10</v>
      </c>
      <c r="N20" t="n">
        <v>17.99</v>
      </c>
      <c r="O20" t="n">
        <v>15266.56</v>
      </c>
      <c r="P20" t="n">
        <v>197.86</v>
      </c>
      <c r="Q20" t="n">
        <v>1397.21</v>
      </c>
      <c r="R20" t="n">
        <v>97.88</v>
      </c>
      <c r="S20" t="n">
        <v>66.97</v>
      </c>
      <c r="T20" t="n">
        <v>12800.79</v>
      </c>
      <c r="U20" t="n">
        <v>0.68</v>
      </c>
      <c r="V20" t="n">
        <v>0.84</v>
      </c>
      <c r="W20" t="n">
        <v>5.36</v>
      </c>
      <c r="X20" t="n">
        <v>0.8</v>
      </c>
      <c r="Y20" t="n">
        <v>1</v>
      </c>
      <c r="Z20" t="n">
        <v>10</v>
      </c>
      <c r="AA20" t="n">
        <v>341.7478337582946</v>
      </c>
      <c r="AB20" t="n">
        <v>467.5944629984544</v>
      </c>
      <c r="AC20" t="n">
        <v>422.9679037228318</v>
      </c>
      <c r="AD20" t="n">
        <v>341747.8337582946</v>
      </c>
      <c r="AE20" t="n">
        <v>467594.4629984544</v>
      </c>
      <c r="AF20" t="n">
        <v>4.141973093384468e-06</v>
      </c>
      <c r="AG20" t="n">
        <v>8.020833333333334</v>
      </c>
      <c r="AH20" t="n">
        <v>422967.9037228318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3.6159</v>
      </c>
      <c r="E21" t="n">
        <v>27.66</v>
      </c>
      <c r="F21" t="n">
        <v>24.93</v>
      </c>
      <c r="G21" t="n">
        <v>55.39</v>
      </c>
      <c r="H21" t="n">
        <v>0.83</v>
      </c>
      <c r="I21" t="n">
        <v>27</v>
      </c>
      <c r="J21" t="n">
        <v>122.21</v>
      </c>
      <c r="K21" t="n">
        <v>43.4</v>
      </c>
      <c r="L21" t="n">
        <v>5.75</v>
      </c>
      <c r="M21" t="n">
        <v>6</v>
      </c>
      <c r="N21" t="n">
        <v>18.06</v>
      </c>
      <c r="O21" t="n">
        <v>15306.85</v>
      </c>
      <c r="P21" t="n">
        <v>197.36</v>
      </c>
      <c r="Q21" t="n">
        <v>1397.37</v>
      </c>
      <c r="R21" t="n">
        <v>96.34</v>
      </c>
      <c r="S21" t="n">
        <v>66.97</v>
      </c>
      <c r="T21" t="n">
        <v>12038.39</v>
      </c>
      <c r="U21" t="n">
        <v>0.7</v>
      </c>
      <c r="V21" t="n">
        <v>0.84</v>
      </c>
      <c r="W21" t="n">
        <v>5.37</v>
      </c>
      <c r="X21" t="n">
        <v>0.76</v>
      </c>
      <c r="Y21" t="n">
        <v>1</v>
      </c>
      <c r="Z21" t="n">
        <v>10</v>
      </c>
      <c r="AA21" t="n">
        <v>340.9124315489974</v>
      </c>
      <c r="AB21" t="n">
        <v>466.4514288403496</v>
      </c>
      <c r="AC21" t="n">
        <v>421.933959140518</v>
      </c>
      <c r="AD21" t="n">
        <v>340912.4315489974</v>
      </c>
      <c r="AE21" t="n">
        <v>466451.4288403496</v>
      </c>
      <c r="AF21" t="n">
        <v>4.151042269503574e-06</v>
      </c>
      <c r="AG21" t="n">
        <v>8.003472222222223</v>
      </c>
      <c r="AH21" t="n">
        <v>421933.959140518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3.6155</v>
      </c>
      <c r="E22" t="n">
        <v>27.66</v>
      </c>
      <c r="F22" t="n">
        <v>24.93</v>
      </c>
      <c r="G22" t="n">
        <v>55.4</v>
      </c>
      <c r="H22" t="n">
        <v>0.86</v>
      </c>
      <c r="I22" t="n">
        <v>27</v>
      </c>
      <c r="J22" t="n">
        <v>122.54</v>
      </c>
      <c r="K22" t="n">
        <v>43.4</v>
      </c>
      <c r="L22" t="n">
        <v>6</v>
      </c>
      <c r="M22" t="n">
        <v>2</v>
      </c>
      <c r="N22" t="n">
        <v>18.14</v>
      </c>
      <c r="O22" t="n">
        <v>15347.16</v>
      </c>
      <c r="P22" t="n">
        <v>197.33</v>
      </c>
      <c r="Q22" t="n">
        <v>1397.27</v>
      </c>
      <c r="R22" t="n">
        <v>96.27</v>
      </c>
      <c r="S22" t="n">
        <v>66.97</v>
      </c>
      <c r="T22" t="n">
        <v>12002.3</v>
      </c>
      <c r="U22" t="n">
        <v>0.7</v>
      </c>
      <c r="V22" t="n">
        <v>0.84</v>
      </c>
      <c r="W22" t="n">
        <v>5.37</v>
      </c>
      <c r="X22" t="n">
        <v>0.76</v>
      </c>
      <c r="Y22" t="n">
        <v>1</v>
      </c>
      <c r="Z22" t="n">
        <v>10</v>
      </c>
      <c r="AA22" t="n">
        <v>340.9138481279755</v>
      </c>
      <c r="AB22" t="n">
        <v>466.4533670662025</v>
      </c>
      <c r="AC22" t="n">
        <v>421.9357123848157</v>
      </c>
      <c r="AD22" t="n">
        <v>340913.8481279755</v>
      </c>
      <c r="AE22" t="n">
        <v>466453.3670662025</v>
      </c>
      <c r="AF22" t="n">
        <v>4.150583070712734e-06</v>
      </c>
      <c r="AG22" t="n">
        <v>8.003472222222223</v>
      </c>
      <c r="AH22" t="n">
        <v>421935.7123848157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3.6149</v>
      </c>
      <c r="E23" t="n">
        <v>27.66</v>
      </c>
      <c r="F23" t="n">
        <v>24.93</v>
      </c>
      <c r="G23" t="n">
        <v>55.41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1</v>
      </c>
      <c r="N23" t="n">
        <v>18.22</v>
      </c>
      <c r="O23" t="n">
        <v>15387.5</v>
      </c>
      <c r="P23" t="n">
        <v>197.64</v>
      </c>
      <c r="Q23" t="n">
        <v>1397.25</v>
      </c>
      <c r="R23" t="n">
        <v>96.12</v>
      </c>
      <c r="S23" t="n">
        <v>66.97</v>
      </c>
      <c r="T23" t="n">
        <v>11924.69</v>
      </c>
      <c r="U23" t="n">
        <v>0.7</v>
      </c>
      <c r="V23" t="n">
        <v>0.84</v>
      </c>
      <c r="W23" t="n">
        <v>5.38</v>
      </c>
      <c r="X23" t="n">
        <v>0.77</v>
      </c>
      <c r="Y23" t="n">
        <v>1</v>
      </c>
      <c r="Z23" t="n">
        <v>10</v>
      </c>
      <c r="AA23" t="n">
        <v>341.1534960964791</v>
      </c>
      <c r="AB23" t="n">
        <v>466.7812639892313</v>
      </c>
      <c r="AC23" t="n">
        <v>422.232315285717</v>
      </c>
      <c r="AD23" t="n">
        <v>341153.4960964791</v>
      </c>
      <c r="AE23" t="n">
        <v>466781.2639892313</v>
      </c>
      <c r="AF23" t="n">
        <v>4.149894272526473e-06</v>
      </c>
      <c r="AG23" t="n">
        <v>8.003472222222223</v>
      </c>
      <c r="AH23" t="n">
        <v>422232.315285717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3.6155</v>
      </c>
      <c r="E24" t="n">
        <v>27.66</v>
      </c>
      <c r="F24" t="n">
        <v>24.93</v>
      </c>
      <c r="G24" t="n">
        <v>55.4</v>
      </c>
      <c r="H24" t="n">
        <v>0.93</v>
      </c>
      <c r="I24" t="n">
        <v>27</v>
      </c>
      <c r="J24" t="n">
        <v>123.19</v>
      </c>
      <c r="K24" t="n">
        <v>43.4</v>
      </c>
      <c r="L24" t="n">
        <v>6.5</v>
      </c>
      <c r="M24" t="n">
        <v>0</v>
      </c>
      <c r="N24" t="n">
        <v>18.29</v>
      </c>
      <c r="O24" t="n">
        <v>15427.87</v>
      </c>
      <c r="P24" t="n">
        <v>198.1</v>
      </c>
      <c r="Q24" t="n">
        <v>1397.31</v>
      </c>
      <c r="R24" t="n">
        <v>96.09999999999999</v>
      </c>
      <c r="S24" t="n">
        <v>66.97</v>
      </c>
      <c r="T24" t="n">
        <v>11917.71</v>
      </c>
      <c r="U24" t="n">
        <v>0.7</v>
      </c>
      <c r="V24" t="n">
        <v>0.84</v>
      </c>
      <c r="W24" t="n">
        <v>5.38</v>
      </c>
      <c r="X24" t="n">
        <v>0.76</v>
      </c>
      <c r="Y24" t="n">
        <v>1</v>
      </c>
      <c r="Z24" t="n">
        <v>10</v>
      </c>
      <c r="AA24" t="n">
        <v>341.4289523055514</v>
      </c>
      <c r="AB24" t="n">
        <v>467.1581553267543</v>
      </c>
      <c r="AC24" t="n">
        <v>422.5732366429571</v>
      </c>
      <c r="AD24" t="n">
        <v>341428.9523055514</v>
      </c>
      <c r="AE24" t="n">
        <v>467158.1553267543</v>
      </c>
      <c r="AF24" t="n">
        <v>4.150583070712734e-06</v>
      </c>
      <c r="AG24" t="n">
        <v>8.003472222222223</v>
      </c>
      <c r="AH24" t="n">
        <v>422573.2366429571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1.9744</v>
      </c>
      <c r="E2" t="n">
        <v>50.65</v>
      </c>
      <c r="F2" t="n">
        <v>34.56</v>
      </c>
      <c r="G2" t="n">
        <v>5.94</v>
      </c>
      <c r="H2" t="n">
        <v>0.09</v>
      </c>
      <c r="I2" t="n">
        <v>349</v>
      </c>
      <c r="J2" t="n">
        <v>194.77</v>
      </c>
      <c r="K2" t="n">
        <v>54.38</v>
      </c>
      <c r="L2" t="n">
        <v>1</v>
      </c>
      <c r="M2" t="n">
        <v>347</v>
      </c>
      <c r="N2" t="n">
        <v>39.4</v>
      </c>
      <c r="O2" t="n">
        <v>24256.19</v>
      </c>
      <c r="P2" t="n">
        <v>481.77</v>
      </c>
      <c r="Q2" t="n">
        <v>1397.96</v>
      </c>
      <c r="R2" t="n">
        <v>412.06</v>
      </c>
      <c r="S2" t="n">
        <v>66.97</v>
      </c>
      <c r="T2" t="n">
        <v>168287.67</v>
      </c>
      <c r="U2" t="n">
        <v>0.16</v>
      </c>
      <c r="V2" t="n">
        <v>0.61</v>
      </c>
      <c r="W2" t="n">
        <v>5.86</v>
      </c>
      <c r="X2" t="n">
        <v>10.38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2.2679</v>
      </c>
      <c r="E3" t="n">
        <v>44.09</v>
      </c>
      <c r="F3" t="n">
        <v>31.66</v>
      </c>
      <c r="G3" t="n">
        <v>7.45</v>
      </c>
      <c r="H3" t="n">
        <v>0.11</v>
      </c>
      <c r="I3" t="n">
        <v>255</v>
      </c>
      <c r="J3" t="n">
        <v>195.16</v>
      </c>
      <c r="K3" t="n">
        <v>54.38</v>
      </c>
      <c r="L3" t="n">
        <v>1.25</v>
      </c>
      <c r="M3" t="n">
        <v>253</v>
      </c>
      <c r="N3" t="n">
        <v>39.53</v>
      </c>
      <c r="O3" t="n">
        <v>24303.87</v>
      </c>
      <c r="P3" t="n">
        <v>439.96</v>
      </c>
      <c r="Q3" t="n">
        <v>1397.87</v>
      </c>
      <c r="R3" t="n">
        <v>317.31</v>
      </c>
      <c r="S3" t="n">
        <v>66.97</v>
      </c>
      <c r="T3" t="n">
        <v>121381.86</v>
      </c>
      <c r="U3" t="n">
        <v>0.21</v>
      </c>
      <c r="V3" t="n">
        <v>0.67</v>
      </c>
      <c r="W3" t="n">
        <v>5.7</v>
      </c>
      <c r="X3" t="n">
        <v>7.49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2.4785</v>
      </c>
      <c r="E4" t="n">
        <v>40.35</v>
      </c>
      <c r="F4" t="n">
        <v>30.01</v>
      </c>
      <c r="G4" t="n">
        <v>8.960000000000001</v>
      </c>
      <c r="H4" t="n">
        <v>0.14</v>
      </c>
      <c r="I4" t="n">
        <v>201</v>
      </c>
      <c r="J4" t="n">
        <v>195.55</v>
      </c>
      <c r="K4" t="n">
        <v>54.38</v>
      </c>
      <c r="L4" t="n">
        <v>1.5</v>
      </c>
      <c r="M4" t="n">
        <v>199</v>
      </c>
      <c r="N4" t="n">
        <v>39.67</v>
      </c>
      <c r="O4" t="n">
        <v>24351.61</v>
      </c>
      <c r="P4" t="n">
        <v>415.68</v>
      </c>
      <c r="Q4" t="n">
        <v>1397.67</v>
      </c>
      <c r="R4" t="n">
        <v>263.69</v>
      </c>
      <c r="S4" t="n">
        <v>66.97</v>
      </c>
      <c r="T4" t="n">
        <v>94841.64999999999</v>
      </c>
      <c r="U4" t="n">
        <v>0.25</v>
      </c>
      <c r="V4" t="n">
        <v>0.7</v>
      </c>
      <c r="W4" t="n">
        <v>5.61</v>
      </c>
      <c r="X4" t="n">
        <v>5.84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2.6344</v>
      </c>
      <c r="E5" t="n">
        <v>37.96</v>
      </c>
      <c r="F5" t="n">
        <v>28.99</v>
      </c>
      <c r="G5" t="n">
        <v>10.48</v>
      </c>
      <c r="H5" t="n">
        <v>0.16</v>
      </c>
      <c r="I5" t="n">
        <v>166</v>
      </c>
      <c r="J5" t="n">
        <v>195.93</v>
      </c>
      <c r="K5" t="n">
        <v>54.38</v>
      </c>
      <c r="L5" t="n">
        <v>1.75</v>
      </c>
      <c r="M5" t="n">
        <v>164</v>
      </c>
      <c r="N5" t="n">
        <v>39.81</v>
      </c>
      <c r="O5" t="n">
        <v>24399.39</v>
      </c>
      <c r="P5" t="n">
        <v>400.06</v>
      </c>
      <c r="Q5" t="n">
        <v>1397.51</v>
      </c>
      <c r="R5" t="n">
        <v>229.15</v>
      </c>
      <c r="S5" t="n">
        <v>66.97</v>
      </c>
      <c r="T5" t="n">
        <v>77747.31</v>
      </c>
      <c r="U5" t="n">
        <v>0.29</v>
      </c>
      <c r="V5" t="n">
        <v>0.73</v>
      </c>
      <c r="W5" t="n">
        <v>5.58</v>
      </c>
      <c r="X5" t="n">
        <v>4.82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2.7603</v>
      </c>
      <c r="E6" t="n">
        <v>36.23</v>
      </c>
      <c r="F6" t="n">
        <v>28.23</v>
      </c>
      <c r="G6" t="n">
        <v>12.01</v>
      </c>
      <c r="H6" t="n">
        <v>0.18</v>
      </c>
      <c r="I6" t="n">
        <v>141</v>
      </c>
      <c r="J6" t="n">
        <v>196.32</v>
      </c>
      <c r="K6" t="n">
        <v>54.38</v>
      </c>
      <c r="L6" t="n">
        <v>2</v>
      </c>
      <c r="M6" t="n">
        <v>139</v>
      </c>
      <c r="N6" t="n">
        <v>39.95</v>
      </c>
      <c r="O6" t="n">
        <v>24447.22</v>
      </c>
      <c r="P6" t="n">
        <v>388.23</v>
      </c>
      <c r="Q6" t="n">
        <v>1397.49</v>
      </c>
      <c r="R6" t="n">
        <v>204.86</v>
      </c>
      <c r="S6" t="n">
        <v>66.97</v>
      </c>
      <c r="T6" t="n">
        <v>65729.00999999999</v>
      </c>
      <c r="U6" t="n">
        <v>0.33</v>
      </c>
      <c r="V6" t="n">
        <v>0.75</v>
      </c>
      <c r="W6" t="n">
        <v>5.52</v>
      </c>
      <c r="X6" t="n">
        <v>4.06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2.8556</v>
      </c>
      <c r="E7" t="n">
        <v>35.02</v>
      </c>
      <c r="F7" t="n">
        <v>27.72</v>
      </c>
      <c r="G7" t="n">
        <v>13.52</v>
      </c>
      <c r="H7" t="n">
        <v>0.2</v>
      </c>
      <c r="I7" t="n">
        <v>123</v>
      </c>
      <c r="J7" t="n">
        <v>196.71</v>
      </c>
      <c r="K7" t="n">
        <v>54.38</v>
      </c>
      <c r="L7" t="n">
        <v>2.25</v>
      </c>
      <c r="M7" t="n">
        <v>121</v>
      </c>
      <c r="N7" t="n">
        <v>40.08</v>
      </c>
      <c r="O7" t="n">
        <v>24495.09</v>
      </c>
      <c r="P7" t="n">
        <v>379.87</v>
      </c>
      <c r="Q7" t="n">
        <v>1397.29</v>
      </c>
      <c r="R7" t="n">
        <v>188.23</v>
      </c>
      <c r="S7" t="n">
        <v>66.97</v>
      </c>
      <c r="T7" t="n">
        <v>57503.18</v>
      </c>
      <c r="U7" t="n">
        <v>0.36</v>
      </c>
      <c r="V7" t="n">
        <v>0.76</v>
      </c>
      <c r="W7" t="n">
        <v>5.5</v>
      </c>
      <c r="X7" t="n">
        <v>3.55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2.9416</v>
      </c>
      <c r="E8" t="n">
        <v>34</v>
      </c>
      <c r="F8" t="n">
        <v>27.28</v>
      </c>
      <c r="G8" t="n">
        <v>15.15</v>
      </c>
      <c r="H8" t="n">
        <v>0.23</v>
      </c>
      <c r="I8" t="n">
        <v>108</v>
      </c>
      <c r="J8" t="n">
        <v>197.1</v>
      </c>
      <c r="K8" t="n">
        <v>54.38</v>
      </c>
      <c r="L8" t="n">
        <v>2.5</v>
      </c>
      <c r="M8" t="n">
        <v>106</v>
      </c>
      <c r="N8" t="n">
        <v>40.22</v>
      </c>
      <c r="O8" t="n">
        <v>24543.01</v>
      </c>
      <c r="P8" t="n">
        <v>372.53</v>
      </c>
      <c r="Q8" t="n">
        <v>1397.36</v>
      </c>
      <c r="R8" t="n">
        <v>173.62</v>
      </c>
      <c r="S8" t="n">
        <v>66.97</v>
      </c>
      <c r="T8" t="n">
        <v>50273.74</v>
      </c>
      <c r="U8" t="n">
        <v>0.39</v>
      </c>
      <c r="V8" t="n">
        <v>0.77</v>
      </c>
      <c r="W8" t="n">
        <v>5.48</v>
      </c>
      <c r="X8" t="n">
        <v>3.11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3.0092</v>
      </c>
      <c r="E9" t="n">
        <v>33.23</v>
      </c>
      <c r="F9" t="n">
        <v>26.94</v>
      </c>
      <c r="G9" t="n">
        <v>16.67</v>
      </c>
      <c r="H9" t="n">
        <v>0.25</v>
      </c>
      <c r="I9" t="n">
        <v>97</v>
      </c>
      <c r="J9" t="n">
        <v>197.49</v>
      </c>
      <c r="K9" t="n">
        <v>54.38</v>
      </c>
      <c r="L9" t="n">
        <v>2.75</v>
      </c>
      <c r="M9" t="n">
        <v>95</v>
      </c>
      <c r="N9" t="n">
        <v>40.36</v>
      </c>
      <c r="O9" t="n">
        <v>24590.98</v>
      </c>
      <c r="P9" t="n">
        <v>366.57</v>
      </c>
      <c r="Q9" t="n">
        <v>1397.41</v>
      </c>
      <c r="R9" t="n">
        <v>162.93</v>
      </c>
      <c r="S9" t="n">
        <v>66.97</v>
      </c>
      <c r="T9" t="n">
        <v>44984.09</v>
      </c>
      <c r="U9" t="n">
        <v>0.41</v>
      </c>
      <c r="V9" t="n">
        <v>0.78</v>
      </c>
      <c r="W9" t="n">
        <v>5.46</v>
      </c>
      <c r="X9" t="n">
        <v>2.77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3.0633</v>
      </c>
      <c r="E10" t="n">
        <v>32.64</v>
      </c>
      <c r="F10" t="n">
        <v>26.71</v>
      </c>
      <c r="G10" t="n">
        <v>18.21</v>
      </c>
      <c r="H10" t="n">
        <v>0.27</v>
      </c>
      <c r="I10" t="n">
        <v>88</v>
      </c>
      <c r="J10" t="n">
        <v>197.88</v>
      </c>
      <c r="K10" t="n">
        <v>54.38</v>
      </c>
      <c r="L10" t="n">
        <v>3</v>
      </c>
      <c r="M10" t="n">
        <v>86</v>
      </c>
      <c r="N10" t="n">
        <v>40.5</v>
      </c>
      <c r="O10" t="n">
        <v>24639</v>
      </c>
      <c r="P10" t="n">
        <v>362.05</v>
      </c>
      <c r="Q10" t="n">
        <v>1397.39</v>
      </c>
      <c r="R10" t="n">
        <v>154.73</v>
      </c>
      <c r="S10" t="n">
        <v>66.97</v>
      </c>
      <c r="T10" t="n">
        <v>40924.62</v>
      </c>
      <c r="U10" t="n">
        <v>0.43</v>
      </c>
      <c r="V10" t="n">
        <v>0.79</v>
      </c>
      <c r="W10" t="n">
        <v>5.45</v>
      </c>
      <c r="X10" t="n">
        <v>2.54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3.1201</v>
      </c>
      <c r="E11" t="n">
        <v>32.05</v>
      </c>
      <c r="F11" t="n">
        <v>26.42</v>
      </c>
      <c r="G11" t="n">
        <v>19.82</v>
      </c>
      <c r="H11" t="n">
        <v>0.29</v>
      </c>
      <c r="I11" t="n">
        <v>80</v>
      </c>
      <c r="J11" t="n">
        <v>198.27</v>
      </c>
      <c r="K11" t="n">
        <v>54.38</v>
      </c>
      <c r="L11" t="n">
        <v>3.25</v>
      </c>
      <c r="M11" t="n">
        <v>78</v>
      </c>
      <c r="N11" t="n">
        <v>40.64</v>
      </c>
      <c r="O11" t="n">
        <v>24687.06</v>
      </c>
      <c r="P11" t="n">
        <v>356.88</v>
      </c>
      <c r="Q11" t="n">
        <v>1397.5</v>
      </c>
      <c r="R11" t="n">
        <v>145.79</v>
      </c>
      <c r="S11" t="n">
        <v>66.97</v>
      </c>
      <c r="T11" t="n">
        <v>36496.07</v>
      </c>
      <c r="U11" t="n">
        <v>0.46</v>
      </c>
      <c r="V11" t="n">
        <v>0.8</v>
      </c>
      <c r="W11" t="n">
        <v>5.43</v>
      </c>
      <c r="X11" t="n">
        <v>2.25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3.1558</v>
      </c>
      <c r="E12" t="n">
        <v>31.69</v>
      </c>
      <c r="F12" t="n">
        <v>26.29</v>
      </c>
      <c r="G12" t="n">
        <v>21.32</v>
      </c>
      <c r="H12" t="n">
        <v>0.31</v>
      </c>
      <c r="I12" t="n">
        <v>74</v>
      </c>
      <c r="J12" t="n">
        <v>198.66</v>
      </c>
      <c r="K12" t="n">
        <v>54.38</v>
      </c>
      <c r="L12" t="n">
        <v>3.5</v>
      </c>
      <c r="M12" t="n">
        <v>72</v>
      </c>
      <c r="N12" t="n">
        <v>40.78</v>
      </c>
      <c r="O12" t="n">
        <v>24735.17</v>
      </c>
      <c r="P12" t="n">
        <v>354.06</v>
      </c>
      <c r="Q12" t="n">
        <v>1397.35</v>
      </c>
      <c r="R12" t="n">
        <v>141.42</v>
      </c>
      <c r="S12" t="n">
        <v>66.97</v>
      </c>
      <c r="T12" t="n">
        <v>34339.47</v>
      </c>
      <c r="U12" t="n">
        <v>0.47</v>
      </c>
      <c r="V12" t="n">
        <v>0.8</v>
      </c>
      <c r="W12" t="n">
        <v>5.43</v>
      </c>
      <c r="X12" t="n">
        <v>2.13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3.1991</v>
      </c>
      <c r="E13" t="n">
        <v>31.26</v>
      </c>
      <c r="F13" t="n">
        <v>26.1</v>
      </c>
      <c r="G13" t="n">
        <v>23.03</v>
      </c>
      <c r="H13" t="n">
        <v>0.33</v>
      </c>
      <c r="I13" t="n">
        <v>68</v>
      </c>
      <c r="J13" t="n">
        <v>199.05</v>
      </c>
      <c r="K13" t="n">
        <v>54.38</v>
      </c>
      <c r="L13" t="n">
        <v>3.75</v>
      </c>
      <c r="M13" t="n">
        <v>66</v>
      </c>
      <c r="N13" t="n">
        <v>40.92</v>
      </c>
      <c r="O13" t="n">
        <v>24783.33</v>
      </c>
      <c r="P13" t="n">
        <v>349.69</v>
      </c>
      <c r="Q13" t="n">
        <v>1397.38</v>
      </c>
      <c r="R13" t="n">
        <v>135.42</v>
      </c>
      <c r="S13" t="n">
        <v>66.97</v>
      </c>
      <c r="T13" t="n">
        <v>31369.94</v>
      </c>
      <c r="U13" t="n">
        <v>0.49</v>
      </c>
      <c r="V13" t="n">
        <v>0.8100000000000001</v>
      </c>
      <c r="W13" t="n">
        <v>5.41</v>
      </c>
      <c r="X13" t="n">
        <v>1.93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3.2243</v>
      </c>
      <c r="E14" t="n">
        <v>31.01</v>
      </c>
      <c r="F14" t="n">
        <v>26.01</v>
      </c>
      <c r="G14" t="n">
        <v>24.38</v>
      </c>
      <c r="H14" t="n">
        <v>0.36</v>
      </c>
      <c r="I14" t="n">
        <v>64</v>
      </c>
      <c r="J14" t="n">
        <v>199.44</v>
      </c>
      <c r="K14" t="n">
        <v>54.38</v>
      </c>
      <c r="L14" t="n">
        <v>4</v>
      </c>
      <c r="M14" t="n">
        <v>62</v>
      </c>
      <c r="N14" t="n">
        <v>41.06</v>
      </c>
      <c r="O14" t="n">
        <v>24831.54</v>
      </c>
      <c r="P14" t="n">
        <v>347.38</v>
      </c>
      <c r="Q14" t="n">
        <v>1397.26</v>
      </c>
      <c r="R14" t="n">
        <v>132.08</v>
      </c>
      <c r="S14" t="n">
        <v>66.97</v>
      </c>
      <c r="T14" t="n">
        <v>29719.43</v>
      </c>
      <c r="U14" t="n">
        <v>0.51</v>
      </c>
      <c r="V14" t="n">
        <v>0.8100000000000001</v>
      </c>
      <c r="W14" t="n">
        <v>5.41</v>
      </c>
      <c r="X14" t="n">
        <v>1.84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3.2626</v>
      </c>
      <c r="E15" t="n">
        <v>30.65</v>
      </c>
      <c r="F15" t="n">
        <v>25.84</v>
      </c>
      <c r="G15" t="n">
        <v>26.28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343.89</v>
      </c>
      <c r="Q15" t="n">
        <v>1397.38</v>
      </c>
      <c r="R15" t="n">
        <v>127.06</v>
      </c>
      <c r="S15" t="n">
        <v>66.97</v>
      </c>
      <c r="T15" t="n">
        <v>27235.58</v>
      </c>
      <c r="U15" t="n">
        <v>0.53</v>
      </c>
      <c r="V15" t="n">
        <v>0.8100000000000001</v>
      </c>
      <c r="W15" t="n">
        <v>5.38</v>
      </c>
      <c r="X15" t="n">
        <v>1.67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3.2853</v>
      </c>
      <c r="E16" t="n">
        <v>30.44</v>
      </c>
      <c r="F16" t="n">
        <v>25.74</v>
      </c>
      <c r="G16" t="n">
        <v>27.58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341.25</v>
      </c>
      <c r="Q16" t="n">
        <v>1397.2</v>
      </c>
      <c r="R16" t="n">
        <v>124.02</v>
      </c>
      <c r="S16" t="n">
        <v>66.97</v>
      </c>
      <c r="T16" t="n">
        <v>25730.17</v>
      </c>
      <c r="U16" t="n">
        <v>0.54</v>
      </c>
      <c r="V16" t="n">
        <v>0.82</v>
      </c>
      <c r="W16" t="n">
        <v>5.38</v>
      </c>
      <c r="X16" t="n">
        <v>1.58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3.3161</v>
      </c>
      <c r="E17" t="n">
        <v>30.16</v>
      </c>
      <c r="F17" t="n">
        <v>25.62</v>
      </c>
      <c r="G17" t="n">
        <v>29.56</v>
      </c>
      <c r="H17" t="n">
        <v>0.42</v>
      </c>
      <c r="I17" t="n">
        <v>52</v>
      </c>
      <c r="J17" t="n">
        <v>200.61</v>
      </c>
      <c r="K17" t="n">
        <v>54.38</v>
      </c>
      <c r="L17" t="n">
        <v>4.75</v>
      </c>
      <c r="M17" t="n">
        <v>50</v>
      </c>
      <c r="N17" t="n">
        <v>41.49</v>
      </c>
      <c r="O17" t="n">
        <v>24976.45</v>
      </c>
      <c r="P17" t="n">
        <v>338.06</v>
      </c>
      <c r="Q17" t="n">
        <v>1397.21</v>
      </c>
      <c r="R17" t="n">
        <v>119.84</v>
      </c>
      <c r="S17" t="n">
        <v>66.97</v>
      </c>
      <c r="T17" t="n">
        <v>23660.41</v>
      </c>
      <c r="U17" t="n">
        <v>0.5600000000000001</v>
      </c>
      <c r="V17" t="n">
        <v>0.82</v>
      </c>
      <c r="W17" t="n">
        <v>5.38</v>
      </c>
      <c r="X17" t="n">
        <v>1.45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3.3292</v>
      </c>
      <c r="E18" t="n">
        <v>30.04</v>
      </c>
      <c r="F18" t="n">
        <v>25.58</v>
      </c>
      <c r="G18" t="n">
        <v>30.69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336.15</v>
      </c>
      <c r="Q18" t="n">
        <v>1397.26</v>
      </c>
      <c r="R18" t="n">
        <v>118.08</v>
      </c>
      <c r="S18" t="n">
        <v>66.97</v>
      </c>
      <c r="T18" t="n">
        <v>22789.98</v>
      </c>
      <c r="U18" t="n">
        <v>0.57</v>
      </c>
      <c r="V18" t="n">
        <v>0.82</v>
      </c>
      <c r="W18" t="n">
        <v>5.39</v>
      </c>
      <c r="X18" t="n">
        <v>1.41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3.3514</v>
      </c>
      <c r="E19" t="n">
        <v>29.84</v>
      </c>
      <c r="F19" t="n">
        <v>25.49</v>
      </c>
      <c r="G19" t="n">
        <v>32.55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333.62</v>
      </c>
      <c r="Q19" t="n">
        <v>1397.3</v>
      </c>
      <c r="R19" t="n">
        <v>115.57</v>
      </c>
      <c r="S19" t="n">
        <v>66.97</v>
      </c>
      <c r="T19" t="n">
        <v>21553.37</v>
      </c>
      <c r="U19" t="n">
        <v>0.58</v>
      </c>
      <c r="V19" t="n">
        <v>0.83</v>
      </c>
      <c r="W19" t="n">
        <v>5.38</v>
      </c>
      <c r="X19" t="n">
        <v>1.33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3.3662</v>
      </c>
      <c r="E20" t="n">
        <v>29.71</v>
      </c>
      <c r="F20" t="n">
        <v>25.44</v>
      </c>
      <c r="G20" t="n">
        <v>33.92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331.57</v>
      </c>
      <c r="Q20" t="n">
        <v>1397.19</v>
      </c>
      <c r="R20" t="n">
        <v>113.67</v>
      </c>
      <c r="S20" t="n">
        <v>66.97</v>
      </c>
      <c r="T20" t="n">
        <v>20610.36</v>
      </c>
      <c r="U20" t="n">
        <v>0.59</v>
      </c>
      <c r="V20" t="n">
        <v>0.83</v>
      </c>
      <c r="W20" t="n">
        <v>5.38</v>
      </c>
      <c r="X20" t="n">
        <v>1.27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3.3921</v>
      </c>
      <c r="E21" t="n">
        <v>29.48</v>
      </c>
      <c r="F21" t="n">
        <v>25.33</v>
      </c>
      <c r="G21" t="n">
        <v>36.19</v>
      </c>
      <c r="H21" t="n">
        <v>0.51</v>
      </c>
      <c r="I21" t="n">
        <v>42</v>
      </c>
      <c r="J21" t="n">
        <v>202.19</v>
      </c>
      <c r="K21" t="n">
        <v>54.38</v>
      </c>
      <c r="L21" t="n">
        <v>5.75</v>
      </c>
      <c r="M21" t="n">
        <v>40</v>
      </c>
      <c r="N21" t="n">
        <v>42.06</v>
      </c>
      <c r="O21" t="n">
        <v>25170.34</v>
      </c>
      <c r="P21" t="n">
        <v>328.75</v>
      </c>
      <c r="Q21" t="n">
        <v>1397.24</v>
      </c>
      <c r="R21" t="n">
        <v>110.29</v>
      </c>
      <c r="S21" t="n">
        <v>66.97</v>
      </c>
      <c r="T21" t="n">
        <v>18937.93</v>
      </c>
      <c r="U21" t="n">
        <v>0.61</v>
      </c>
      <c r="V21" t="n">
        <v>0.83</v>
      </c>
      <c r="W21" t="n">
        <v>5.37</v>
      </c>
      <c r="X21" t="n">
        <v>1.16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3.4054</v>
      </c>
      <c r="E22" t="n">
        <v>29.36</v>
      </c>
      <c r="F22" t="n">
        <v>25.29</v>
      </c>
      <c r="G22" t="n">
        <v>37.94</v>
      </c>
      <c r="H22" t="n">
        <v>0.53</v>
      </c>
      <c r="I22" t="n">
        <v>40</v>
      </c>
      <c r="J22" t="n">
        <v>202.58</v>
      </c>
      <c r="K22" t="n">
        <v>54.38</v>
      </c>
      <c r="L22" t="n">
        <v>6</v>
      </c>
      <c r="M22" t="n">
        <v>38</v>
      </c>
      <c r="N22" t="n">
        <v>42.2</v>
      </c>
      <c r="O22" t="n">
        <v>25218.93</v>
      </c>
      <c r="P22" t="n">
        <v>326.7</v>
      </c>
      <c r="Q22" t="n">
        <v>1397.28</v>
      </c>
      <c r="R22" t="n">
        <v>109.16</v>
      </c>
      <c r="S22" t="n">
        <v>66.97</v>
      </c>
      <c r="T22" t="n">
        <v>18381.57</v>
      </c>
      <c r="U22" t="n">
        <v>0.61</v>
      </c>
      <c r="V22" t="n">
        <v>0.83</v>
      </c>
      <c r="W22" t="n">
        <v>5.36</v>
      </c>
      <c r="X22" t="n">
        <v>1.13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3.4151</v>
      </c>
      <c r="E23" t="n">
        <v>29.28</v>
      </c>
      <c r="F23" t="n">
        <v>25.25</v>
      </c>
      <c r="G23" t="n">
        <v>38.84</v>
      </c>
      <c r="H23" t="n">
        <v>0.55</v>
      </c>
      <c r="I23" t="n">
        <v>39</v>
      </c>
      <c r="J23" t="n">
        <v>202.98</v>
      </c>
      <c r="K23" t="n">
        <v>54.38</v>
      </c>
      <c r="L23" t="n">
        <v>6.25</v>
      </c>
      <c r="M23" t="n">
        <v>37</v>
      </c>
      <c r="N23" t="n">
        <v>42.35</v>
      </c>
      <c r="O23" t="n">
        <v>25267.7</v>
      </c>
      <c r="P23" t="n">
        <v>325.24</v>
      </c>
      <c r="Q23" t="n">
        <v>1397.22</v>
      </c>
      <c r="R23" t="n">
        <v>107.78</v>
      </c>
      <c r="S23" t="n">
        <v>66.97</v>
      </c>
      <c r="T23" t="n">
        <v>17698.01</v>
      </c>
      <c r="U23" t="n">
        <v>0.62</v>
      </c>
      <c r="V23" t="n">
        <v>0.83</v>
      </c>
      <c r="W23" t="n">
        <v>5.36</v>
      </c>
      <c r="X23" t="n">
        <v>1.08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3.428</v>
      </c>
      <c r="E24" t="n">
        <v>29.17</v>
      </c>
      <c r="F24" t="n">
        <v>25.22</v>
      </c>
      <c r="G24" t="n">
        <v>40.89</v>
      </c>
      <c r="H24" t="n">
        <v>0.57</v>
      </c>
      <c r="I24" t="n">
        <v>37</v>
      </c>
      <c r="J24" t="n">
        <v>203.37</v>
      </c>
      <c r="K24" t="n">
        <v>54.38</v>
      </c>
      <c r="L24" t="n">
        <v>6.5</v>
      </c>
      <c r="M24" t="n">
        <v>35</v>
      </c>
      <c r="N24" t="n">
        <v>42.49</v>
      </c>
      <c r="O24" t="n">
        <v>25316.39</v>
      </c>
      <c r="P24" t="n">
        <v>323.57</v>
      </c>
      <c r="Q24" t="n">
        <v>1397.25</v>
      </c>
      <c r="R24" t="n">
        <v>106.75</v>
      </c>
      <c r="S24" t="n">
        <v>66.97</v>
      </c>
      <c r="T24" t="n">
        <v>17190.66</v>
      </c>
      <c r="U24" t="n">
        <v>0.63</v>
      </c>
      <c r="V24" t="n">
        <v>0.83</v>
      </c>
      <c r="W24" t="n">
        <v>5.36</v>
      </c>
      <c r="X24" t="n">
        <v>1.05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3.4464</v>
      </c>
      <c r="E25" t="n">
        <v>29.02</v>
      </c>
      <c r="F25" t="n">
        <v>25.14</v>
      </c>
      <c r="G25" t="n">
        <v>43.09</v>
      </c>
      <c r="H25" t="n">
        <v>0.59</v>
      </c>
      <c r="I25" t="n">
        <v>35</v>
      </c>
      <c r="J25" t="n">
        <v>203.77</v>
      </c>
      <c r="K25" t="n">
        <v>54.38</v>
      </c>
      <c r="L25" t="n">
        <v>6.75</v>
      </c>
      <c r="M25" t="n">
        <v>33</v>
      </c>
      <c r="N25" t="n">
        <v>42.64</v>
      </c>
      <c r="O25" t="n">
        <v>25365.14</v>
      </c>
      <c r="P25" t="n">
        <v>320.28</v>
      </c>
      <c r="Q25" t="n">
        <v>1397.18</v>
      </c>
      <c r="R25" t="n">
        <v>104.52</v>
      </c>
      <c r="S25" t="n">
        <v>66.97</v>
      </c>
      <c r="T25" t="n">
        <v>16085.58</v>
      </c>
      <c r="U25" t="n">
        <v>0.64</v>
      </c>
      <c r="V25" t="n">
        <v>0.84</v>
      </c>
      <c r="W25" t="n">
        <v>5.34</v>
      </c>
      <c r="X25" t="n">
        <v>0.97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3.4558</v>
      </c>
      <c r="E26" t="n">
        <v>28.94</v>
      </c>
      <c r="F26" t="n">
        <v>25.1</v>
      </c>
      <c r="G26" t="n">
        <v>44.29</v>
      </c>
      <c r="H26" t="n">
        <v>0.61</v>
      </c>
      <c r="I26" t="n">
        <v>34</v>
      </c>
      <c r="J26" t="n">
        <v>204.16</v>
      </c>
      <c r="K26" t="n">
        <v>54.38</v>
      </c>
      <c r="L26" t="n">
        <v>7</v>
      </c>
      <c r="M26" t="n">
        <v>32</v>
      </c>
      <c r="N26" t="n">
        <v>42.78</v>
      </c>
      <c r="O26" t="n">
        <v>25413.94</v>
      </c>
      <c r="P26" t="n">
        <v>318.6</v>
      </c>
      <c r="Q26" t="n">
        <v>1397.3</v>
      </c>
      <c r="R26" t="n">
        <v>103.02</v>
      </c>
      <c r="S26" t="n">
        <v>66.97</v>
      </c>
      <c r="T26" t="n">
        <v>15341.74</v>
      </c>
      <c r="U26" t="n">
        <v>0.65</v>
      </c>
      <c r="V26" t="n">
        <v>0.84</v>
      </c>
      <c r="W26" t="n">
        <v>5.34</v>
      </c>
      <c r="X26" t="n">
        <v>0.93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3.4619</v>
      </c>
      <c r="E27" t="n">
        <v>28.89</v>
      </c>
      <c r="F27" t="n">
        <v>25.09</v>
      </c>
      <c r="G27" t="n">
        <v>45.61</v>
      </c>
      <c r="H27" t="n">
        <v>0.63</v>
      </c>
      <c r="I27" t="n">
        <v>33</v>
      </c>
      <c r="J27" t="n">
        <v>204.56</v>
      </c>
      <c r="K27" t="n">
        <v>54.38</v>
      </c>
      <c r="L27" t="n">
        <v>7.25</v>
      </c>
      <c r="M27" t="n">
        <v>31</v>
      </c>
      <c r="N27" t="n">
        <v>42.93</v>
      </c>
      <c r="O27" t="n">
        <v>25462.78</v>
      </c>
      <c r="P27" t="n">
        <v>317.4</v>
      </c>
      <c r="Q27" t="n">
        <v>1397.24</v>
      </c>
      <c r="R27" t="n">
        <v>102.43</v>
      </c>
      <c r="S27" t="n">
        <v>66.97</v>
      </c>
      <c r="T27" t="n">
        <v>15052.34</v>
      </c>
      <c r="U27" t="n">
        <v>0.65</v>
      </c>
      <c r="V27" t="n">
        <v>0.84</v>
      </c>
      <c r="W27" t="n">
        <v>5.35</v>
      </c>
      <c r="X27" t="n">
        <v>0.92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3.4703</v>
      </c>
      <c r="E28" t="n">
        <v>28.82</v>
      </c>
      <c r="F28" t="n">
        <v>25.05</v>
      </c>
      <c r="G28" t="n">
        <v>46.98</v>
      </c>
      <c r="H28" t="n">
        <v>0.65</v>
      </c>
      <c r="I28" t="n">
        <v>32</v>
      </c>
      <c r="J28" t="n">
        <v>204.95</v>
      </c>
      <c r="K28" t="n">
        <v>54.38</v>
      </c>
      <c r="L28" t="n">
        <v>7.5</v>
      </c>
      <c r="M28" t="n">
        <v>30</v>
      </c>
      <c r="N28" t="n">
        <v>43.08</v>
      </c>
      <c r="O28" t="n">
        <v>25511.67</v>
      </c>
      <c r="P28" t="n">
        <v>315.03</v>
      </c>
      <c r="Q28" t="n">
        <v>1397.2</v>
      </c>
      <c r="R28" t="n">
        <v>101.88</v>
      </c>
      <c r="S28" t="n">
        <v>66.97</v>
      </c>
      <c r="T28" t="n">
        <v>14783.07</v>
      </c>
      <c r="U28" t="n">
        <v>0.66</v>
      </c>
      <c r="V28" t="n">
        <v>0.84</v>
      </c>
      <c r="W28" t="n">
        <v>5.34</v>
      </c>
      <c r="X28" t="n">
        <v>0.89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3.4858</v>
      </c>
      <c r="E29" t="n">
        <v>28.69</v>
      </c>
      <c r="F29" t="n">
        <v>25</v>
      </c>
      <c r="G29" t="n">
        <v>50.01</v>
      </c>
      <c r="H29" t="n">
        <v>0.67</v>
      </c>
      <c r="I29" t="n">
        <v>30</v>
      </c>
      <c r="J29" t="n">
        <v>205.35</v>
      </c>
      <c r="K29" t="n">
        <v>54.38</v>
      </c>
      <c r="L29" t="n">
        <v>7.75</v>
      </c>
      <c r="M29" t="n">
        <v>28</v>
      </c>
      <c r="N29" t="n">
        <v>43.22</v>
      </c>
      <c r="O29" t="n">
        <v>25560.62</v>
      </c>
      <c r="P29" t="n">
        <v>313.53</v>
      </c>
      <c r="Q29" t="n">
        <v>1397.42</v>
      </c>
      <c r="R29" t="n">
        <v>100.04</v>
      </c>
      <c r="S29" t="n">
        <v>66.97</v>
      </c>
      <c r="T29" t="n">
        <v>13872.94</v>
      </c>
      <c r="U29" t="n">
        <v>0.67</v>
      </c>
      <c r="V29" t="n">
        <v>0.84</v>
      </c>
      <c r="W29" t="n">
        <v>5.34</v>
      </c>
      <c r="X29" t="n">
        <v>0.84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3.4942</v>
      </c>
      <c r="E30" t="n">
        <v>28.62</v>
      </c>
      <c r="F30" t="n">
        <v>24.97</v>
      </c>
      <c r="G30" t="n">
        <v>51.67</v>
      </c>
      <c r="H30" t="n">
        <v>0.6899999999999999</v>
      </c>
      <c r="I30" t="n">
        <v>29</v>
      </c>
      <c r="J30" t="n">
        <v>205.75</v>
      </c>
      <c r="K30" t="n">
        <v>54.38</v>
      </c>
      <c r="L30" t="n">
        <v>8</v>
      </c>
      <c r="M30" t="n">
        <v>27</v>
      </c>
      <c r="N30" t="n">
        <v>43.37</v>
      </c>
      <c r="O30" t="n">
        <v>25609.61</v>
      </c>
      <c r="P30" t="n">
        <v>311.26</v>
      </c>
      <c r="Q30" t="n">
        <v>1397.28</v>
      </c>
      <c r="R30" t="n">
        <v>98.73999999999999</v>
      </c>
      <c r="S30" t="n">
        <v>66.97</v>
      </c>
      <c r="T30" t="n">
        <v>13224.63</v>
      </c>
      <c r="U30" t="n">
        <v>0.68</v>
      </c>
      <c r="V30" t="n">
        <v>0.84</v>
      </c>
      <c r="W30" t="n">
        <v>5.35</v>
      </c>
      <c r="X30" t="n">
        <v>0.8100000000000001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3.502</v>
      </c>
      <c r="E31" t="n">
        <v>28.56</v>
      </c>
      <c r="F31" t="n">
        <v>24.95</v>
      </c>
      <c r="G31" t="n">
        <v>53.46</v>
      </c>
      <c r="H31" t="n">
        <v>0.71</v>
      </c>
      <c r="I31" t="n">
        <v>28</v>
      </c>
      <c r="J31" t="n">
        <v>206.15</v>
      </c>
      <c r="K31" t="n">
        <v>54.38</v>
      </c>
      <c r="L31" t="n">
        <v>8.25</v>
      </c>
      <c r="M31" t="n">
        <v>26</v>
      </c>
      <c r="N31" t="n">
        <v>43.52</v>
      </c>
      <c r="O31" t="n">
        <v>25658.66</v>
      </c>
      <c r="P31" t="n">
        <v>309.73</v>
      </c>
      <c r="Q31" t="n">
        <v>1397.19</v>
      </c>
      <c r="R31" t="n">
        <v>98.09</v>
      </c>
      <c r="S31" t="n">
        <v>66.97</v>
      </c>
      <c r="T31" t="n">
        <v>12908.35</v>
      </c>
      <c r="U31" t="n">
        <v>0.68</v>
      </c>
      <c r="V31" t="n">
        <v>0.84</v>
      </c>
      <c r="W31" t="n">
        <v>5.34</v>
      </c>
      <c r="X31" t="n">
        <v>0.78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3.5109</v>
      </c>
      <c r="E32" t="n">
        <v>28.48</v>
      </c>
      <c r="F32" t="n">
        <v>24.92</v>
      </c>
      <c r="G32" t="n">
        <v>55.37</v>
      </c>
      <c r="H32" t="n">
        <v>0.73</v>
      </c>
      <c r="I32" t="n">
        <v>27</v>
      </c>
      <c r="J32" t="n">
        <v>206.54</v>
      </c>
      <c r="K32" t="n">
        <v>54.38</v>
      </c>
      <c r="L32" t="n">
        <v>8.5</v>
      </c>
      <c r="M32" t="n">
        <v>25</v>
      </c>
      <c r="N32" t="n">
        <v>43.67</v>
      </c>
      <c r="O32" t="n">
        <v>25707.76</v>
      </c>
      <c r="P32" t="n">
        <v>308.01</v>
      </c>
      <c r="Q32" t="n">
        <v>1397.24</v>
      </c>
      <c r="R32" t="n">
        <v>96.79000000000001</v>
      </c>
      <c r="S32" t="n">
        <v>66.97</v>
      </c>
      <c r="T32" t="n">
        <v>12260.64</v>
      </c>
      <c r="U32" t="n">
        <v>0.6899999999999999</v>
      </c>
      <c r="V32" t="n">
        <v>0.84</v>
      </c>
      <c r="W32" t="n">
        <v>5.34</v>
      </c>
      <c r="X32" t="n">
        <v>0.75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3.5187</v>
      </c>
      <c r="E33" t="n">
        <v>28.42</v>
      </c>
      <c r="F33" t="n">
        <v>24.89</v>
      </c>
      <c r="G33" t="n">
        <v>57.44</v>
      </c>
      <c r="H33" t="n">
        <v>0.75</v>
      </c>
      <c r="I33" t="n">
        <v>26</v>
      </c>
      <c r="J33" t="n">
        <v>206.94</v>
      </c>
      <c r="K33" t="n">
        <v>54.38</v>
      </c>
      <c r="L33" t="n">
        <v>8.75</v>
      </c>
      <c r="M33" t="n">
        <v>24</v>
      </c>
      <c r="N33" t="n">
        <v>43.81</v>
      </c>
      <c r="O33" t="n">
        <v>25756.9</v>
      </c>
      <c r="P33" t="n">
        <v>304.82</v>
      </c>
      <c r="Q33" t="n">
        <v>1397.21</v>
      </c>
      <c r="R33" t="n">
        <v>96.27</v>
      </c>
      <c r="S33" t="n">
        <v>66.97</v>
      </c>
      <c r="T33" t="n">
        <v>12004.24</v>
      </c>
      <c r="U33" t="n">
        <v>0.7</v>
      </c>
      <c r="V33" t="n">
        <v>0.85</v>
      </c>
      <c r="W33" t="n">
        <v>5.33</v>
      </c>
      <c r="X33" t="n">
        <v>0.73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3.5201</v>
      </c>
      <c r="E34" t="n">
        <v>28.41</v>
      </c>
      <c r="F34" t="n">
        <v>24.88</v>
      </c>
      <c r="G34" t="n">
        <v>57.42</v>
      </c>
      <c r="H34" t="n">
        <v>0.77</v>
      </c>
      <c r="I34" t="n">
        <v>26</v>
      </c>
      <c r="J34" t="n">
        <v>207.34</v>
      </c>
      <c r="K34" t="n">
        <v>54.38</v>
      </c>
      <c r="L34" t="n">
        <v>9</v>
      </c>
      <c r="M34" t="n">
        <v>24</v>
      </c>
      <c r="N34" t="n">
        <v>43.96</v>
      </c>
      <c r="O34" t="n">
        <v>25806.1</v>
      </c>
      <c r="P34" t="n">
        <v>304.08</v>
      </c>
      <c r="Q34" t="n">
        <v>1397.21</v>
      </c>
      <c r="R34" t="n">
        <v>95.88</v>
      </c>
      <c r="S34" t="n">
        <v>66.97</v>
      </c>
      <c r="T34" t="n">
        <v>11811.55</v>
      </c>
      <c r="U34" t="n">
        <v>0.7</v>
      </c>
      <c r="V34" t="n">
        <v>0.85</v>
      </c>
      <c r="W34" t="n">
        <v>5.33</v>
      </c>
      <c r="X34" t="n">
        <v>0.71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3.5265</v>
      </c>
      <c r="E35" t="n">
        <v>28.36</v>
      </c>
      <c r="F35" t="n">
        <v>24.87</v>
      </c>
      <c r="G35" t="n">
        <v>59.68</v>
      </c>
      <c r="H35" t="n">
        <v>0.79</v>
      </c>
      <c r="I35" t="n">
        <v>25</v>
      </c>
      <c r="J35" t="n">
        <v>207.74</v>
      </c>
      <c r="K35" t="n">
        <v>54.38</v>
      </c>
      <c r="L35" t="n">
        <v>9.25</v>
      </c>
      <c r="M35" t="n">
        <v>23</v>
      </c>
      <c r="N35" t="n">
        <v>44.11</v>
      </c>
      <c r="O35" t="n">
        <v>25855.35</v>
      </c>
      <c r="P35" t="n">
        <v>302.6</v>
      </c>
      <c r="Q35" t="n">
        <v>1397.27</v>
      </c>
      <c r="R35" t="n">
        <v>95.37</v>
      </c>
      <c r="S35" t="n">
        <v>66.97</v>
      </c>
      <c r="T35" t="n">
        <v>11560.95</v>
      </c>
      <c r="U35" t="n">
        <v>0.7</v>
      </c>
      <c r="V35" t="n">
        <v>0.85</v>
      </c>
      <c r="W35" t="n">
        <v>5.34</v>
      </c>
      <c r="X35" t="n">
        <v>0.7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3.5381</v>
      </c>
      <c r="E36" t="n">
        <v>28.26</v>
      </c>
      <c r="F36" t="n">
        <v>24.81</v>
      </c>
      <c r="G36" t="n">
        <v>62.03</v>
      </c>
      <c r="H36" t="n">
        <v>0.8100000000000001</v>
      </c>
      <c r="I36" t="n">
        <v>24</v>
      </c>
      <c r="J36" t="n">
        <v>208.14</v>
      </c>
      <c r="K36" t="n">
        <v>54.38</v>
      </c>
      <c r="L36" t="n">
        <v>9.5</v>
      </c>
      <c r="M36" t="n">
        <v>22</v>
      </c>
      <c r="N36" t="n">
        <v>44.26</v>
      </c>
      <c r="O36" t="n">
        <v>25904.65</v>
      </c>
      <c r="P36" t="n">
        <v>300.44</v>
      </c>
      <c r="Q36" t="n">
        <v>1397.23</v>
      </c>
      <c r="R36" t="n">
        <v>93.75</v>
      </c>
      <c r="S36" t="n">
        <v>66.97</v>
      </c>
      <c r="T36" t="n">
        <v>10758.49</v>
      </c>
      <c r="U36" t="n">
        <v>0.71</v>
      </c>
      <c r="V36" t="n">
        <v>0.85</v>
      </c>
      <c r="W36" t="n">
        <v>5.33</v>
      </c>
      <c r="X36" t="n">
        <v>0.65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3.5431</v>
      </c>
      <c r="E37" t="n">
        <v>28.22</v>
      </c>
      <c r="F37" t="n">
        <v>24.81</v>
      </c>
      <c r="G37" t="n">
        <v>64.73</v>
      </c>
      <c r="H37" t="n">
        <v>0.83</v>
      </c>
      <c r="I37" t="n">
        <v>23</v>
      </c>
      <c r="J37" t="n">
        <v>208.54</v>
      </c>
      <c r="K37" t="n">
        <v>54.38</v>
      </c>
      <c r="L37" t="n">
        <v>9.75</v>
      </c>
      <c r="M37" t="n">
        <v>21</v>
      </c>
      <c r="N37" t="n">
        <v>44.41</v>
      </c>
      <c r="O37" t="n">
        <v>25954</v>
      </c>
      <c r="P37" t="n">
        <v>298.72</v>
      </c>
      <c r="Q37" t="n">
        <v>1397.22</v>
      </c>
      <c r="R37" t="n">
        <v>93.47</v>
      </c>
      <c r="S37" t="n">
        <v>66.97</v>
      </c>
      <c r="T37" t="n">
        <v>10619.85</v>
      </c>
      <c r="U37" t="n">
        <v>0.72</v>
      </c>
      <c r="V37" t="n">
        <v>0.85</v>
      </c>
      <c r="W37" t="n">
        <v>5.34</v>
      </c>
      <c r="X37" t="n">
        <v>0.65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3.544</v>
      </c>
      <c r="E38" t="n">
        <v>28.22</v>
      </c>
      <c r="F38" t="n">
        <v>24.81</v>
      </c>
      <c r="G38" t="n">
        <v>64.70999999999999</v>
      </c>
      <c r="H38" t="n">
        <v>0.85</v>
      </c>
      <c r="I38" t="n">
        <v>23</v>
      </c>
      <c r="J38" t="n">
        <v>208.94</v>
      </c>
      <c r="K38" t="n">
        <v>54.38</v>
      </c>
      <c r="L38" t="n">
        <v>10</v>
      </c>
      <c r="M38" t="n">
        <v>21</v>
      </c>
      <c r="N38" t="n">
        <v>44.56</v>
      </c>
      <c r="O38" t="n">
        <v>26003.41</v>
      </c>
      <c r="P38" t="n">
        <v>297.26</v>
      </c>
      <c r="Q38" t="n">
        <v>1397.19</v>
      </c>
      <c r="R38" t="n">
        <v>93.45999999999999</v>
      </c>
      <c r="S38" t="n">
        <v>66.97</v>
      </c>
      <c r="T38" t="n">
        <v>10619.05</v>
      </c>
      <c r="U38" t="n">
        <v>0.72</v>
      </c>
      <c r="V38" t="n">
        <v>0.85</v>
      </c>
      <c r="W38" t="n">
        <v>5.33</v>
      </c>
      <c r="X38" t="n">
        <v>0.64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3.5522</v>
      </c>
      <c r="E39" t="n">
        <v>28.15</v>
      </c>
      <c r="F39" t="n">
        <v>24.78</v>
      </c>
      <c r="G39" t="n">
        <v>67.58</v>
      </c>
      <c r="H39" t="n">
        <v>0.87</v>
      </c>
      <c r="I39" t="n">
        <v>22</v>
      </c>
      <c r="J39" t="n">
        <v>209.34</v>
      </c>
      <c r="K39" t="n">
        <v>54.38</v>
      </c>
      <c r="L39" t="n">
        <v>10.25</v>
      </c>
      <c r="M39" t="n">
        <v>20</v>
      </c>
      <c r="N39" t="n">
        <v>44.71</v>
      </c>
      <c r="O39" t="n">
        <v>26052.86</v>
      </c>
      <c r="P39" t="n">
        <v>296.45</v>
      </c>
      <c r="Q39" t="n">
        <v>1397.22</v>
      </c>
      <c r="R39" t="n">
        <v>92.42</v>
      </c>
      <c r="S39" t="n">
        <v>66.97</v>
      </c>
      <c r="T39" t="n">
        <v>10103.32</v>
      </c>
      <c r="U39" t="n">
        <v>0.72</v>
      </c>
      <c r="V39" t="n">
        <v>0.85</v>
      </c>
      <c r="W39" t="n">
        <v>5.33</v>
      </c>
      <c r="X39" t="n">
        <v>0.61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3.5649</v>
      </c>
      <c r="E40" t="n">
        <v>28.05</v>
      </c>
      <c r="F40" t="n">
        <v>24.72</v>
      </c>
      <c r="G40" t="n">
        <v>70.62</v>
      </c>
      <c r="H40" t="n">
        <v>0.89</v>
      </c>
      <c r="I40" t="n">
        <v>21</v>
      </c>
      <c r="J40" t="n">
        <v>209.74</v>
      </c>
      <c r="K40" t="n">
        <v>54.38</v>
      </c>
      <c r="L40" t="n">
        <v>10.5</v>
      </c>
      <c r="M40" t="n">
        <v>19</v>
      </c>
      <c r="N40" t="n">
        <v>44.87</v>
      </c>
      <c r="O40" t="n">
        <v>26102.37</v>
      </c>
      <c r="P40" t="n">
        <v>292.06</v>
      </c>
      <c r="Q40" t="n">
        <v>1397.18</v>
      </c>
      <c r="R40" t="n">
        <v>90.69</v>
      </c>
      <c r="S40" t="n">
        <v>66.97</v>
      </c>
      <c r="T40" t="n">
        <v>9242.9</v>
      </c>
      <c r="U40" t="n">
        <v>0.74</v>
      </c>
      <c r="V40" t="n">
        <v>0.85</v>
      </c>
      <c r="W40" t="n">
        <v>5.32</v>
      </c>
      <c r="X40" t="n">
        <v>0.55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3.5597</v>
      </c>
      <c r="E41" t="n">
        <v>28.09</v>
      </c>
      <c r="F41" t="n">
        <v>24.76</v>
      </c>
      <c r="G41" t="n">
        <v>70.73999999999999</v>
      </c>
      <c r="H41" t="n">
        <v>0.91</v>
      </c>
      <c r="I41" t="n">
        <v>21</v>
      </c>
      <c r="J41" t="n">
        <v>210.14</v>
      </c>
      <c r="K41" t="n">
        <v>54.38</v>
      </c>
      <c r="L41" t="n">
        <v>10.75</v>
      </c>
      <c r="M41" t="n">
        <v>19</v>
      </c>
      <c r="N41" t="n">
        <v>45.02</v>
      </c>
      <c r="O41" t="n">
        <v>26151.93</v>
      </c>
      <c r="P41" t="n">
        <v>291.61</v>
      </c>
      <c r="Q41" t="n">
        <v>1397.21</v>
      </c>
      <c r="R41" t="n">
        <v>91.76000000000001</v>
      </c>
      <c r="S41" t="n">
        <v>66.97</v>
      </c>
      <c r="T41" t="n">
        <v>9777.68</v>
      </c>
      <c r="U41" t="n">
        <v>0.73</v>
      </c>
      <c r="V41" t="n">
        <v>0.85</v>
      </c>
      <c r="W41" t="n">
        <v>5.33</v>
      </c>
      <c r="X41" t="n">
        <v>0.59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3.572</v>
      </c>
      <c r="E42" t="n">
        <v>28</v>
      </c>
      <c r="F42" t="n">
        <v>24.7</v>
      </c>
      <c r="G42" t="n">
        <v>74.09999999999999</v>
      </c>
      <c r="H42" t="n">
        <v>0.93</v>
      </c>
      <c r="I42" t="n">
        <v>20</v>
      </c>
      <c r="J42" t="n">
        <v>210.55</v>
      </c>
      <c r="K42" t="n">
        <v>54.38</v>
      </c>
      <c r="L42" t="n">
        <v>11</v>
      </c>
      <c r="M42" t="n">
        <v>18</v>
      </c>
      <c r="N42" t="n">
        <v>45.17</v>
      </c>
      <c r="O42" t="n">
        <v>26201.54</v>
      </c>
      <c r="P42" t="n">
        <v>289.65</v>
      </c>
      <c r="Q42" t="n">
        <v>1397.18</v>
      </c>
      <c r="R42" t="n">
        <v>89.92</v>
      </c>
      <c r="S42" t="n">
        <v>66.97</v>
      </c>
      <c r="T42" t="n">
        <v>8862.75</v>
      </c>
      <c r="U42" t="n">
        <v>0.74</v>
      </c>
      <c r="V42" t="n">
        <v>0.85</v>
      </c>
      <c r="W42" t="n">
        <v>5.33</v>
      </c>
      <c r="X42" t="n">
        <v>0.54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3.5727</v>
      </c>
      <c r="E43" t="n">
        <v>27.99</v>
      </c>
      <c r="F43" t="n">
        <v>24.7</v>
      </c>
      <c r="G43" t="n">
        <v>74.09</v>
      </c>
      <c r="H43" t="n">
        <v>0.95</v>
      </c>
      <c r="I43" t="n">
        <v>20</v>
      </c>
      <c r="J43" t="n">
        <v>210.95</v>
      </c>
      <c r="K43" t="n">
        <v>54.38</v>
      </c>
      <c r="L43" t="n">
        <v>11.25</v>
      </c>
      <c r="M43" t="n">
        <v>18</v>
      </c>
      <c r="N43" t="n">
        <v>45.32</v>
      </c>
      <c r="O43" t="n">
        <v>26251.2</v>
      </c>
      <c r="P43" t="n">
        <v>287.01</v>
      </c>
      <c r="Q43" t="n">
        <v>1397.27</v>
      </c>
      <c r="R43" t="n">
        <v>89.73999999999999</v>
      </c>
      <c r="S43" t="n">
        <v>66.97</v>
      </c>
      <c r="T43" t="n">
        <v>8771.639999999999</v>
      </c>
      <c r="U43" t="n">
        <v>0.75</v>
      </c>
      <c r="V43" t="n">
        <v>0.85</v>
      </c>
      <c r="W43" t="n">
        <v>5.33</v>
      </c>
      <c r="X43" t="n">
        <v>0.53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3.5796</v>
      </c>
      <c r="E44" t="n">
        <v>27.94</v>
      </c>
      <c r="F44" t="n">
        <v>24.68</v>
      </c>
      <c r="G44" t="n">
        <v>77.94</v>
      </c>
      <c r="H44" t="n">
        <v>0.97</v>
      </c>
      <c r="I44" t="n">
        <v>19</v>
      </c>
      <c r="J44" t="n">
        <v>211.35</v>
      </c>
      <c r="K44" t="n">
        <v>54.38</v>
      </c>
      <c r="L44" t="n">
        <v>11.5</v>
      </c>
      <c r="M44" t="n">
        <v>17</v>
      </c>
      <c r="N44" t="n">
        <v>45.48</v>
      </c>
      <c r="O44" t="n">
        <v>26300.92</v>
      </c>
      <c r="P44" t="n">
        <v>286.11</v>
      </c>
      <c r="Q44" t="n">
        <v>1397.24</v>
      </c>
      <c r="R44" t="n">
        <v>89.43000000000001</v>
      </c>
      <c r="S44" t="n">
        <v>66.97</v>
      </c>
      <c r="T44" t="n">
        <v>8621.66</v>
      </c>
      <c r="U44" t="n">
        <v>0.75</v>
      </c>
      <c r="V44" t="n">
        <v>0.85</v>
      </c>
      <c r="W44" t="n">
        <v>5.32</v>
      </c>
      <c r="X44" t="n">
        <v>0.51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3.5785</v>
      </c>
      <c r="E45" t="n">
        <v>27.94</v>
      </c>
      <c r="F45" t="n">
        <v>24.69</v>
      </c>
      <c r="G45" t="n">
        <v>77.97</v>
      </c>
      <c r="H45" t="n">
        <v>0.99</v>
      </c>
      <c r="I45" t="n">
        <v>19</v>
      </c>
      <c r="J45" t="n">
        <v>211.76</v>
      </c>
      <c r="K45" t="n">
        <v>54.38</v>
      </c>
      <c r="L45" t="n">
        <v>11.75</v>
      </c>
      <c r="M45" t="n">
        <v>17</v>
      </c>
      <c r="N45" t="n">
        <v>45.63</v>
      </c>
      <c r="O45" t="n">
        <v>26350.68</v>
      </c>
      <c r="P45" t="n">
        <v>284.17</v>
      </c>
      <c r="Q45" t="n">
        <v>1397.23</v>
      </c>
      <c r="R45" t="n">
        <v>89.56</v>
      </c>
      <c r="S45" t="n">
        <v>66.97</v>
      </c>
      <c r="T45" t="n">
        <v>8685.549999999999</v>
      </c>
      <c r="U45" t="n">
        <v>0.75</v>
      </c>
      <c r="V45" t="n">
        <v>0.85</v>
      </c>
      <c r="W45" t="n">
        <v>5.33</v>
      </c>
      <c r="X45" t="n">
        <v>0.52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3.5864</v>
      </c>
      <c r="E46" t="n">
        <v>27.88</v>
      </c>
      <c r="F46" t="n">
        <v>24.67</v>
      </c>
      <c r="G46" t="n">
        <v>82.22</v>
      </c>
      <c r="H46" t="n">
        <v>1</v>
      </c>
      <c r="I46" t="n">
        <v>18</v>
      </c>
      <c r="J46" t="n">
        <v>212.16</v>
      </c>
      <c r="K46" t="n">
        <v>54.38</v>
      </c>
      <c r="L46" t="n">
        <v>12</v>
      </c>
      <c r="M46" t="n">
        <v>16</v>
      </c>
      <c r="N46" t="n">
        <v>45.78</v>
      </c>
      <c r="O46" t="n">
        <v>26400.51</v>
      </c>
      <c r="P46" t="n">
        <v>282.03</v>
      </c>
      <c r="Q46" t="n">
        <v>1397.28</v>
      </c>
      <c r="R46" t="n">
        <v>88.90000000000001</v>
      </c>
      <c r="S46" t="n">
        <v>66.97</v>
      </c>
      <c r="T46" t="n">
        <v>8363.73</v>
      </c>
      <c r="U46" t="n">
        <v>0.75</v>
      </c>
      <c r="V46" t="n">
        <v>0.85</v>
      </c>
      <c r="W46" t="n">
        <v>5.32</v>
      </c>
      <c r="X46" t="n">
        <v>0.5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3.5887</v>
      </c>
      <c r="E47" t="n">
        <v>27.86</v>
      </c>
      <c r="F47" t="n">
        <v>24.65</v>
      </c>
      <c r="G47" t="n">
        <v>82.16</v>
      </c>
      <c r="H47" t="n">
        <v>1.02</v>
      </c>
      <c r="I47" t="n">
        <v>18</v>
      </c>
      <c r="J47" t="n">
        <v>212.56</v>
      </c>
      <c r="K47" t="n">
        <v>54.38</v>
      </c>
      <c r="L47" t="n">
        <v>12.25</v>
      </c>
      <c r="M47" t="n">
        <v>16</v>
      </c>
      <c r="N47" t="n">
        <v>45.94</v>
      </c>
      <c r="O47" t="n">
        <v>26450.38</v>
      </c>
      <c r="P47" t="n">
        <v>280.38</v>
      </c>
      <c r="Q47" t="n">
        <v>1397.24</v>
      </c>
      <c r="R47" t="n">
        <v>88.29000000000001</v>
      </c>
      <c r="S47" t="n">
        <v>66.97</v>
      </c>
      <c r="T47" t="n">
        <v>8059.09</v>
      </c>
      <c r="U47" t="n">
        <v>0.76</v>
      </c>
      <c r="V47" t="n">
        <v>0.85</v>
      </c>
      <c r="W47" t="n">
        <v>5.32</v>
      </c>
      <c r="X47" t="n">
        <v>0.48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3.5992</v>
      </c>
      <c r="E48" t="n">
        <v>27.78</v>
      </c>
      <c r="F48" t="n">
        <v>24.61</v>
      </c>
      <c r="G48" t="n">
        <v>86.84999999999999</v>
      </c>
      <c r="H48" t="n">
        <v>1.04</v>
      </c>
      <c r="I48" t="n">
        <v>17</v>
      </c>
      <c r="J48" t="n">
        <v>212.97</v>
      </c>
      <c r="K48" t="n">
        <v>54.38</v>
      </c>
      <c r="L48" t="n">
        <v>12.5</v>
      </c>
      <c r="M48" t="n">
        <v>15</v>
      </c>
      <c r="N48" t="n">
        <v>46.09</v>
      </c>
      <c r="O48" t="n">
        <v>26500.31</v>
      </c>
      <c r="P48" t="n">
        <v>276.39</v>
      </c>
      <c r="Q48" t="n">
        <v>1397.2</v>
      </c>
      <c r="R48" t="n">
        <v>86.86</v>
      </c>
      <c r="S48" t="n">
        <v>66.97</v>
      </c>
      <c r="T48" t="n">
        <v>7346.67</v>
      </c>
      <c r="U48" t="n">
        <v>0.77</v>
      </c>
      <c r="V48" t="n">
        <v>0.86</v>
      </c>
      <c r="W48" t="n">
        <v>5.32</v>
      </c>
      <c r="X48" t="n">
        <v>0.44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3.5973</v>
      </c>
      <c r="E49" t="n">
        <v>27.8</v>
      </c>
      <c r="F49" t="n">
        <v>24.62</v>
      </c>
      <c r="G49" t="n">
        <v>86.90000000000001</v>
      </c>
      <c r="H49" t="n">
        <v>1.06</v>
      </c>
      <c r="I49" t="n">
        <v>17</v>
      </c>
      <c r="J49" t="n">
        <v>213.37</v>
      </c>
      <c r="K49" t="n">
        <v>54.38</v>
      </c>
      <c r="L49" t="n">
        <v>12.75</v>
      </c>
      <c r="M49" t="n">
        <v>13</v>
      </c>
      <c r="N49" t="n">
        <v>46.25</v>
      </c>
      <c r="O49" t="n">
        <v>26550.29</v>
      </c>
      <c r="P49" t="n">
        <v>276.26</v>
      </c>
      <c r="Q49" t="n">
        <v>1397.3</v>
      </c>
      <c r="R49" t="n">
        <v>87.28</v>
      </c>
      <c r="S49" t="n">
        <v>66.97</v>
      </c>
      <c r="T49" t="n">
        <v>7556.25</v>
      </c>
      <c r="U49" t="n">
        <v>0.77</v>
      </c>
      <c r="V49" t="n">
        <v>0.85</v>
      </c>
      <c r="W49" t="n">
        <v>5.33</v>
      </c>
      <c r="X49" t="n">
        <v>0.46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3.5959</v>
      </c>
      <c r="E50" t="n">
        <v>27.81</v>
      </c>
      <c r="F50" t="n">
        <v>24.63</v>
      </c>
      <c r="G50" t="n">
        <v>86.94</v>
      </c>
      <c r="H50" t="n">
        <v>1.08</v>
      </c>
      <c r="I50" t="n">
        <v>17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274.58</v>
      </c>
      <c r="Q50" t="n">
        <v>1397.17</v>
      </c>
      <c r="R50" t="n">
        <v>87.78</v>
      </c>
      <c r="S50" t="n">
        <v>66.97</v>
      </c>
      <c r="T50" t="n">
        <v>7804.99</v>
      </c>
      <c r="U50" t="n">
        <v>0.76</v>
      </c>
      <c r="V50" t="n">
        <v>0.85</v>
      </c>
      <c r="W50" t="n">
        <v>5.32</v>
      </c>
      <c r="X50" t="n">
        <v>0.47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3.6048</v>
      </c>
      <c r="E51" t="n">
        <v>27.74</v>
      </c>
      <c r="F51" t="n">
        <v>24.6</v>
      </c>
      <c r="G51" t="n">
        <v>92.26000000000001</v>
      </c>
      <c r="H51" t="n">
        <v>1.1</v>
      </c>
      <c r="I51" t="n">
        <v>16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273.98</v>
      </c>
      <c r="Q51" t="n">
        <v>1397.29</v>
      </c>
      <c r="R51" t="n">
        <v>86.62</v>
      </c>
      <c r="S51" t="n">
        <v>66.97</v>
      </c>
      <c r="T51" t="n">
        <v>7229.22</v>
      </c>
      <c r="U51" t="n">
        <v>0.77</v>
      </c>
      <c r="V51" t="n">
        <v>0.86</v>
      </c>
      <c r="W51" t="n">
        <v>5.32</v>
      </c>
      <c r="X51" t="n">
        <v>0.44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3.6041</v>
      </c>
      <c r="E52" t="n">
        <v>27.75</v>
      </c>
      <c r="F52" t="n">
        <v>24.61</v>
      </c>
      <c r="G52" t="n">
        <v>92.28</v>
      </c>
      <c r="H52" t="n">
        <v>1.12</v>
      </c>
      <c r="I52" t="n">
        <v>16</v>
      </c>
      <c r="J52" t="n">
        <v>214.59</v>
      </c>
      <c r="K52" t="n">
        <v>54.38</v>
      </c>
      <c r="L52" t="n">
        <v>13.5</v>
      </c>
      <c r="M52" t="n">
        <v>8</v>
      </c>
      <c r="N52" t="n">
        <v>46.72</v>
      </c>
      <c r="O52" t="n">
        <v>26700.55</v>
      </c>
      <c r="P52" t="n">
        <v>271.84</v>
      </c>
      <c r="Q52" t="n">
        <v>1397.17</v>
      </c>
      <c r="R52" t="n">
        <v>86.77</v>
      </c>
      <c r="S52" t="n">
        <v>66.97</v>
      </c>
      <c r="T52" t="n">
        <v>7305.53</v>
      </c>
      <c r="U52" t="n">
        <v>0.77</v>
      </c>
      <c r="V52" t="n">
        <v>0.86</v>
      </c>
      <c r="W52" t="n">
        <v>5.33</v>
      </c>
      <c r="X52" t="n">
        <v>0.44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3.6036</v>
      </c>
      <c r="E53" t="n">
        <v>27.75</v>
      </c>
      <c r="F53" t="n">
        <v>24.61</v>
      </c>
      <c r="G53" t="n">
        <v>92.29000000000001</v>
      </c>
      <c r="H53" t="n">
        <v>1.14</v>
      </c>
      <c r="I53" t="n">
        <v>16</v>
      </c>
      <c r="J53" t="n">
        <v>215</v>
      </c>
      <c r="K53" t="n">
        <v>54.38</v>
      </c>
      <c r="L53" t="n">
        <v>13.75</v>
      </c>
      <c r="M53" t="n">
        <v>9</v>
      </c>
      <c r="N53" t="n">
        <v>46.87</v>
      </c>
      <c r="O53" t="n">
        <v>26750.75</v>
      </c>
      <c r="P53" t="n">
        <v>271.84</v>
      </c>
      <c r="Q53" t="n">
        <v>1397.25</v>
      </c>
      <c r="R53" t="n">
        <v>86.91</v>
      </c>
      <c r="S53" t="n">
        <v>66.97</v>
      </c>
      <c r="T53" t="n">
        <v>7376.24</v>
      </c>
      <c r="U53" t="n">
        <v>0.77</v>
      </c>
      <c r="V53" t="n">
        <v>0.86</v>
      </c>
      <c r="W53" t="n">
        <v>5.33</v>
      </c>
      <c r="X53" t="n">
        <v>0.45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3.6034</v>
      </c>
      <c r="E54" t="n">
        <v>27.75</v>
      </c>
      <c r="F54" t="n">
        <v>24.61</v>
      </c>
      <c r="G54" t="n">
        <v>92.3</v>
      </c>
      <c r="H54" t="n">
        <v>1.15</v>
      </c>
      <c r="I54" t="n">
        <v>16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270.76</v>
      </c>
      <c r="Q54" t="n">
        <v>1397.22</v>
      </c>
      <c r="R54" t="n">
        <v>86.70999999999999</v>
      </c>
      <c r="S54" t="n">
        <v>66.97</v>
      </c>
      <c r="T54" t="n">
        <v>7274.24</v>
      </c>
      <c r="U54" t="n">
        <v>0.77</v>
      </c>
      <c r="V54" t="n">
        <v>0.86</v>
      </c>
      <c r="W54" t="n">
        <v>5.33</v>
      </c>
      <c r="X54" t="n">
        <v>0.45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3.6041</v>
      </c>
      <c r="E55" t="n">
        <v>27.75</v>
      </c>
      <c r="F55" t="n">
        <v>24.61</v>
      </c>
      <c r="G55" t="n">
        <v>92.28</v>
      </c>
      <c r="H55" t="n">
        <v>1.17</v>
      </c>
      <c r="I55" t="n">
        <v>16</v>
      </c>
      <c r="J55" t="n">
        <v>215.82</v>
      </c>
      <c r="K55" t="n">
        <v>54.38</v>
      </c>
      <c r="L55" t="n">
        <v>14.25</v>
      </c>
      <c r="M55" t="n">
        <v>3</v>
      </c>
      <c r="N55" t="n">
        <v>47.19</v>
      </c>
      <c r="O55" t="n">
        <v>26851.31</v>
      </c>
      <c r="P55" t="n">
        <v>270.93</v>
      </c>
      <c r="Q55" t="n">
        <v>1397.25</v>
      </c>
      <c r="R55" t="n">
        <v>86.52</v>
      </c>
      <c r="S55" t="n">
        <v>66.97</v>
      </c>
      <c r="T55" t="n">
        <v>7183.81</v>
      </c>
      <c r="U55" t="n">
        <v>0.77</v>
      </c>
      <c r="V55" t="n">
        <v>0.86</v>
      </c>
      <c r="W55" t="n">
        <v>5.33</v>
      </c>
      <c r="X55" t="n">
        <v>0.44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3.6134</v>
      </c>
      <c r="E56" t="n">
        <v>27.68</v>
      </c>
      <c r="F56" t="n">
        <v>24.57</v>
      </c>
      <c r="G56" t="n">
        <v>98.3</v>
      </c>
      <c r="H56" t="n">
        <v>1.19</v>
      </c>
      <c r="I56" t="n">
        <v>15</v>
      </c>
      <c r="J56" t="n">
        <v>216.22</v>
      </c>
      <c r="K56" t="n">
        <v>54.38</v>
      </c>
      <c r="L56" t="n">
        <v>14.5</v>
      </c>
      <c r="M56" t="n">
        <v>1</v>
      </c>
      <c r="N56" t="n">
        <v>47.35</v>
      </c>
      <c r="O56" t="n">
        <v>26901.66</v>
      </c>
      <c r="P56" t="n">
        <v>270.21</v>
      </c>
      <c r="Q56" t="n">
        <v>1397.2</v>
      </c>
      <c r="R56" t="n">
        <v>85.43000000000001</v>
      </c>
      <c r="S56" t="n">
        <v>66.97</v>
      </c>
      <c r="T56" t="n">
        <v>6640.41</v>
      </c>
      <c r="U56" t="n">
        <v>0.78</v>
      </c>
      <c r="V56" t="n">
        <v>0.86</v>
      </c>
      <c r="W56" t="n">
        <v>5.33</v>
      </c>
      <c r="X56" t="n">
        <v>0.41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3.6134</v>
      </c>
      <c r="E57" t="n">
        <v>27.68</v>
      </c>
      <c r="F57" t="n">
        <v>24.57</v>
      </c>
      <c r="G57" t="n">
        <v>98.3</v>
      </c>
      <c r="H57" t="n">
        <v>1.21</v>
      </c>
      <c r="I57" t="n">
        <v>15</v>
      </c>
      <c r="J57" t="n">
        <v>216.63</v>
      </c>
      <c r="K57" t="n">
        <v>54.38</v>
      </c>
      <c r="L57" t="n">
        <v>14.75</v>
      </c>
      <c r="M57" t="n">
        <v>1</v>
      </c>
      <c r="N57" t="n">
        <v>47.51</v>
      </c>
      <c r="O57" t="n">
        <v>26952.08</v>
      </c>
      <c r="P57" t="n">
        <v>270.64</v>
      </c>
      <c r="Q57" t="n">
        <v>1397.2</v>
      </c>
      <c r="R57" t="n">
        <v>85.34999999999999</v>
      </c>
      <c r="S57" t="n">
        <v>66.97</v>
      </c>
      <c r="T57" t="n">
        <v>6600.21</v>
      </c>
      <c r="U57" t="n">
        <v>0.78</v>
      </c>
      <c r="V57" t="n">
        <v>0.86</v>
      </c>
      <c r="W57" t="n">
        <v>5.33</v>
      </c>
      <c r="X57" t="n">
        <v>0.41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3.6133</v>
      </c>
      <c r="E58" t="n">
        <v>27.68</v>
      </c>
      <c r="F58" t="n">
        <v>24.58</v>
      </c>
      <c r="G58" t="n">
        <v>98.3</v>
      </c>
      <c r="H58" t="n">
        <v>1.23</v>
      </c>
      <c r="I58" t="n">
        <v>15</v>
      </c>
      <c r="J58" t="n">
        <v>217.04</v>
      </c>
      <c r="K58" t="n">
        <v>54.38</v>
      </c>
      <c r="L58" t="n">
        <v>15</v>
      </c>
      <c r="M58" t="n">
        <v>0</v>
      </c>
      <c r="N58" t="n">
        <v>47.66</v>
      </c>
      <c r="O58" t="n">
        <v>27002.55</v>
      </c>
      <c r="P58" t="n">
        <v>271.13</v>
      </c>
      <c r="Q58" t="n">
        <v>1397.2</v>
      </c>
      <c r="R58" t="n">
        <v>85.34</v>
      </c>
      <c r="S58" t="n">
        <v>66.97</v>
      </c>
      <c r="T58" t="n">
        <v>6597.49</v>
      </c>
      <c r="U58" t="n">
        <v>0.78</v>
      </c>
      <c r="V58" t="n">
        <v>0.86</v>
      </c>
      <c r="W58" t="n">
        <v>5.34</v>
      </c>
      <c r="X58" t="n">
        <v>0.41</v>
      </c>
      <c r="Y58" t="n">
        <v>1</v>
      </c>
      <c r="Z58" t="n">
        <v>10</v>
      </c>
    </row>
    <row r="59">
      <c r="A59" t="n">
        <v>0</v>
      </c>
      <c r="B59" t="n">
        <v>140</v>
      </c>
      <c r="C59" t="inlineStr">
        <is>
          <t xml:space="preserve">CONCLUIDO	</t>
        </is>
      </c>
      <c r="D59" t="n">
        <v>1.4729</v>
      </c>
      <c r="E59" t="n">
        <v>67.89</v>
      </c>
      <c r="F59" t="n">
        <v>39.2</v>
      </c>
      <c r="G59" t="n">
        <v>4.76</v>
      </c>
      <c r="H59" t="n">
        <v>0.06</v>
      </c>
      <c r="I59" t="n">
        <v>494</v>
      </c>
      <c r="J59" t="n">
        <v>274.09</v>
      </c>
      <c r="K59" t="n">
        <v>60.56</v>
      </c>
      <c r="L59" t="n">
        <v>1</v>
      </c>
      <c r="M59" t="n">
        <v>492</v>
      </c>
      <c r="N59" t="n">
        <v>72.53</v>
      </c>
      <c r="O59" t="n">
        <v>34038.11</v>
      </c>
      <c r="P59" t="n">
        <v>679.83</v>
      </c>
      <c r="Q59" t="n">
        <v>1398.21</v>
      </c>
      <c r="R59" t="n">
        <v>563.79</v>
      </c>
      <c r="S59" t="n">
        <v>66.97</v>
      </c>
      <c r="T59" t="n">
        <v>243428.14</v>
      </c>
      <c r="U59" t="n">
        <v>0.12</v>
      </c>
      <c r="V59" t="n">
        <v>0.54</v>
      </c>
      <c r="W59" t="n">
        <v>6.12</v>
      </c>
      <c r="X59" t="n">
        <v>15.01</v>
      </c>
      <c r="Y59" t="n">
        <v>1</v>
      </c>
      <c r="Z59" t="n">
        <v>10</v>
      </c>
    </row>
    <row r="60">
      <c r="A60" t="n">
        <v>1</v>
      </c>
      <c r="B60" t="n">
        <v>140</v>
      </c>
      <c r="C60" t="inlineStr">
        <is>
          <t xml:space="preserve">CONCLUIDO	</t>
        </is>
      </c>
      <c r="D60" t="n">
        <v>1.8</v>
      </c>
      <c r="E60" t="n">
        <v>55.56</v>
      </c>
      <c r="F60" t="n">
        <v>34.53</v>
      </c>
      <c r="G60" t="n">
        <v>5.97</v>
      </c>
      <c r="H60" t="n">
        <v>0.08</v>
      </c>
      <c r="I60" t="n">
        <v>347</v>
      </c>
      <c r="J60" t="n">
        <v>274.57</v>
      </c>
      <c r="K60" t="n">
        <v>60.56</v>
      </c>
      <c r="L60" t="n">
        <v>1.25</v>
      </c>
      <c r="M60" t="n">
        <v>345</v>
      </c>
      <c r="N60" t="n">
        <v>72.76000000000001</v>
      </c>
      <c r="O60" t="n">
        <v>34097.72</v>
      </c>
      <c r="P60" t="n">
        <v>598.15</v>
      </c>
      <c r="Q60" t="n">
        <v>1398.4</v>
      </c>
      <c r="R60" t="n">
        <v>410.19</v>
      </c>
      <c r="S60" t="n">
        <v>66.97</v>
      </c>
      <c r="T60" t="n">
        <v>167359.58</v>
      </c>
      <c r="U60" t="n">
        <v>0.16</v>
      </c>
      <c r="V60" t="n">
        <v>0.61</v>
      </c>
      <c r="W60" t="n">
        <v>5.88</v>
      </c>
      <c r="X60" t="n">
        <v>10.35</v>
      </c>
      <c r="Y60" t="n">
        <v>1</v>
      </c>
      <c r="Z60" t="n">
        <v>10</v>
      </c>
    </row>
    <row r="61">
      <c r="A61" t="n">
        <v>2</v>
      </c>
      <c r="B61" t="n">
        <v>140</v>
      </c>
      <c r="C61" t="inlineStr">
        <is>
          <t xml:space="preserve">CONCLUIDO	</t>
        </is>
      </c>
      <c r="D61" t="n">
        <v>2.0428</v>
      </c>
      <c r="E61" t="n">
        <v>48.95</v>
      </c>
      <c r="F61" t="n">
        <v>32.06</v>
      </c>
      <c r="G61" t="n">
        <v>7.18</v>
      </c>
      <c r="H61" t="n">
        <v>0.1</v>
      </c>
      <c r="I61" t="n">
        <v>268</v>
      </c>
      <c r="J61" t="n">
        <v>275.05</v>
      </c>
      <c r="K61" t="n">
        <v>60.56</v>
      </c>
      <c r="L61" t="n">
        <v>1.5</v>
      </c>
      <c r="M61" t="n">
        <v>266</v>
      </c>
      <c r="N61" t="n">
        <v>73</v>
      </c>
      <c r="O61" t="n">
        <v>34157.42</v>
      </c>
      <c r="P61" t="n">
        <v>554.4</v>
      </c>
      <c r="Q61" t="n">
        <v>1397.86</v>
      </c>
      <c r="R61" t="n">
        <v>329.95</v>
      </c>
      <c r="S61" t="n">
        <v>66.97</v>
      </c>
      <c r="T61" t="n">
        <v>127636.23</v>
      </c>
      <c r="U61" t="n">
        <v>0.2</v>
      </c>
      <c r="V61" t="n">
        <v>0.66</v>
      </c>
      <c r="W61" t="n">
        <v>5.73</v>
      </c>
      <c r="X61" t="n">
        <v>7.88</v>
      </c>
      <c r="Y61" t="n">
        <v>1</v>
      </c>
      <c r="Z61" t="n">
        <v>10</v>
      </c>
    </row>
    <row r="62">
      <c r="A62" t="n">
        <v>3</v>
      </c>
      <c r="B62" t="n">
        <v>140</v>
      </c>
      <c r="C62" t="inlineStr">
        <is>
          <t xml:space="preserve">CONCLUIDO	</t>
        </is>
      </c>
      <c r="D62" t="n">
        <v>2.2309</v>
      </c>
      <c r="E62" t="n">
        <v>44.82</v>
      </c>
      <c r="F62" t="n">
        <v>30.54</v>
      </c>
      <c r="G62" t="n">
        <v>8.41</v>
      </c>
      <c r="H62" t="n">
        <v>0.11</v>
      </c>
      <c r="I62" t="n">
        <v>218</v>
      </c>
      <c r="J62" t="n">
        <v>275.54</v>
      </c>
      <c r="K62" t="n">
        <v>60.56</v>
      </c>
      <c r="L62" t="n">
        <v>1.75</v>
      </c>
      <c r="M62" t="n">
        <v>216</v>
      </c>
      <c r="N62" t="n">
        <v>73.23</v>
      </c>
      <c r="O62" t="n">
        <v>34217.22</v>
      </c>
      <c r="P62" t="n">
        <v>527.26</v>
      </c>
      <c r="Q62" t="n">
        <v>1397.65</v>
      </c>
      <c r="R62" t="n">
        <v>280.81</v>
      </c>
      <c r="S62" t="n">
        <v>66.97</v>
      </c>
      <c r="T62" t="n">
        <v>103315.78</v>
      </c>
      <c r="U62" t="n">
        <v>0.24</v>
      </c>
      <c r="V62" t="n">
        <v>0.6899999999999999</v>
      </c>
      <c r="W62" t="n">
        <v>5.64</v>
      </c>
      <c r="X62" t="n">
        <v>6.37</v>
      </c>
      <c r="Y62" t="n">
        <v>1</v>
      </c>
      <c r="Z62" t="n">
        <v>10</v>
      </c>
    </row>
    <row r="63">
      <c r="A63" t="n">
        <v>4</v>
      </c>
      <c r="B63" t="n">
        <v>140</v>
      </c>
      <c r="C63" t="inlineStr">
        <is>
          <t xml:space="preserve">CONCLUIDO	</t>
        </is>
      </c>
      <c r="D63" t="n">
        <v>2.374</v>
      </c>
      <c r="E63" t="n">
        <v>42.12</v>
      </c>
      <c r="F63" t="n">
        <v>29.56</v>
      </c>
      <c r="G63" t="n">
        <v>9.59</v>
      </c>
      <c r="H63" t="n">
        <v>0.13</v>
      </c>
      <c r="I63" t="n">
        <v>185</v>
      </c>
      <c r="J63" t="n">
        <v>276.02</v>
      </c>
      <c r="K63" t="n">
        <v>60.56</v>
      </c>
      <c r="L63" t="n">
        <v>2</v>
      </c>
      <c r="M63" t="n">
        <v>183</v>
      </c>
      <c r="N63" t="n">
        <v>73.47</v>
      </c>
      <c r="O63" t="n">
        <v>34277.1</v>
      </c>
      <c r="P63" t="n">
        <v>509.58</v>
      </c>
      <c r="Q63" t="n">
        <v>1397.41</v>
      </c>
      <c r="R63" t="n">
        <v>248.42</v>
      </c>
      <c r="S63" t="n">
        <v>66.97</v>
      </c>
      <c r="T63" t="n">
        <v>87288.17999999999</v>
      </c>
      <c r="U63" t="n">
        <v>0.27</v>
      </c>
      <c r="V63" t="n">
        <v>0.71</v>
      </c>
      <c r="W63" t="n">
        <v>5.6</v>
      </c>
      <c r="X63" t="n">
        <v>5.39</v>
      </c>
      <c r="Y63" t="n">
        <v>1</v>
      </c>
      <c r="Z63" t="n">
        <v>10</v>
      </c>
    </row>
    <row r="64">
      <c r="A64" t="n">
        <v>5</v>
      </c>
      <c r="B64" t="n">
        <v>140</v>
      </c>
      <c r="C64" t="inlineStr">
        <is>
          <t xml:space="preserve">CONCLUIDO	</t>
        </is>
      </c>
      <c r="D64" t="n">
        <v>2.4955</v>
      </c>
      <c r="E64" t="n">
        <v>40.07</v>
      </c>
      <c r="F64" t="n">
        <v>28.82</v>
      </c>
      <c r="G64" t="n">
        <v>10.81</v>
      </c>
      <c r="H64" t="n">
        <v>0.14</v>
      </c>
      <c r="I64" t="n">
        <v>160</v>
      </c>
      <c r="J64" t="n">
        <v>276.51</v>
      </c>
      <c r="K64" t="n">
        <v>60.56</v>
      </c>
      <c r="L64" t="n">
        <v>2.25</v>
      </c>
      <c r="M64" t="n">
        <v>158</v>
      </c>
      <c r="N64" t="n">
        <v>73.70999999999999</v>
      </c>
      <c r="O64" t="n">
        <v>34337.08</v>
      </c>
      <c r="P64" t="n">
        <v>495.87</v>
      </c>
      <c r="Q64" t="n">
        <v>1397.79</v>
      </c>
      <c r="R64" t="n">
        <v>223.09</v>
      </c>
      <c r="S64" t="n">
        <v>66.97</v>
      </c>
      <c r="T64" t="n">
        <v>74744.82000000001</v>
      </c>
      <c r="U64" t="n">
        <v>0.3</v>
      </c>
      <c r="V64" t="n">
        <v>0.73</v>
      </c>
      <c r="W64" t="n">
        <v>5.58</v>
      </c>
      <c r="X64" t="n">
        <v>4.64</v>
      </c>
      <c r="Y64" t="n">
        <v>1</v>
      </c>
      <c r="Z64" t="n">
        <v>10</v>
      </c>
    </row>
    <row r="65">
      <c r="A65" t="n">
        <v>6</v>
      </c>
      <c r="B65" t="n">
        <v>140</v>
      </c>
      <c r="C65" t="inlineStr">
        <is>
          <t xml:space="preserve">CONCLUIDO	</t>
        </is>
      </c>
      <c r="D65" t="n">
        <v>2.5979</v>
      </c>
      <c r="E65" t="n">
        <v>38.49</v>
      </c>
      <c r="F65" t="n">
        <v>28.23</v>
      </c>
      <c r="G65" t="n">
        <v>12.01</v>
      </c>
      <c r="H65" t="n">
        <v>0.16</v>
      </c>
      <c r="I65" t="n">
        <v>141</v>
      </c>
      <c r="J65" t="n">
        <v>277</v>
      </c>
      <c r="K65" t="n">
        <v>60.56</v>
      </c>
      <c r="L65" t="n">
        <v>2.5</v>
      </c>
      <c r="M65" t="n">
        <v>139</v>
      </c>
      <c r="N65" t="n">
        <v>73.94</v>
      </c>
      <c r="O65" t="n">
        <v>34397.15</v>
      </c>
      <c r="P65" t="n">
        <v>484.99</v>
      </c>
      <c r="Q65" t="n">
        <v>1397.47</v>
      </c>
      <c r="R65" t="n">
        <v>204.89</v>
      </c>
      <c r="S65" t="n">
        <v>66.97</v>
      </c>
      <c r="T65" t="n">
        <v>65740.97</v>
      </c>
      <c r="U65" t="n">
        <v>0.33</v>
      </c>
      <c r="V65" t="n">
        <v>0.75</v>
      </c>
      <c r="W65" t="n">
        <v>5.52</v>
      </c>
      <c r="X65" t="n">
        <v>4.06</v>
      </c>
      <c r="Y65" t="n">
        <v>1</v>
      </c>
      <c r="Z65" t="n">
        <v>10</v>
      </c>
    </row>
    <row r="66">
      <c r="A66" t="n">
        <v>7</v>
      </c>
      <c r="B66" t="n">
        <v>140</v>
      </c>
      <c r="C66" t="inlineStr">
        <is>
          <t xml:space="preserve">CONCLUIDO	</t>
        </is>
      </c>
      <c r="D66" t="n">
        <v>2.6827</v>
      </c>
      <c r="E66" t="n">
        <v>37.28</v>
      </c>
      <c r="F66" t="n">
        <v>27.79</v>
      </c>
      <c r="G66" t="n">
        <v>13.24</v>
      </c>
      <c r="H66" t="n">
        <v>0.18</v>
      </c>
      <c r="I66" t="n">
        <v>126</v>
      </c>
      <c r="J66" t="n">
        <v>277.48</v>
      </c>
      <c r="K66" t="n">
        <v>60.56</v>
      </c>
      <c r="L66" t="n">
        <v>2.75</v>
      </c>
      <c r="M66" t="n">
        <v>124</v>
      </c>
      <c r="N66" t="n">
        <v>74.18000000000001</v>
      </c>
      <c r="O66" t="n">
        <v>34457.31</v>
      </c>
      <c r="P66" t="n">
        <v>476.91</v>
      </c>
      <c r="Q66" t="n">
        <v>1397.45</v>
      </c>
      <c r="R66" t="n">
        <v>190.58</v>
      </c>
      <c r="S66" t="n">
        <v>66.97</v>
      </c>
      <c r="T66" t="n">
        <v>58663.79</v>
      </c>
      <c r="U66" t="n">
        <v>0.35</v>
      </c>
      <c r="V66" t="n">
        <v>0.76</v>
      </c>
      <c r="W66" t="n">
        <v>5.51</v>
      </c>
      <c r="X66" t="n">
        <v>3.62</v>
      </c>
      <c r="Y66" t="n">
        <v>1</v>
      </c>
      <c r="Z66" t="n">
        <v>10</v>
      </c>
    </row>
    <row r="67">
      <c r="A67" t="n">
        <v>8</v>
      </c>
      <c r="B67" t="n">
        <v>140</v>
      </c>
      <c r="C67" t="inlineStr">
        <is>
          <t xml:space="preserve">CONCLUIDO	</t>
        </is>
      </c>
      <c r="D67" t="n">
        <v>2.7556</v>
      </c>
      <c r="E67" t="n">
        <v>36.29</v>
      </c>
      <c r="F67" t="n">
        <v>27.43</v>
      </c>
      <c r="G67" t="n">
        <v>14.44</v>
      </c>
      <c r="H67" t="n">
        <v>0.19</v>
      </c>
      <c r="I67" t="n">
        <v>114</v>
      </c>
      <c r="J67" t="n">
        <v>277.97</v>
      </c>
      <c r="K67" t="n">
        <v>60.56</v>
      </c>
      <c r="L67" t="n">
        <v>3</v>
      </c>
      <c r="M67" t="n">
        <v>112</v>
      </c>
      <c r="N67" t="n">
        <v>74.42</v>
      </c>
      <c r="O67" t="n">
        <v>34517.57</v>
      </c>
      <c r="P67" t="n">
        <v>469.67</v>
      </c>
      <c r="Q67" t="n">
        <v>1397.42</v>
      </c>
      <c r="R67" t="n">
        <v>179.11</v>
      </c>
      <c r="S67" t="n">
        <v>66.97</v>
      </c>
      <c r="T67" t="n">
        <v>52985.01</v>
      </c>
      <c r="U67" t="n">
        <v>0.37</v>
      </c>
      <c r="V67" t="n">
        <v>0.77</v>
      </c>
      <c r="W67" t="n">
        <v>5.48</v>
      </c>
      <c r="X67" t="n">
        <v>3.27</v>
      </c>
      <c r="Y67" t="n">
        <v>1</v>
      </c>
      <c r="Z67" t="n">
        <v>10</v>
      </c>
    </row>
    <row r="68">
      <c r="A68" t="n">
        <v>9</v>
      </c>
      <c r="B68" t="n">
        <v>140</v>
      </c>
      <c r="C68" t="inlineStr">
        <is>
          <t xml:space="preserve">CONCLUIDO	</t>
        </is>
      </c>
      <c r="D68" t="n">
        <v>2.8195</v>
      </c>
      <c r="E68" t="n">
        <v>35.47</v>
      </c>
      <c r="F68" t="n">
        <v>27.14</v>
      </c>
      <c r="G68" t="n">
        <v>15.66</v>
      </c>
      <c r="H68" t="n">
        <v>0.21</v>
      </c>
      <c r="I68" t="n">
        <v>104</v>
      </c>
      <c r="J68" t="n">
        <v>278.46</v>
      </c>
      <c r="K68" t="n">
        <v>60.56</v>
      </c>
      <c r="L68" t="n">
        <v>3.25</v>
      </c>
      <c r="M68" t="n">
        <v>102</v>
      </c>
      <c r="N68" t="n">
        <v>74.66</v>
      </c>
      <c r="O68" t="n">
        <v>34577.92</v>
      </c>
      <c r="P68" t="n">
        <v>463.79</v>
      </c>
      <c r="Q68" t="n">
        <v>1397.47</v>
      </c>
      <c r="R68" t="n">
        <v>168.98</v>
      </c>
      <c r="S68" t="n">
        <v>66.97</v>
      </c>
      <c r="T68" t="n">
        <v>47973.21</v>
      </c>
      <c r="U68" t="n">
        <v>0.4</v>
      </c>
      <c r="V68" t="n">
        <v>0.78</v>
      </c>
      <c r="W68" t="n">
        <v>5.47</v>
      </c>
      <c r="X68" t="n">
        <v>2.97</v>
      </c>
      <c r="Y68" t="n">
        <v>1</v>
      </c>
      <c r="Z68" t="n">
        <v>10</v>
      </c>
    </row>
    <row r="69">
      <c r="A69" t="n">
        <v>10</v>
      </c>
      <c r="B69" t="n">
        <v>140</v>
      </c>
      <c r="C69" t="inlineStr">
        <is>
          <t xml:space="preserve">CONCLUIDO	</t>
        </is>
      </c>
      <c r="D69" t="n">
        <v>2.8792</v>
      </c>
      <c r="E69" t="n">
        <v>34.73</v>
      </c>
      <c r="F69" t="n">
        <v>26.87</v>
      </c>
      <c r="G69" t="n">
        <v>16.97</v>
      </c>
      <c r="H69" t="n">
        <v>0.22</v>
      </c>
      <c r="I69" t="n">
        <v>95</v>
      </c>
      <c r="J69" t="n">
        <v>278.95</v>
      </c>
      <c r="K69" t="n">
        <v>60.56</v>
      </c>
      <c r="L69" t="n">
        <v>3.5</v>
      </c>
      <c r="M69" t="n">
        <v>93</v>
      </c>
      <c r="N69" t="n">
        <v>74.90000000000001</v>
      </c>
      <c r="O69" t="n">
        <v>34638.36</v>
      </c>
      <c r="P69" t="n">
        <v>458.45</v>
      </c>
      <c r="Q69" t="n">
        <v>1397.31</v>
      </c>
      <c r="R69" t="n">
        <v>160.82</v>
      </c>
      <c r="S69" t="n">
        <v>66.97</v>
      </c>
      <c r="T69" t="n">
        <v>43935.29</v>
      </c>
      <c r="U69" t="n">
        <v>0.42</v>
      </c>
      <c r="V69" t="n">
        <v>0.78</v>
      </c>
      <c r="W69" t="n">
        <v>5.44</v>
      </c>
      <c r="X69" t="n">
        <v>2.7</v>
      </c>
      <c r="Y69" t="n">
        <v>1</v>
      </c>
      <c r="Z69" t="n">
        <v>10</v>
      </c>
    </row>
    <row r="70">
      <c r="A70" t="n">
        <v>11</v>
      </c>
      <c r="B70" t="n">
        <v>140</v>
      </c>
      <c r="C70" t="inlineStr">
        <is>
          <t xml:space="preserve">CONCLUIDO	</t>
        </is>
      </c>
      <c r="D70" t="n">
        <v>2.9238</v>
      </c>
      <c r="E70" t="n">
        <v>34.2</v>
      </c>
      <c r="F70" t="n">
        <v>26.71</v>
      </c>
      <c r="G70" t="n">
        <v>18.21</v>
      </c>
      <c r="H70" t="n">
        <v>0.24</v>
      </c>
      <c r="I70" t="n">
        <v>88</v>
      </c>
      <c r="J70" t="n">
        <v>279.44</v>
      </c>
      <c r="K70" t="n">
        <v>60.56</v>
      </c>
      <c r="L70" t="n">
        <v>3.75</v>
      </c>
      <c r="M70" t="n">
        <v>86</v>
      </c>
      <c r="N70" t="n">
        <v>75.14</v>
      </c>
      <c r="O70" t="n">
        <v>34698.9</v>
      </c>
      <c r="P70" t="n">
        <v>454.84</v>
      </c>
      <c r="Q70" t="n">
        <v>1397.31</v>
      </c>
      <c r="R70" t="n">
        <v>155.3</v>
      </c>
      <c r="S70" t="n">
        <v>66.97</v>
      </c>
      <c r="T70" t="n">
        <v>41212.38</v>
      </c>
      <c r="U70" t="n">
        <v>0.43</v>
      </c>
      <c r="V70" t="n">
        <v>0.79</v>
      </c>
      <c r="W70" t="n">
        <v>5.44</v>
      </c>
      <c r="X70" t="n">
        <v>2.54</v>
      </c>
      <c r="Y70" t="n">
        <v>1</v>
      </c>
      <c r="Z70" t="n">
        <v>10</v>
      </c>
    </row>
    <row r="71">
      <c r="A71" t="n">
        <v>12</v>
      </c>
      <c r="B71" t="n">
        <v>140</v>
      </c>
      <c r="C71" t="inlineStr">
        <is>
          <t xml:space="preserve">CONCLUIDO	</t>
        </is>
      </c>
      <c r="D71" t="n">
        <v>2.9693</v>
      </c>
      <c r="E71" t="n">
        <v>33.68</v>
      </c>
      <c r="F71" t="n">
        <v>26.49</v>
      </c>
      <c r="G71" t="n">
        <v>19.39</v>
      </c>
      <c r="H71" t="n">
        <v>0.25</v>
      </c>
      <c r="I71" t="n">
        <v>82</v>
      </c>
      <c r="J71" t="n">
        <v>279.94</v>
      </c>
      <c r="K71" t="n">
        <v>60.56</v>
      </c>
      <c r="L71" t="n">
        <v>4</v>
      </c>
      <c r="M71" t="n">
        <v>80</v>
      </c>
      <c r="N71" t="n">
        <v>75.38</v>
      </c>
      <c r="O71" t="n">
        <v>34759.54</v>
      </c>
      <c r="P71" t="n">
        <v>450.56</v>
      </c>
      <c r="Q71" t="n">
        <v>1397.39</v>
      </c>
      <c r="R71" t="n">
        <v>148.04</v>
      </c>
      <c r="S71" t="n">
        <v>66.97</v>
      </c>
      <c r="T71" t="n">
        <v>37613.81</v>
      </c>
      <c r="U71" t="n">
        <v>0.45</v>
      </c>
      <c r="V71" t="n">
        <v>0.79</v>
      </c>
      <c r="W71" t="n">
        <v>5.44</v>
      </c>
      <c r="X71" t="n">
        <v>2.33</v>
      </c>
      <c r="Y71" t="n">
        <v>1</v>
      </c>
      <c r="Z71" t="n">
        <v>10</v>
      </c>
    </row>
    <row r="72">
      <c r="A72" t="n">
        <v>13</v>
      </c>
      <c r="B72" t="n">
        <v>140</v>
      </c>
      <c r="C72" t="inlineStr">
        <is>
          <t xml:space="preserve">CONCLUIDO	</t>
        </is>
      </c>
      <c r="D72" t="n">
        <v>3.0036</v>
      </c>
      <c r="E72" t="n">
        <v>33.29</v>
      </c>
      <c r="F72" t="n">
        <v>26.37</v>
      </c>
      <c r="G72" t="n">
        <v>20.55</v>
      </c>
      <c r="H72" t="n">
        <v>0.27</v>
      </c>
      <c r="I72" t="n">
        <v>77</v>
      </c>
      <c r="J72" t="n">
        <v>280.43</v>
      </c>
      <c r="K72" t="n">
        <v>60.56</v>
      </c>
      <c r="L72" t="n">
        <v>4.25</v>
      </c>
      <c r="M72" t="n">
        <v>75</v>
      </c>
      <c r="N72" t="n">
        <v>75.62</v>
      </c>
      <c r="O72" t="n">
        <v>34820.27</v>
      </c>
      <c r="P72" t="n">
        <v>447.63</v>
      </c>
      <c r="Q72" t="n">
        <v>1397.41</v>
      </c>
      <c r="R72" t="n">
        <v>144.13</v>
      </c>
      <c r="S72" t="n">
        <v>66.97</v>
      </c>
      <c r="T72" t="n">
        <v>35681.71</v>
      </c>
      <c r="U72" t="n">
        <v>0.46</v>
      </c>
      <c r="V72" t="n">
        <v>0.8</v>
      </c>
      <c r="W72" t="n">
        <v>5.43</v>
      </c>
      <c r="X72" t="n">
        <v>2.2</v>
      </c>
      <c r="Y72" t="n">
        <v>1</v>
      </c>
      <c r="Z72" t="n">
        <v>10</v>
      </c>
    </row>
    <row r="73">
      <c r="A73" t="n">
        <v>14</v>
      </c>
      <c r="B73" t="n">
        <v>140</v>
      </c>
      <c r="C73" t="inlineStr">
        <is>
          <t xml:space="preserve">CONCLUIDO	</t>
        </is>
      </c>
      <c r="D73" t="n">
        <v>3.0413</v>
      </c>
      <c r="E73" t="n">
        <v>32.88</v>
      </c>
      <c r="F73" t="n">
        <v>26.22</v>
      </c>
      <c r="G73" t="n">
        <v>21.85</v>
      </c>
      <c r="H73" t="n">
        <v>0.29</v>
      </c>
      <c r="I73" t="n">
        <v>72</v>
      </c>
      <c r="J73" t="n">
        <v>280.92</v>
      </c>
      <c r="K73" t="n">
        <v>60.56</v>
      </c>
      <c r="L73" t="n">
        <v>4.5</v>
      </c>
      <c r="M73" t="n">
        <v>70</v>
      </c>
      <c r="N73" t="n">
        <v>75.87</v>
      </c>
      <c r="O73" t="n">
        <v>34881.09</v>
      </c>
      <c r="P73" t="n">
        <v>444.3</v>
      </c>
      <c r="Q73" t="n">
        <v>1397.41</v>
      </c>
      <c r="R73" t="n">
        <v>139.55</v>
      </c>
      <c r="S73" t="n">
        <v>66.97</v>
      </c>
      <c r="T73" t="n">
        <v>33418.04</v>
      </c>
      <c r="U73" t="n">
        <v>0.48</v>
      </c>
      <c r="V73" t="n">
        <v>0.8</v>
      </c>
      <c r="W73" t="n">
        <v>5.41</v>
      </c>
      <c r="X73" t="n">
        <v>2.05</v>
      </c>
      <c r="Y73" t="n">
        <v>1</v>
      </c>
      <c r="Z73" t="n">
        <v>10</v>
      </c>
    </row>
    <row r="74">
      <c r="A74" t="n">
        <v>15</v>
      </c>
      <c r="B74" t="n">
        <v>140</v>
      </c>
      <c r="C74" t="inlineStr">
        <is>
          <t xml:space="preserve">CONCLUIDO	</t>
        </is>
      </c>
      <c r="D74" t="n">
        <v>3.0724</v>
      </c>
      <c r="E74" t="n">
        <v>32.55</v>
      </c>
      <c r="F74" t="n">
        <v>26.1</v>
      </c>
      <c r="G74" t="n">
        <v>23.03</v>
      </c>
      <c r="H74" t="n">
        <v>0.3</v>
      </c>
      <c r="I74" t="n">
        <v>68</v>
      </c>
      <c r="J74" t="n">
        <v>281.41</v>
      </c>
      <c r="K74" t="n">
        <v>60.56</v>
      </c>
      <c r="L74" t="n">
        <v>4.75</v>
      </c>
      <c r="M74" t="n">
        <v>66</v>
      </c>
      <c r="N74" t="n">
        <v>76.11</v>
      </c>
      <c r="O74" t="n">
        <v>34942.02</v>
      </c>
      <c r="P74" t="n">
        <v>441.44</v>
      </c>
      <c r="Q74" t="n">
        <v>1397.33</v>
      </c>
      <c r="R74" t="n">
        <v>135.29</v>
      </c>
      <c r="S74" t="n">
        <v>66.97</v>
      </c>
      <c r="T74" t="n">
        <v>31308.32</v>
      </c>
      <c r="U74" t="n">
        <v>0.5</v>
      </c>
      <c r="V74" t="n">
        <v>0.8100000000000001</v>
      </c>
      <c r="W74" t="n">
        <v>5.41</v>
      </c>
      <c r="X74" t="n">
        <v>1.93</v>
      </c>
      <c r="Y74" t="n">
        <v>1</v>
      </c>
      <c r="Z74" t="n">
        <v>10</v>
      </c>
    </row>
    <row r="75">
      <c r="A75" t="n">
        <v>16</v>
      </c>
      <c r="B75" t="n">
        <v>140</v>
      </c>
      <c r="C75" t="inlineStr">
        <is>
          <t xml:space="preserve">CONCLUIDO	</t>
        </is>
      </c>
      <c r="D75" t="n">
        <v>3.1024</v>
      </c>
      <c r="E75" t="n">
        <v>32.23</v>
      </c>
      <c r="F75" t="n">
        <v>25.99</v>
      </c>
      <c r="G75" t="n">
        <v>24.37</v>
      </c>
      <c r="H75" t="n">
        <v>0.32</v>
      </c>
      <c r="I75" t="n">
        <v>64</v>
      </c>
      <c r="J75" t="n">
        <v>281.91</v>
      </c>
      <c r="K75" t="n">
        <v>60.56</v>
      </c>
      <c r="L75" t="n">
        <v>5</v>
      </c>
      <c r="M75" t="n">
        <v>62</v>
      </c>
      <c r="N75" t="n">
        <v>76.34999999999999</v>
      </c>
      <c r="O75" t="n">
        <v>35003.04</v>
      </c>
      <c r="P75" t="n">
        <v>438.81</v>
      </c>
      <c r="Q75" t="n">
        <v>1397.35</v>
      </c>
      <c r="R75" t="n">
        <v>131.88</v>
      </c>
      <c r="S75" t="n">
        <v>66.97</v>
      </c>
      <c r="T75" t="n">
        <v>29620.19</v>
      </c>
      <c r="U75" t="n">
        <v>0.51</v>
      </c>
      <c r="V75" t="n">
        <v>0.8100000000000001</v>
      </c>
      <c r="W75" t="n">
        <v>5.4</v>
      </c>
      <c r="X75" t="n">
        <v>1.82</v>
      </c>
      <c r="Y75" t="n">
        <v>1</v>
      </c>
      <c r="Z75" t="n">
        <v>10</v>
      </c>
    </row>
    <row r="76">
      <c r="A76" t="n">
        <v>17</v>
      </c>
      <c r="B76" t="n">
        <v>140</v>
      </c>
      <c r="C76" t="inlineStr">
        <is>
          <t xml:space="preserve">CONCLUIDO	</t>
        </is>
      </c>
      <c r="D76" t="n">
        <v>3.127</v>
      </c>
      <c r="E76" t="n">
        <v>31.98</v>
      </c>
      <c r="F76" t="n">
        <v>25.89</v>
      </c>
      <c r="G76" t="n">
        <v>25.47</v>
      </c>
      <c r="H76" t="n">
        <v>0.33</v>
      </c>
      <c r="I76" t="n">
        <v>61</v>
      </c>
      <c r="J76" t="n">
        <v>282.4</v>
      </c>
      <c r="K76" t="n">
        <v>60.56</v>
      </c>
      <c r="L76" t="n">
        <v>5.25</v>
      </c>
      <c r="M76" t="n">
        <v>59</v>
      </c>
      <c r="N76" t="n">
        <v>76.59999999999999</v>
      </c>
      <c r="O76" t="n">
        <v>35064.15</v>
      </c>
      <c r="P76" t="n">
        <v>436.66</v>
      </c>
      <c r="Q76" t="n">
        <v>1397.34</v>
      </c>
      <c r="R76" t="n">
        <v>128.83</v>
      </c>
      <c r="S76" t="n">
        <v>66.97</v>
      </c>
      <c r="T76" t="n">
        <v>28109.47</v>
      </c>
      <c r="U76" t="n">
        <v>0.52</v>
      </c>
      <c r="V76" t="n">
        <v>0.8100000000000001</v>
      </c>
      <c r="W76" t="n">
        <v>5.4</v>
      </c>
      <c r="X76" t="n">
        <v>1.73</v>
      </c>
      <c r="Y76" t="n">
        <v>1</v>
      </c>
      <c r="Z76" t="n">
        <v>10</v>
      </c>
    </row>
    <row r="77">
      <c r="A77" t="n">
        <v>18</v>
      </c>
      <c r="B77" t="n">
        <v>140</v>
      </c>
      <c r="C77" t="inlineStr">
        <is>
          <t xml:space="preserve">CONCLUIDO	</t>
        </is>
      </c>
      <c r="D77" t="n">
        <v>3.1524</v>
      </c>
      <c r="E77" t="n">
        <v>31.72</v>
      </c>
      <c r="F77" t="n">
        <v>25.79</v>
      </c>
      <c r="G77" t="n">
        <v>26.68</v>
      </c>
      <c r="H77" t="n">
        <v>0.35</v>
      </c>
      <c r="I77" t="n">
        <v>58</v>
      </c>
      <c r="J77" t="n">
        <v>282.9</v>
      </c>
      <c r="K77" t="n">
        <v>60.56</v>
      </c>
      <c r="L77" t="n">
        <v>5.5</v>
      </c>
      <c r="M77" t="n">
        <v>56</v>
      </c>
      <c r="N77" t="n">
        <v>76.84999999999999</v>
      </c>
      <c r="O77" t="n">
        <v>35125.37</v>
      </c>
      <c r="P77" t="n">
        <v>434.02</v>
      </c>
      <c r="Q77" t="n">
        <v>1397.33</v>
      </c>
      <c r="R77" t="n">
        <v>125.51</v>
      </c>
      <c r="S77" t="n">
        <v>66.97</v>
      </c>
      <c r="T77" t="n">
        <v>26466.49</v>
      </c>
      <c r="U77" t="n">
        <v>0.53</v>
      </c>
      <c r="V77" t="n">
        <v>0.82</v>
      </c>
      <c r="W77" t="n">
        <v>5.39</v>
      </c>
      <c r="X77" t="n">
        <v>1.62</v>
      </c>
      <c r="Y77" t="n">
        <v>1</v>
      </c>
      <c r="Z77" t="n">
        <v>10</v>
      </c>
    </row>
    <row r="78">
      <c r="A78" t="n">
        <v>19</v>
      </c>
      <c r="B78" t="n">
        <v>140</v>
      </c>
      <c r="C78" t="inlineStr">
        <is>
          <t xml:space="preserve">CONCLUIDO	</t>
        </is>
      </c>
      <c r="D78" t="n">
        <v>3.175</v>
      </c>
      <c r="E78" t="n">
        <v>31.5</v>
      </c>
      <c r="F78" t="n">
        <v>25.72</v>
      </c>
      <c r="G78" t="n">
        <v>28.06</v>
      </c>
      <c r="H78" t="n">
        <v>0.36</v>
      </c>
      <c r="I78" t="n">
        <v>55</v>
      </c>
      <c r="J78" t="n">
        <v>283.4</v>
      </c>
      <c r="K78" t="n">
        <v>60.56</v>
      </c>
      <c r="L78" t="n">
        <v>5.75</v>
      </c>
      <c r="M78" t="n">
        <v>53</v>
      </c>
      <c r="N78" t="n">
        <v>77.09</v>
      </c>
      <c r="O78" t="n">
        <v>35186.68</v>
      </c>
      <c r="P78" t="n">
        <v>432.2</v>
      </c>
      <c r="Q78" t="n">
        <v>1397.24</v>
      </c>
      <c r="R78" t="n">
        <v>123.17</v>
      </c>
      <c r="S78" t="n">
        <v>66.97</v>
      </c>
      <c r="T78" t="n">
        <v>25312.82</v>
      </c>
      <c r="U78" t="n">
        <v>0.54</v>
      </c>
      <c r="V78" t="n">
        <v>0.82</v>
      </c>
      <c r="W78" t="n">
        <v>5.39</v>
      </c>
      <c r="X78" t="n">
        <v>1.56</v>
      </c>
      <c r="Y78" t="n">
        <v>1</v>
      </c>
      <c r="Z78" t="n">
        <v>10</v>
      </c>
    </row>
    <row r="79">
      <c r="A79" t="n">
        <v>20</v>
      </c>
      <c r="B79" t="n">
        <v>140</v>
      </c>
      <c r="C79" t="inlineStr">
        <is>
          <t xml:space="preserve">CONCLUIDO	</t>
        </is>
      </c>
      <c r="D79" t="n">
        <v>3.1928</v>
      </c>
      <c r="E79" t="n">
        <v>31.32</v>
      </c>
      <c r="F79" t="n">
        <v>25.65</v>
      </c>
      <c r="G79" t="n">
        <v>29.04</v>
      </c>
      <c r="H79" t="n">
        <v>0.38</v>
      </c>
      <c r="I79" t="n">
        <v>53</v>
      </c>
      <c r="J79" t="n">
        <v>283.9</v>
      </c>
      <c r="K79" t="n">
        <v>60.56</v>
      </c>
      <c r="L79" t="n">
        <v>6</v>
      </c>
      <c r="M79" t="n">
        <v>51</v>
      </c>
      <c r="N79" t="n">
        <v>77.34</v>
      </c>
      <c r="O79" t="n">
        <v>35248.1</v>
      </c>
      <c r="P79" t="n">
        <v>430.06</v>
      </c>
      <c r="Q79" t="n">
        <v>1397.23</v>
      </c>
      <c r="R79" t="n">
        <v>121.13</v>
      </c>
      <c r="S79" t="n">
        <v>66.97</v>
      </c>
      <c r="T79" t="n">
        <v>24300.77</v>
      </c>
      <c r="U79" t="n">
        <v>0.55</v>
      </c>
      <c r="V79" t="n">
        <v>0.82</v>
      </c>
      <c r="W79" t="n">
        <v>5.37</v>
      </c>
      <c r="X79" t="n">
        <v>1.48</v>
      </c>
      <c r="Y79" t="n">
        <v>1</v>
      </c>
      <c r="Z79" t="n">
        <v>10</v>
      </c>
    </row>
    <row r="80">
      <c r="A80" t="n">
        <v>21</v>
      </c>
      <c r="B80" t="n">
        <v>140</v>
      </c>
      <c r="C80" t="inlineStr">
        <is>
          <t xml:space="preserve">CONCLUIDO	</t>
        </is>
      </c>
      <c r="D80" t="n">
        <v>3.2079</v>
      </c>
      <c r="E80" t="n">
        <v>31.17</v>
      </c>
      <c r="F80" t="n">
        <v>25.61</v>
      </c>
      <c r="G80" t="n">
        <v>30.13</v>
      </c>
      <c r="H80" t="n">
        <v>0.39</v>
      </c>
      <c r="I80" t="n">
        <v>51</v>
      </c>
      <c r="J80" t="n">
        <v>284.4</v>
      </c>
      <c r="K80" t="n">
        <v>60.56</v>
      </c>
      <c r="L80" t="n">
        <v>6.25</v>
      </c>
      <c r="M80" t="n">
        <v>49</v>
      </c>
      <c r="N80" t="n">
        <v>77.59</v>
      </c>
      <c r="O80" t="n">
        <v>35309.61</v>
      </c>
      <c r="P80" t="n">
        <v>428.36</v>
      </c>
      <c r="Q80" t="n">
        <v>1397.26</v>
      </c>
      <c r="R80" t="n">
        <v>119.54</v>
      </c>
      <c r="S80" t="n">
        <v>66.97</v>
      </c>
      <c r="T80" t="n">
        <v>23516.62</v>
      </c>
      <c r="U80" t="n">
        <v>0.5600000000000001</v>
      </c>
      <c r="V80" t="n">
        <v>0.82</v>
      </c>
      <c r="W80" t="n">
        <v>5.38</v>
      </c>
      <c r="X80" t="n">
        <v>1.44</v>
      </c>
      <c r="Y80" t="n">
        <v>1</v>
      </c>
      <c r="Z80" t="n">
        <v>10</v>
      </c>
    </row>
    <row r="81">
      <c r="A81" t="n">
        <v>22</v>
      </c>
      <c r="B81" t="n">
        <v>140</v>
      </c>
      <c r="C81" t="inlineStr">
        <is>
          <t xml:space="preserve">CONCLUIDO	</t>
        </is>
      </c>
      <c r="D81" t="n">
        <v>3.2353</v>
      </c>
      <c r="E81" t="n">
        <v>30.91</v>
      </c>
      <c r="F81" t="n">
        <v>25.5</v>
      </c>
      <c r="G81" t="n">
        <v>31.88</v>
      </c>
      <c r="H81" t="n">
        <v>0.41</v>
      </c>
      <c r="I81" t="n">
        <v>48</v>
      </c>
      <c r="J81" t="n">
        <v>284.89</v>
      </c>
      <c r="K81" t="n">
        <v>60.56</v>
      </c>
      <c r="L81" t="n">
        <v>6.5</v>
      </c>
      <c r="M81" t="n">
        <v>46</v>
      </c>
      <c r="N81" t="n">
        <v>77.84</v>
      </c>
      <c r="O81" t="n">
        <v>35371.22</v>
      </c>
      <c r="P81" t="n">
        <v>425.85</v>
      </c>
      <c r="Q81" t="n">
        <v>1397.19</v>
      </c>
      <c r="R81" t="n">
        <v>116.06</v>
      </c>
      <c r="S81" t="n">
        <v>66.97</v>
      </c>
      <c r="T81" t="n">
        <v>21791.5</v>
      </c>
      <c r="U81" t="n">
        <v>0.58</v>
      </c>
      <c r="V81" t="n">
        <v>0.83</v>
      </c>
      <c r="W81" t="n">
        <v>5.37</v>
      </c>
      <c r="X81" t="n">
        <v>1.33</v>
      </c>
      <c r="Y81" t="n">
        <v>1</v>
      </c>
      <c r="Z81" t="n">
        <v>10</v>
      </c>
    </row>
    <row r="82">
      <c r="A82" t="n">
        <v>23</v>
      </c>
      <c r="B82" t="n">
        <v>140</v>
      </c>
      <c r="C82" t="inlineStr">
        <is>
          <t xml:space="preserve">CONCLUIDO	</t>
        </is>
      </c>
      <c r="D82" t="n">
        <v>3.2508</v>
      </c>
      <c r="E82" t="n">
        <v>30.76</v>
      </c>
      <c r="F82" t="n">
        <v>25.46</v>
      </c>
      <c r="G82" t="n">
        <v>33.21</v>
      </c>
      <c r="H82" t="n">
        <v>0.42</v>
      </c>
      <c r="I82" t="n">
        <v>46</v>
      </c>
      <c r="J82" t="n">
        <v>285.39</v>
      </c>
      <c r="K82" t="n">
        <v>60.56</v>
      </c>
      <c r="L82" t="n">
        <v>6.75</v>
      </c>
      <c r="M82" t="n">
        <v>44</v>
      </c>
      <c r="N82" t="n">
        <v>78.09</v>
      </c>
      <c r="O82" t="n">
        <v>35432.93</v>
      </c>
      <c r="P82" t="n">
        <v>424.03</v>
      </c>
      <c r="Q82" t="n">
        <v>1397.24</v>
      </c>
      <c r="R82" t="n">
        <v>114.63</v>
      </c>
      <c r="S82" t="n">
        <v>66.97</v>
      </c>
      <c r="T82" t="n">
        <v>21086.75</v>
      </c>
      <c r="U82" t="n">
        <v>0.58</v>
      </c>
      <c r="V82" t="n">
        <v>0.83</v>
      </c>
      <c r="W82" t="n">
        <v>5.37</v>
      </c>
      <c r="X82" t="n">
        <v>1.29</v>
      </c>
      <c r="Y82" t="n">
        <v>1</v>
      </c>
      <c r="Z82" t="n">
        <v>10</v>
      </c>
    </row>
    <row r="83">
      <c r="A83" t="n">
        <v>24</v>
      </c>
      <c r="B83" t="n">
        <v>140</v>
      </c>
      <c r="C83" t="inlineStr">
        <is>
          <t xml:space="preserve">CONCLUIDO	</t>
        </is>
      </c>
      <c r="D83" t="n">
        <v>3.2608</v>
      </c>
      <c r="E83" t="n">
        <v>30.67</v>
      </c>
      <c r="F83" t="n">
        <v>25.42</v>
      </c>
      <c r="G83" t="n">
        <v>33.89</v>
      </c>
      <c r="H83" t="n">
        <v>0.44</v>
      </c>
      <c r="I83" t="n">
        <v>45</v>
      </c>
      <c r="J83" t="n">
        <v>285.9</v>
      </c>
      <c r="K83" t="n">
        <v>60.56</v>
      </c>
      <c r="L83" t="n">
        <v>7</v>
      </c>
      <c r="M83" t="n">
        <v>43</v>
      </c>
      <c r="N83" t="n">
        <v>78.34</v>
      </c>
      <c r="O83" t="n">
        <v>35494.74</v>
      </c>
      <c r="P83" t="n">
        <v>423.2</v>
      </c>
      <c r="Q83" t="n">
        <v>1397.19</v>
      </c>
      <c r="R83" t="n">
        <v>113.35</v>
      </c>
      <c r="S83" t="n">
        <v>66.97</v>
      </c>
      <c r="T83" t="n">
        <v>20452.81</v>
      </c>
      <c r="U83" t="n">
        <v>0.59</v>
      </c>
      <c r="V83" t="n">
        <v>0.83</v>
      </c>
      <c r="W83" t="n">
        <v>5.37</v>
      </c>
      <c r="X83" t="n">
        <v>1.25</v>
      </c>
      <c r="Y83" t="n">
        <v>1</v>
      </c>
      <c r="Z83" t="n">
        <v>10</v>
      </c>
    </row>
    <row r="84">
      <c r="A84" t="n">
        <v>25</v>
      </c>
      <c r="B84" t="n">
        <v>140</v>
      </c>
      <c r="C84" t="inlineStr">
        <is>
          <t xml:space="preserve">CONCLUIDO	</t>
        </is>
      </c>
      <c r="D84" t="n">
        <v>3.2751</v>
      </c>
      <c r="E84" t="n">
        <v>30.53</v>
      </c>
      <c r="F84" t="n">
        <v>25.39</v>
      </c>
      <c r="G84" t="n">
        <v>35.42</v>
      </c>
      <c r="H84" t="n">
        <v>0.45</v>
      </c>
      <c r="I84" t="n">
        <v>43</v>
      </c>
      <c r="J84" t="n">
        <v>286.4</v>
      </c>
      <c r="K84" t="n">
        <v>60.56</v>
      </c>
      <c r="L84" t="n">
        <v>7.25</v>
      </c>
      <c r="M84" t="n">
        <v>41</v>
      </c>
      <c r="N84" t="n">
        <v>78.59</v>
      </c>
      <c r="O84" t="n">
        <v>35556.78</v>
      </c>
      <c r="P84" t="n">
        <v>421.97</v>
      </c>
      <c r="Q84" t="n">
        <v>1397.26</v>
      </c>
      <c r="R84" t="n">
        <v>112.18</v>
      </c>
      <c r="S84" t="n">
        <v>66.97</v>
      </c>
      <c r="T84" t="n">
        <v>19878.88</v>
      </c>
      <c r="U84" t="n">
        <v>0.6</v>
      </c>
      <c r="V84" t="n">
        <v>0.83</v>
      </c>
      <c r="W84" t="n">
        <v>5.37</v>
      </c>
      <c r="X84" t="n">
        <v>1.22</v>
      </c>
      <c r="Y84" t="n">
        <v>1</v>
      </c>
      <c r="Z84" t="n">
        <v>10</v>
      </c>
    </row>
    <row r="85">
      <c r="A85" t="n">
        <v>26</v>
      </c>
      <c r="B85" t="n">
        <v>140</v>
      </c>
      <c r="C85" t="inlineStr">
        <is>
          <t xml:space="preserve">CONCLUIDO	</t>
        </is>
      </c>
      <c r="D85" t="n">
        <v>3.2879</v>
      </c>
      <c r="E85" t="n">
        <v>30.41</v>
      </c>
      <c r="F85" t="n">
        <v>25.32</v>
      </c>
      <c r="G85" t="n">
        <v>36.17</v>
      </c>
      <c r="H85" t="n">
        <v>0.47</v>
      </c>
      <c r="I85" t="n">
        <v>42</v>
      </c>
      <c r="J85" t="n">
        <v>286.9</v>
      </c>
      <c r="K85" t="n">
        <v>60.56</v>
      </c>
      <c r="L85" t="n">
        <v>7.5</v>
      </c>
      <c r="M85" t="n">
        <v>40</v>
      </c>
      <c r="N85" t="n">
        <v>78.84999999999999</v>
      </c>
      <c r="O85" t="n">
        <v>35618.8</v>
      </c>
      <c r="P85" t="n">
        <v>419.72</v>
      </c>
      <c r="Q85" t="n">
        <v>1397.24</v>
      </c>
      <c r="R85" t="n">
        <v>110.1</v>
      </c>
      <c r="S85" t="n">
        <v>66.97</v>
      </c>
      <c r="T85" t="n">
        <v>18842.77</v>
      </c>
      <c r="U85" t="n">
        <v>0.61</v>
      </c>
      <c r="V85" t="n">
        <v>0.83</v>
      </c>
      <c r="W85" t="n">
        <v>5.36</v>
      </c>
      <c r="X85" t="n">
        <v>1.15</v>
      </c>
      <c r="Y85" t="n">
        <v>1</v>
      </c>
      <c r="Z85" t="n">
        <v>10</v>
      </c>
    </row>
    <row r="86">
      <c r="A86" t="n">
        <v>27</v>
      </c>
      <c r="B86" t="n">
        <v>140</v>
      </c>
      <c r="C86" t="inlineStr">
        <is>
          <t xml:space="preserve">CONCLUIDO	</t>
        </is>
      </c>
      <c r="D86" t="n">
        <v>3.3022</v>
      </c>
      <c r="E86" t="n">
        <v>30.28</v>
      </c>
      <c r="F86" t="n">
        <v>25.29</v>
      </c>
      <c r="G86" t="n">
        <v>37.94</v>
      </c>
      <c r="H86" t="n">
        <v>0.48</v>
      </c>
      <c r="I86" t="n">
        <v>40</v>
      </c>
      <c r="J86" t="n">
        <v>287.41</v>
      </c>
      <c r="K86" t="n">
        <v>60.56</v>
      </c>
      <c r="L86" t="n">
        <v>7.75</v>
      </c>
      <c r="M86" t="n">
        <v>38</v>
      </c>
      <c r="N86" t="n">
        <v>79.09999999999999</v>
      </c>
      <c r="O86" t="n">
        <v>35680.92</v>
      </c>
      <c r="P86" t="n">
        <v>418.8</v>
      </c>
      <c r="Q86" t="n">
        <v>1397.26</v>
      </c>
      <c r="R86" t="n">
        <v>109.09</v>
      </c>
      <c r="S86" t="n">
        <v>66.97</v>
      </c>
      <c r="T86" t="n">
        <v>18347.75</v>
      </c>
      <c r="U86" t="n">
        <v>0.61</v>
      </c>
      <c r="V86" t="n">
        <v>0.83</v>
      </c>
      <c r="W86" t="n">
        <v>5.36</v>
      </c>
      <c r="X86" t="n">
        <v>1.13</v>
      </c>
      <c r="Y86" t="n">
        <v>1</v>
      </c>
      <c r="Z86" t="n">
        <v>10</v>
      </c>
    </row>
    <row r="87">
      <c r="A87" t="n">
        <v>28</v>
      </c>
      <c r="B87" t="n">
        <v>140</v>
      </c>
      <c r="C87" t="inlineStr">
        <is>
          <t xml:space="preserve">CONCLUIDO	</t>
        </is>
      </c>
      <c r="D87" t="n">
        <v>3.3097</v>
      </c>
      <c r="E87" t="n">
        <v>30.21</v>
      </c>
      <c r="F87" t="n">
        <v>25.28</v>
      </c>
      <c r="G87" t="n">
        <v>38.89</v>
      </c>
      <c r="H87" t="n">
        <v>0.49</v>
      </c>
      <c r="I87" t="n">
        <v>39</v>
      </c>
      <c r="J87" t="n">
        <v>287.91</v>
      </c>
      <c r="K87" t="n">
        <v>60.56</v>
      </c>
      <c r="L87" t="n">
        <v>8</v>
      </c>
      <c r="M87" t="n">
        <v>37</v>
      </c>
      <c r="N87" t="n">
        <v>79.36</v>
      </c>
      <c r="O87" t="n">
        <v>35743.15</v>
      </c>
      <c r="P87" t="n">
        <v>417.58</v>
      </c>
      <c r="Q87" t="n">
        <v>1397.25</v>
      </c>
      <c r="R87" t="n">
        <v>108.68</v>
      </c>
      <c r="S87" t="n">
        <v>66.97</v>
      </c>
      <c r="T87" t="n">
        <v>18145.01</v>
      </c>
      <c r="U87" t="n">
        <v>0.62</v>
      </c>
      <c r="V87" t="n">
        <v>0.83</v>
      </c>
      <c r="W87" t="n">
        <v>5.36</v>
      </c>
      <c r="X87" t="n">
        <v>1.11</v>
      </c>
      <c r="Y87" t="n">
        <v>1</v>
      </c>
      <c r="Z87" t="n">
        <v>10</v>
      </c>
    </row>
    <row r="88">
      <c r="A88" t="n">
        <v>29</v>
      </c>
      <c r="B88" t="n">
        <v>140</v>
      </c>
      <c r="C88" t="inlineStr">
        <is>
          <t xml:space="preserve">CONCLUIDO	</t>
        </is>
      </c>
      <c r="D88" t="n">
        <v>3.3206</v>
      </c>
      <c r="E88" t="n">
        <v>30.11</v>
      </c>
      <c r="F88" t="n">
        <v>25.23</v>
      </c>
      <c r="G88" t="n">
        <v>39.84</v>
      </c>
      <c r="H88" t="n">
        <v>0.51</v>
      </c>
      <c r="I88" t="n">
        <v>38</v>
      </c>
      <c r="J88" t="n">
        <v>288.42</v>
      </c>
      <c r="K88" t="n">
        <v>60.56</v>
      </c>
      <c r="L88" t="n">
        <v>8.25</v>
      </c>
      <c r="M88" t="n">
        <v>36</v>
      </c>
      <c r="N88" t="n">
        <v>79.61</v>
      </c>
      <c r="O88" t="n">
        <v>35805.48</v>
      </c>
      <c r="P88" t="n">
        <v>415.61</v>
      </c>
      <c r="Q88" t="n">
        <v>1397.21</v>
      </c>
      <c r="R88" t="n">
        <v>107.13</v>
      </c>
      <c r="S88" t="n">
        <v>66.97</v>
      </c>
      <c r="T88" t="n">
        <v>17374.29</v>
      </c>
      <c r="U88" t="n">
        <v>0.63</v>
      </c>
      <c r="V88" t="n">
        <v>0.83</v>
      </c>
      <c r="W88" t="n">
        <v>5.36</v>
      </c>
      <c r="X88" t="n">
        <v>1.06</v>
      </c>
      <c r="Y88" t="n">
        <v>1</v>
      </c>
      <c r="Z88" t="n">
        <v>10</v>
      </c>
    </row>
    <row r="89">
      <c r="A89" t="n">
        <v>30</v>
      </c>
      <c r="B89" t="n">
        <v>140</v>
      </c>
      <c r="C89" t="inlineStr">
        <is>
          <t xml:space="preserve">CONCLUIDO	</t>
        </is>
      </c>
      <c r="D89" t="n">
        <v>3.3387</v>
      </c>
      <c r="E89" t="n">
        <v>29.95</v>
      </c>
      <c r="F89" t="n">
        <v>25.17</v>
      </c>
      <c r="G89" t="n">
        <v>41.95</v>
      </c>
      <c r="H89" t="n">
        <v>0.52</v>
      </c>
      <c r="I89" t="n">
        <v>36</v>
      </c>
      <c r="J89" t="n">
        <v>288.92</v>
      </c>
      <c r="K89" t="n">
        <v>60.56</v>
      </c>
      <c r="L89" t="n">
        <v>8.5</v>
      </c>
      <c r="M89" t="n">
        <v>34</v>
      </c>
      <c r="N89" t="n">
        <v>79.87</v>
      </c>
      <c r="O89" t="n">
        <v>35867.91</v>
      </c>
      <c r="P89" t="n">
        <v>414.17</v>
      </c>
      <c r="Q89" t="n">
        <v>1397.34</v>
      </c>
      <c r="R89" t="n">
        <v>105.29</v>
      </c>
      <c r="S89" t="n">
        <v>66.97</v>
      </c>
      <c r="T89" t="n">
        <v>16466.95</v>
      </c>
      <c r="U89" t="n">
        <v>0.64</v>
      </c>
      <c r="V89" t="n">
        <v>0.84</v>
      </c>
      <c r="W89" t="n">
        <v>5.35</v>
      </c>
      <c r="X89" t="n">
        <v>1</v>
      </c>
      <c r="Y89" t="n">
        <v>1</v>
      </c>
      <c r="Z89" t="n">
        <v>10</v>
      </c>
    </row>
    <row r="90">
      <c r="A90" t="n">
        <v>31</v>
      </c>
      <c r="B90" t="n">
        <v>140</v>
      </c>
      <c r="C90" t="inlineStr">
        <is>
          <t xml:space="preserve">CONCLUIDO	</t>
        </is>
      </c>
      <c r="D90" t="n">
        <v>3.3478</v>
      </c>
      <c r="E90" t="n">
        <v>29.87</v>
      </c>
      <c r="F90" t="n">
        <v>25.14</v>
      </c>
      <c r="G90" t="n">
        <v>43.1</v>
      </c>
      <c r="H90" t="n">
        <v>0.54</v>
      </c>
      <c r="I90" t="n">
        <v>35</v>
      </c>
      <c r="J90" t="n">
        <v>289.43</v>
      </c>
      <c r="K90" t="n">
        <v>60.56</v>
      </c>
      <c r="L90" t="n">
        <v>8.75</v>
      </c>
      <c r="M90" t="n">
        <v>33</v>
      </c>
      <c r="N90" t="n">
        <v>80.12</v>
      </c>
      <c r="O90" t="n">
        <v>35930.44</v>
      </c>
      <c r="P90" t="n">
        <v>412.59</v>
      </c>
      <c r="Q90" t="n">
        <v>1397.32</v>
      </c>
      <c r="R90" t="n">
        <v>104.42</v>
      </c>
      <c r="S90" t="n">
        <v>66.97</v>
      </c>
      <c r="T90" t="n">
        <v>16037.05</v>
      </c>
      <c r="U90" t="n">
        <v>0.64</v>
      </c>
      <c r="V90" t="n">
        <v>0.84</v>
      </c>
      <c r="W90" t="n">
        <v>5.35</v>
      </c>
      <c r="X90" t="n">
        <v>0.97</v>
      </c>
      <c r="Y90" t="n">
        <v>1</v>
      </c>
      <c r="Z90" t="n">
        <v>10</v>
      </c>
    </row>
    <row r="91">
      <c r="A91" t="n">
        <v>32</v>
      </c>
      <c r="B91" t="n">
        <v>140</v>
      </c>
      <c r="C91" t="inlineStr">
        <is>
          <t xml:space="preserve">CONCLUIDO	</t>
        </is>
      </c>
      <c r="D91" t="n">
        <v>3.3586</v>
      </c>
      <c r="E91" t="n">
        <v>29.77</v>
      </c>
      <c r="F91" t="n">
        <v>25.1</v>
      </c>
      <c r="G91" t="n">
        <v>44.29</v>
      </c>
      <c r="H91" t="n">
        <v>0.55</v>
      </c>
      <c r="I91" t="n">
        <v>34</v>
      </c>
      <c r="J91" t="n">
        <v>289.94</v>
      </c>
      <c r="K91" t="n">
        <v>60.56</v>
      </c>
      <c r="L91" t="n">
        <v>9</v>
      </c>
      <c r="M91" t="n">
        <v>32</v>
      </c>
      <c r="N91" t="n">
        <v>80.38</v>
      </c>
      <c r="O91" t="n">
        <v>35993.08</v>
      </c>
      <c r="P91" t="n">
        <v>411.37</v>
      </c>
      <c r="Q91" t="n">
        <v>1397.3</v>
      </c>
      <c r="R91" t="n">
        <v>102.88</v>
      </c>
      <c r="S91" t="n">
        <v>66.97</v>
      </c>
      <c r="T91" t="n">
        <v>15270.26</v>
      </c>
      <c r="U91" t="n">
        <v>0.65</v>
      </c>
      <c r="V91" t="n">
        <v>0.84</v>
      </c>
      <c r="W91" t="n">
        <v>5.35</v>
      </c>
      <c r="X91" t="n">
        <v>0.93</v>
      </c>
      <c r="Y91" t="n">
        <v>1</v>
      </c>
      <c r="Z91" t="n">
        <v>10</v>
      </c>
    </row>
    <row r="92">
      <c r="A92" t="n">
        <v>33</v>
      </c>
      <c r="B92" t="n">
        <v>140</v>
      </c>
      <c r="C92" t="inlineStr">
        <is>
          <t xml:space="preserve">CONCLUIDO	</t>
        </is>
      </c>
      <c r="D92" t="n">
        <v>3.3679</v>
      </c>
      <c r="E92" t="n">
        <v>29.69</v>
      </c>
      <c r="F92" t="n">
        <v>25.07</v>
      </c>
      <c r="G92" t="n">
        <v>45.58</v>
      </c>
      <c r="H92" t="n">
        <v>0.57</v>
      </c>
      <c r="I92" t="n">
        <v>33</v>
      </c>
      <c r="J92" t="n">
        <v>290.45</v>
      </c>
      <c r="K92" t="n">
        <v>60.56</v>
      </c>
      <c r="L92" t="n">
        <v>9.25</v>
      </c>
      <c r="M92" t="n">
        <v>31</v>
      </c>
      <c r="N92" t="n">
        <v>80.64</v>
      </c>
      <c r="O92" t="n">
        <v>36055.83</v>
      </c>
      <c r="P92" t="n">
        <v>410.64</v>
      </c>
      <c r="Q92" t="n">
        <v>1397.18</v>
      </c>
      <c r="R92" t="n">
        <v>101.93</v>
      </c>
      <c r="S92" t="n">
        <v>66.97</v>
      </c>
      <c r="T92" t="n">
        <v>14803.41</v>
      </c>
      <c r="U92" t="n">
        <v>0.66</v>
      </c>
      <c r="V92" t="n">
        <v>0.84</v>
      </c>
      <c r="W92" t="n">
        <v>5.35</v>
      </c>
      <c r="X92" t="n">
        <v>0.9</v>
      </c>
      <c r="Y92" t="n">
        <v>1</v>
      </c>
      <c r="Z92" t="n">
        <v>10</v>
      </c>
    </row>
    <row r="93">
      <c r="A93" t="n">
        <v>34</v>
      </c>
      <c r="B93" t="n">
        <v>140</v>
      </c>
      <c r="C93" t="inlineStr">
        <is>
          <t xml:space="preserve">CONCLUIDO	</t>
        </is>
      </c>
      <c r="D93" t="n">
        <v>3.375</v>
      </c>
      <c r="E93" t="n">
        <v>29.63</v>
      </c>
      <c r="F93" t="n">
        <v>25.06</v>
      </c>
      <c r="G93" t="n">
        <v>46.98</v>
      </c>
      <c r="H93" t="n">
        <v>0.58</v>
      </c>
      <c r="I93" t="n">
        <v>32</v>
      </c>
      <c r="J93" t="n">
        <v>290.96</v>
      </c>
      <c r="K93" t="n">
        <v>60.56</v>
      </c>
      <c r="L93" t="n">
        <v>9.5</v>
      </c>
      <c r="M93" t="n">
        <v>30</v>
      </c>
      <c r="N93" t="n">
        <v>80.90000000000001</v>
      </c>
      <c r="O93" t="n">
        <v>36118.68</v>
      </c>
      <c r="P93" t="n">
        <v>409.67</v>
      </c>
      <c r="Q93" t="n">
        <v>1397.18</v>
      </c>
      <c r="R93" t="n">
        <v>101.58</v>
      </c>
      <c r="S93" t="n">
        <v>66.97</v>
      </c>
      <c r="T93" t="n">
        <v>14631.69</v>
      </c>
      <c r="U93" t="n">
        <v>0.66</v>
      </c>
      <c r="V93" t="n">
        <v>0.84</v>
      </c>
      <c r="W93" t="n">
        <v>5.35</v>
      </c>
      <c r="X93" t="n">
        <v>0.89</v>
      </c>
      <c r="Y93" t="n">
        <v>1</v>
      </c>
      <c r="Z93" t="n">
        <v>10</v>
      </c>
    </row>
    <row r="94">
      <c r="A94" t="n">
        <v>35</v>
      </c>
      <c r="B94" t="n">
        <v>140</v>
      </c>
      <c r="C94" t="inlineStr">
        <is>
          <t xml:space="preserve">CONCLUIDO	</t>
        </is>
      </c>
      <c r="D94" t="n">
        <v>3.3837</v>
      </c>
      <c r="E94" t="n">
        <v>29.55</v>
      </c>
      <c r="F94" t="n">
        <v>25.03</v>
      </c>
      <c r="G94" t="n">
        <v>48.45</v>
      </c>
      <c r="H94" t="n">
        <v>0.6</v>
      </c>
      <c r="I94" t="n">
        <v>31</v>
      </c>
      <c r="J94" t="n">
        <v>291.47</v>
      </c>
      <c r="K94" t="n">
        <v>60.56</v>
      </c>
      <c r="L94" t="n">
        <v>9.75</v>
      </c>
      <c r="M94" t="n">
        <v>29</v>
      </c>
      <c r="N94" t="n">
        <v>81.16</v>
      </c>
      <c r="O94" t="n">
        <v>36181.64</v>
      </c>
      <c r="P94" t="n">
        <v>408.11</v>
      </c>
      <c r="Q94" t="n">
        <v>1397.22</v>
      </c>
      <c r="R94" t="n">
        <v>100.9</v>
      </c>
      <c r="S94" t="n">
        <v>66.97</v>
      </c>
      <c r="T94" t="n">
        <v>14294.73</v>
      </c>
      <c r="U94" t="n">
        <v>0.66</v>
      </c>
      <c r="V94" t="n">
        <v>0.84</v>
      </c>
      <c r="W94" t="n">
        <v>5.34</v>
      </c>
      <c r="X94" t="n">
        <v>0.87</v>
      </c>
      <c r="Y94" t="n">
        <v>1</v>
      </c>
      <c r="Z94" t="n">
        <v>10</v>
      </c>
    </row>
    <row r="95">
      <c r="A95" t="n">
        <v>36</v>
      </c>
      <c r="B95" t="n">
        <v>140</v>
      </c>
      <c r="C95" t="inlineStr">
        <is>
          <t xml:space="preserve">CONCLUIDO	</t>
        </is>
      </c>
      <c r="D95" t="n">
        <v>3.3835</v>
      </c>
      <c r="E95" t="n">
        <v>29.56</v>
      </c>
      <c r="F95" t="n">
        <v>25.04</v>
      </c>
      <c r="G95" t="n">
        <v>48.46</v>
      </c>
      <c r="H95" t="n">
        <v>0.61</v>
      </c>
      <c r="I95" t="n">
        <v>31</v>
      </c>
      <c r="J95" t="n">
        <v>291.98</v>
      </c>
      <c r="K95" t="n">
        <v>60.56</v>
      </c>
      <c r="L95" t="n">
        <v>10</v>
      </c>
      <c r="M95" t="n">
        <v>29</v>
      </c>
      <c r="N95" t="n">
        <v>81.42</v>
      </c>
      <c r="O95" t="n">
        <v>36244.71</v>
      </c>
      <c r="P95" t="n">
        <v>407.45</v>
      </c>
      <c r="Q95" t="n">
        <v>1397.2</v>
      </c>
      <c r="R95" t="n">
        <v>100.81</v>
      </c>
      <c r="S95" t="n">
        <v>66.97</v>
      </c>
      <c r="T95" t="n">
        <v>14252.34</v>
      </c>
      <c r="U95" t="n">
        <v>0.66</v>
      </c>
      <c r="V95" t="n">
        <v>0.84</v>
      </c>
      <c r="W95" t="n">
        <v>5.35</v>
      </c>
      <c r="X95" t="n">
        <v>0.87</v>
      </c>
      <c r="Y95" t="n">
        <v>1</v>
      </c>
      <c r="Z95" t="n">
        <v>10</v>
      </c>
    </row>
    <row r="96">
      <c r="A96" t="n">
        <v>37</v>
      </c>
      <c r="B96" t="n">
        <v>140</v>
      </c>
      <c r="C96" t="inlineStr">
        <is>
          <t xml:space="preserve">CONCLUIDO	</t>
        </is>
      </c>
      <c r="D96" t="n">
        <v>3.3932</v>
      </c>
      <c r="E96" t="n">
        <v>29.47</v>
      </c>
      <c r="F96" t="n">
        <v>25</v>
      </c>
      <c r="G96" t="n">
        <v>50.01</v>
      </c>
      <c r="H96" t="n">
        <v>0.62</v>
      </c>
      <c r="I96" t="n">
        <v>30</v>
      </c>
      <c r="J96" t="n">
        <v>292.49</v>
      </c>
      <c r="K96" t="n">
        <v>60.56</v>
      </c>
      <c r="L96" t="n">
        <v>10.25</v>
      </c>
      <c r="M96" t="n">
        <v>28</v>
      </c>
      <c r="N96" t="n">
        <v>81.68000000000001</v>
      </c>
      <c r="O96" t="n">
        <v>36307.88</v>
      </c>
      <c r="P96" t="n">
        <v>406.19</v>
      </c>
      <c r="Q96" t="n">
        <v>1397.2</v>
      </c>
      <c r="R96" t="n">
        <v>99.81</v>
      </c>
      <c r="S96" t="n">
        <v>66.97</v>
      </c>
      <c r="T96" t="n">
        <v>13754.94</v>
      </c>
      <c r="U96" t="n">
        <v>0.67</v>
      </c>
      <c r="V96" t="n">
        <v>0.84</v>
      </c>
      <c r="W96" t="n">
        <v>5.34</v>
      </c>
      <c r="X96" t="n">
        <v>0.84</v>
      </c>
      <c r="Y96" t="n">
        <v>1</v>
      </c>
      <c r="Z96" t="n">
        <v>10</v>
      </c>
    </row>
    <row r="97">
      <c r="A97" t="n">
        <v>38</v>
      </c>
      <c r="B97" t="n">
        <v>140</v>
      </c>
      <c r="C97" t="inlineStr">
        <is>
          <t xml:space="preserve">CONCLUIDO	</t>
        </is>
      </c>
      <c r="D97" t="n">
        <v>3.403</v>
      </c>
      <c r="E97" t="n">
        <v>29.39</v>
      </c>
      <c r="F97" t="n">
        <v>24.97</v>
      </c>
      <c r="G97" t="n">
        <v>51.66</v>
      </c>
      <c r="H97" t="n">
        <v>0.64</v>
      </c>
      <c r="I97" t="n">
        <v>29</v>
      </c>
      <c r="J97" t="n">
        <v>293</v>
      </c>
      <c r="K97" t="n">
        <v>60.56</v>
      </c>
      <c r="L97" t="n">
        <v>10.5</v>
      </c>
      <c r="M97" t="n">
        <v>27</v>
      </c>
      <c r="N97" t="n">
        <v>81.95</v>
      </c>
      <c r="O97" t="n">
        <v>36371.17</v>
      </c>
      <c r="P97" t="n">
        <v>405.13</v>
      </c>
      <c r="Q97" t="n">
        <v>1397.28</v>
      </c>
      <c r="R97" t="n">
        <v>98.70999999999999</v>
      </c>
      <c r="S97" t="n">
        <v>66.97</v>
      </c>
      <c r="T97" t="n">
        <v>13212.24</v>
      </c>
      <c r="U97" t="n">
        <v>0.68</v>
      </c>
      <c r="V97" t="n">
        <v>0.84</v>
      </c>
      <c r="W97" t="n">
        <v>5.34</v>
      </c>
      <c r="X97" t="n">
        <v>0.8</v>
      </c>
      <c r="Y97" t="n">
        <v>1</v>
      </c>
      <c r="Z97" t="n">
        <v>10</v>
      </c>
    </row>
    <row r="98">
      <c r="A98" t="n">
        <v>39</v>
      </c>
      <c r="B98" t="n">
        <v>140</v>
      </c>
      <c r="C98" t="inlineStr">
        <is>
          <t xml:space="preserve">CONCLUIDO	</t>
        </is>
      </c>
      <c r="D98" t="n">
        <v>3.4126</v>
      </c>
      <c r="E98" t="n">
        <v>29.3</v>
      </c>
      <c r="F98" t="n">
        <v>24.94</v>
      </c>
      <c r="G98" t="n">
        <v>53.44</v>
      </c>
      <c r="H98" t="n">
        <v>0.65</v>
      </c>
      <c r="I98" t="n">
        <v>28</v>
      </c>
      <c r="J98" t="n">
        <v>293.52</v>
      </c>
      <c r="K98" t="n">
        <v>60.56</v>
      </c>
      <c r="L98" t="n">
        <v>10.75</v>
      </c>
      <c r="M98" t="n">
        <v>26</v>
      </c>
      <c r="N98" t="n">
        <v>82.20999999999999</v>
      </c>
      <c r="O98" t="n">
        <v>36434.56</v>
      </c>
      <c r="P98" t="n">
        <v>403.48</v>
      </c>
      <c r="Q98" t="n">
        <v>1397.18</v>
      </c>
      <c r="R98" t="n">
        <v>97.8</v>
      </c>
      <c r="S98" t="n">
        <v>66.97</v>
      </c>
      <c r="T98" t="n">
        <v>12763.42</v>
      </c>
      <c r="U98" t="n">
        <v>0.68</v>
      </c>
      <c r="V98" t="n">
        <v>0.84</v>
      </c>
      <c r="W98" t="n">
        <v>5.34</v>
      </c>
      <c r="X98" t="n">
        <v>0.77</v>
      </c>
      <c r="Y98" t="n">
        <v>1</v>
      </c>
      <c r="Z98" t="n">
        <v>10</v>
      </c>
    </row>
    <row r="99">
      <c r="A99" t="n">
        <v>40</v>
      </c>
      <c r="B99" t="n">
        <v>140</v>
      </c>
      <c r="C99" t="inlineStr">
        <is>
          <t xml:space="preserve">CONCLUIDO	</t>
        </is>
      </c>
      <c r="D99" t="n">
        <v>3.4134</v>
      </c>
      <c r="E99" t="n">
        <v>29.3</v>
      </c>
      <c r="F99" t="n">
        <v>24.93</v>
      </c>
      <c r="G99" t="n">
        <v>53.43</v>
      </c>
      <c r="H99" t="n">
        <v>0.67</v>
      </c>
      <c r="I99" t="n">
        <v>28</v>
      </c>
      <c r="J99" t="n">
        <v>294.03</v>
      </c>
      <c r="K99" t="n">
        <v>60.56</v>
      </c>
      <c r="L99" t="n">
        <v>11</v>
      </c>
      <c r="M99" t="n">
        <v>26</v>
      </c>
      <c r="N99" t="n">
        <v>82.48</v>
      </c>
      <c r="O99" t="n">
        <v>36498.06</v>
      </c>
      <c r="P99" t="n">
        <v>402.78</v>
      </c>
      <c r="Q99" t="n">
        <v>1397.24</v>
      </c>
      <c r="R99" t="n">
        <v>97.23999999999999</v>
      </c>
      <c r="S99" t="n">
        <v>66.97</v>
      </c>
      <c r="T99" t="n">
        <v>12483.88</v>
      </c>
      <c r="U99" t="n">
        <v>0.6899999999999999</v>
      </c>
      <c r="V99" t="n">
        <v>0.84</v>
      </c>
      <c r="W99" t="n">
        <v>5.35</v>
      </c>
      <c r="X99" t="n">
        <v>0.77</v>
      </c>
      <c r="Y99" t="n">
        <v>1</v>
      </c>
      <c r="Z99" t="n">
        <v>10</v>
      </c>
    </row>
    <row r="100">
      <c r="A100" t="n">
        <v>41</v>
      </c>
      <c r="B100" t="n">
        <v>140</v>
      </c>
      <c r="C100" t="inlineStr">
        <is>
          <t xml:space="preserve">CONCLUIDO	</t>
        </is>
      </c>
      <c r="D100" t="n">
        <v>3.4237</v>
      </c>
      <c r="E100" t="n">
        <v>29.21</v>
      </c>
      <c r="F100" t="n">
        <v>24.9</v>
      </c>
      <c r="G100" t="n">
        <v>55.33</v>
      </c>
      <c r="H100" t="n">
        <v>0.68</v>
      </c>
      <c r="I100" t="n">
        <v>27</v>
      </c>
      <c r="J100" t="n">
        <v>294.55</v>
      </c>
      <c r="K100" t="n">
        <v>60.56</v>
      </c>
      <c r="L100" t="n">
        <v>11.25</v>
      </c>
      <c r="M100" t="n">
        <v>25</v>
      </c>
      <c r="N100" t="n">
        <v>82.73999999999999</v>
      </c>
      <c r="O100" t="n">
        <v>36561.67</v>
      </c>
      <c r="P100" t="n">
        <v>401.38</v>
      </c>
      <c r="Q100" t="n">
        <v>1397.34</v>
      </c>
      <c r="R100" t="n">
        <v>96.23</v>
      </c>
      <c r="S100" t="n">
        <v>66.97</v>
      </c>
      <c r="T100" t="n">
        <v>11983.54</v>
      </c>
      <c r="U100" t="n">
        <v>0.7</v>
      </c>
      <c r="V100" t="n">
        <v>0.85</v>
      </c>
      <c r="W100" t="n">
        <v>5.34</v>
      </c>
      <c r="X100" t="n">
        <v>0.73</v>
      </c>
      <c r="Y100" t="n">
        <v>1</v>
      </c>
      <c r="Z100" t="n">
        <v>10</v>
      </c>
    </row>
    <row r="101">
      <c r="A101" t="n">
        <v>42</v>
      </c>
      <c r="B101" t="n">
        <v>140</v>
      </c>
      <c r="C101" t="inlineStr">
        <is>
          <t xml:space="preserve">CONCLUIDO	</t>
        </is>
      </c>
      <c r="D101" t="n">
        <v>3.4306</v>
      </c>
      <c r="E101" t="n">
        <v>29.15</v>
      </c>
      <c r="F101" t="n">
        <v>24.89</v>
      </c>
      <c r="G101" t="n">
        <v>57.44</v>
      </c>
      <c r="H101" t="n">
        <v>0.6899999999999999</v>
      </c>
      <c r="I101" t="n">
        <v>26</v>
      </c>
      <c r="J101" t="n">
        <v>295.06</v>
      </c>
      <c r="K101" t="n">
        <v>60.56</v>
      </c>
      <c r="L101" t="n">
        <v>11.5</v>
      </c>
      <c r="M101" t="n">
        <v>24</v>
      </c>
      <c r="N101" t="n">
        <v>83.01000000000001</v>
      </c>
      <c r="O101" t="n">
        <v>36625.39</v>
      </c>
      <c r="P101" t="n">
        <v>399.62</v>
      </c>
      <c r="Q101" t="n">
        <v>1397.24</v>
      </c>
      <c r="R101" t="n">
        <v>96.06999999999999</v>
      </c>
      <c r="S101" t="n">
        <v>66.97</v>
      </c>
      <c r="T101" t="n">
        <v>11907.85</v>
      </c>
      <c r="U101" t="n">
        <v>0.7</v>
      </c>
      <c r="V101" t="n">
        <v>0.85</v>
      </c>
      <c r="W101" t="n">
        <v>5.34</v>
      </c>
      <c r="X101" t="n">
        <v>0.72</v>
      </c>
      <c r="Y101" t="n">
        <v>1</v>
      </c>
      <c r="Z101" t="n">
        <v>10</v>
      </c>
    </row>
    <row r="102">
      <c r="A102" t="n">
        <v>43</v>
      </c>
      <c r="B102" t="n">
        <v>140</v>
      </c>
      <c r="C102" t="inlineStr">
        <is>
          <t xml:space="preserve">CONCLUIDO	</t>
        </is>
      </c>
      <c r="D102" t="n">
        <v>3.4332</v>
      </c>
      <c r="E102" t="n">
        <v>29.13</v>
      </c>
      <c r="F102" t="n">
        <v>24.87</v>
      </c>
      <c r="G102" t="n">
        <v>57.39</v>
      </c>
      <c r="H102" t="n">
        <v>0.71</v>
      </c>
      <c r="I102" t="n">
        <v>26</v>
      </c>
      <c r="J102" t="n">
        <v>295.58</v>
      </c>
      <c r="K102" t="n">
        <v>60.56</v>
      </c>
      <c r="L102" t="n">
        <v>11.75</v>
      </c>
      <c r="M102" t="n">
        <v>24</v>
      </c>
      <c r="N102" t="n">
        <v>83.28</v>
      </c>
      <c r="O102" t="n">
        <v>36689.22</v>
      </c>
      <c r="P102" t="n">
        <v>399.05</v>
      </c>
      <c r="Q102" t="n">
        <v>1397.18</v>
      </c>
      <c r="R102" t="n">
        <v>95.51000000000001</v>
      </c>
      <c r="S102" t="n">
        <v>66.97</v>
      </c>
      <c r="T102" t="n">
        <v>11627.58</v>
      </c>
      <c r="U102" t="n">
        <v>0.7</v>
      </c>
      <c r="V102" t="n">
        <v>0.85</v>
      </c>
      <c r="W102" t="n">
        <v>5.33</v>
      </c>
      <c r="X102" t="n">
        <v>0.7</v>
      </c>
      <c r="Y102" t="n">
        <v>1</v>
      </c>
      <c r="Z102" t="n">
        <v>10</v>
      </c>
    </row>
    <row r="103">
      <c r="A103" t="n">
        <v>44</v>
      </c>
      <c r="B103" t="n">
        <v>140</v>
      </c>
      <c r="C103" t="inlineStr">
        <is>
          <t xml:space="preserve">CONCLUIDO	</t>
        </is>
      </c>
      <c r="D103" t="n">
        <v>3.4406</v>
      </c>
      <c r="E103" t="n">
        <v>29.06</v>
      </c>
      <c r="F103" t="n">
        <v>24.86</v>
      </c>
      <c r="G103" t="n">
        <v>59.66</v>
      </c>
      <c r="H103" t="n">
        <v>0.72</v>
      </c>
      <c r="I103" t="n">
        <v>25</v>
      </c>
      <c r="J103" t="n">
        <v>296.1</v>
      </c>
      <c r="K103" t="n">
        <v>60.56</v>
      </c>
      <c r="L103" t="n">
        <v>12</v>
      </c>
      <c r="M103" t="n">
        <v>23</v>
      </c>
      <c r="N103" t="n">
        <v>83.54000000000001</v>
      </c>
      <c r="O103" t="n">
        <v>36753.16</v>
      </c>
      <c r="P103" t="n">
        <v>398.82</v>
      </c>
      <c r="Q103" t="n">
        <v>1397.21</v>
      </c>
      <c r="R103" t="n">
        <v>95.18000000000001</v>
      </c>
      <c r="S103" t="n">
        <v>66.97</v>
      </c>
      <c r="T103" t="n">
        <v>11464.63</v>
      </c>
      <c r="U103" t="n">
        <v>0.7</v>
      </c>
      <c r="V103" t="n">
        <v>0.85</v>
      </c>
      <c r="W103" t="n">
        <v>5.33</v>
      </c>
      <c r="X103" t="n">
        <v>0.6899999999999999</v>
      </c>
      <c r="Y103" t="n">
        <v>1</v>
      </c>
      <c r="Z103" t="n">
        <v>10</v>
      </c>
    </row>
    <row r="104">
      <c r="A104" t="n">
        <v>45</v>
      </c>
      <c r="B104" t="n">
        <v>140</v>
      </c>
      <c r="C104" t="inlineStr">
        <is>
          <t xml:space="preserve">CONCLUIDO	</t>
        </is>
      </c>
      <c r="D104" t="n">
        <v>3.4399</v>
      </c>
      <c r="E104" t="n">
        <v>29.07</v>
      </c>
      <c r="F104" t="n">
        <v>24.86</v>
      </c>
      <c r="G104" t="n">
        <v>59.67</v>
      </c>
      <c r="H104" t="n">
        <v>0.74</v>
      </c>
      <c r="I104" t="n">
        <v>25</v>
      </c>
      <c r="J104" t="n">
        <v>296.62</v>
      </c>
      <c r="K104" t="n">
        <v>60.56</v>
      </c>
      <c r="L104" t="n">
        <v>12.25</v>
      </c>
      <c r="M104" t="n">
        <v>23</v>
      </c>
      <c r="N104" t="n">
        <v>83.81</v>
      </c>
      <c r="O104" t="n">
        <v>36817.22</v>
      </c>
      <c r="P104" t="n">
        <v>397.74</v>
      </c>
      <c r="Q104" t="n">
        <v>1397.24</v>
      </c>
      <c r="R104" t="n">
        <v>95.29000000000001</v>
      </c>
      <c r="S104" t="n">
        <v>66.97</v>
      </c>
      <c r="T104" t="n">
        <v>11519.3</v>
      </c>
      <c r="U104" t="n">
        <v>0.7</v>
      </c>
      <c r="V104" t="n">
        <v>0.85</v>
      </c>
      <c r="W104" t="n">
        <v>5.34</v>
      </c>
      <c r="X104" t="n">
        <v>0.7</v>
      </c>
      <c r="Y104" t="n">
        <v>1</v>
      </c>
      <c r="Z104" t="n">
        <v>10</v>
      </c>
    </row>
    <row r="105">
      <c r="A105" t="n">
        <v>46</v>
      </c>
      <c r="B105" t="n">
        <v>140</v>
      </c>
      <c r="C105" t="inlineStr">
        <is>
          <t xml:space="preserve">CONCLUIDO	</t>
        </is>
      </c>
      <c r="D105" t="n">
        <v>3.4502</v>
      </c>
      <c r="E105" t="n">
        <v>28.98</v>
      </c>
      <c r="F105" t="n">
        <v>24.83</v>
      </c>
      <c r="G105" t="n">
        <v>62.07</v>
      </c>
      <c r="H105" t="n">
        <v>0.75</v>
      </c>
      <c r="I105" t="n">
        <v>24</v>
      </c>
      <c r="J105" t="n">
        <v>297.14</v>
      </c>
      <c r="K105" t="n">
        <v>60.56</v>
      </c>
      <c r="L105" t="n">
        <v>12.5</v>
      </c>
      <c r="M105" t="n">
        <v>22</v>
      </c>
      <c r="N105" t="n">
        <v>84.08</v>
      </c>
      <c r="O105" t="n">
        <v>36881.39</v>
      </c>
      <c r="P105" t="n">
        <v>396.56</v>
      </c>
      <c r="Q105" t="n">
        <v>1397.19</v>
      </c>
      <c r="R105" t="n">
        <v>94.27</v>
      </c>
      <c r="S105" t="n">
        <v>66.97</v>
      </c>
      <c r="T105" t="n">
        <v>11015.81</v>
      </c>
      <c r="U105" t="n">
        <v>0.71</v>
      </c>
      <c r="V105" t="n">
        <v>0.85</v>
      </c>
      <c r="W105" t="n">
        <v>5.33</v>
      </c>
      <c r="X105" t="n">
        <v>0.66</v>
      </c>
      <c r="Y105" t="n">
        <v>1</v>
      </c>
      <c r="Z105" t="n">
        <v>10</v>
      </c>
    </row>
    <row r="106">
      <c r="A106" t="n">
        <v>47</v>
      </c>
      <c r="B106" t="n">
        <v>140</v>
      </c>
      <c r="C106" t="inlineStr">
        <is>
          <t xml:space="preserve">CONCLUIDO	</t>
        </is>
      </c>
      <c r="D106" t="n">
        <v>3.45</v>
      </c>
      <c r="E106" t="n">
        <v>28.99</v>
      </c>
      <c r="F106" t="n">
        <v>24.83</v>
      </c>
      <c r="G106" t="n">
        <v>62.08</v>
      </c>
      <c r="H106" t="n">
        <v>0.76</v>
      </c>
      <c r="I106" t="n">
        <v>24</v>
      </c>
      <c r="J106" t="n">
        <v>297.66</v>
      </c>
      <c r="K106" t="n">
        <v>60.56</v>
      </c>
      <c r="L106" t="n">
        <v>12.75</v>
      </c>
      <c r="M106" t="n">
        <v>22</v>
      </c>
      <c r="N106" t="n">
        <v>84.36</v>
      </c>
      <c r="O106" t="n">
        <v>36945.67</v>
      </c>
      <c r="P106" t="n">
        <v>395.81</v>
      </c>
      <c r="Q106" t="n">
        <v>1397.24</v>
      </c>
      <c r="R106" t="n">
        <v>94.12</v>
      </c>
      <c r="S106" t="n">
        <v>66.97</v>
      </c>
      <c r="T106" t="n">
        <v>10939.7</v>
      </c>
      <c r="U106" t="n">
        <v>0.71</v>
      </c>
      <c r="V106" t="n">
        <v>0.85</v>
      </c>
      <c r="W106" t="n">
        <v>5.34</v>
      </c>
      <c r="X106" t="n">
        <v>0.66</v>
      </c>
      <c r="Y106" t="n">
        <v>1</v>
      </c>
      <c r="Z106" t="n">
        <v>10</v>
      </c>
    </row>
    <row r="107">
      <c r="A107" t="n">
        <v>48</v>
      </c>
      <c r="B107" t="n">
        <v>140</v>
      </c>
      <c r="C107" t="inlineStr">
        <is>
          <t xml:space="preserve">CONCLUIDO	</t>
        </is>
      </c>
      <c r="D107" t="n">
        <v>3.4605</v>
      </c>
      <c r="E107" t="n">
        <v>28.9</v>
      </c>
      <c r="F107" t="n">
        <v>24.8</v>
      </c>
      <c r="G107" t="n">
        <v>64.68000000000001</v>
      </c>
      <c r="H107" t="n">
        <v>0.78</v>
      </c>
      <c r="I107" t="n">
        <v>23</v>
      </c>
      <c r="J107" t="n">
        <v>298.18</v>
      </c>
      <c r="K107" t="n">
        <v>60.56</v>
      </c>
      <c r="L107" t="n">
        <v>13</v>
      </c>
      <c r="M107" t="n">
        <v>21</v>
      </c>
      <c r="N107" t="n">
        <v>84.63</v>
      </c>
      <c r="O107" t="n">
        <v>37010.06</v>
      </c>
      <c r="P107" t="n">
        <v>394.34</v>
      </c>
      <c r="Q107" t="n">
        <v>1397.25</v>
      </c>
      <c r="R107" t="n">
        <v>93.11</v>
      </c>
      <c r="S107" t="n">
        <v>66.97</v>
      </c>
      <c r="T107" t="n">
        <v>10441.79</v>
      </c>
      <c r="U107" t="n">
        <v>0.72</v>
      </c>
      <c r="V107" t="n">
        <v>0.85</v>
      </c>
      <c r="W107" t="n">
        <v>5.33</v>
      </c>
      <c r="X107" t="n">
        <v>0.63</v>
      </c>
      <c r="Y107" t="n">
        <v>1</v>
      </c>
      <c r="Z107" t="n">
        <v>10</v>
      </c>
    </row>
    <row r="108">
      <c r="A108" t="n">
        <v>49</v>
      </c>
      <c r="B108" t="n">
        <v>140</v>
      </c>
      <c r="C108" t="inlineStr">
        <is>
          <t xml:space="preserve">CONCLUIDO	</t>
        </is>
      </c>
      <c r="D108" t="n">
        <v>3.4588</v>
      </c>
      <c r="E108" t="n">
        <v>28.91</v>
      </c>
      <c r="F108" t="n">
        <v>24.81</v>
      </c>
      <c r="G108" t="n">
        <v>64.72</v>
      </c>
      <c r="H108" t="n">
        <v>0.79</v>
      </c>
      <c r="I108" t="n">
        <v>23</v>
      </c>
      <c r="J108" t="n">
        <v>298.71</v>
      </c>
      <c r="K108" t="n">
        <v>60.56</v>
      </c>
      <c r="L108" t="n">
        <v>13.25</v>
      </c>
      <c r="M108" t="n">
        <v>21</v>
      </c>
      <c r="N108" t="n">
        <v>84.90000000000001</v>
      </c>
      <c r="O108" t="n">
        <v>37074.57</v>
      </c>
      <c r="P108" t="n">
        <v>393.57</v>
      </c>
      <c r="Q108" t="n">
        <v>1397.27</v>
      </c>
      <c r="R108" t="n">
        <v>93.43000000000001</v>
      </c>
      <c r="S108" t="n">
        <v>66.97</v>
      </c>
      <c r="T108" t="n">
        <v>10599.25</v>
      </c>
      <c r="U108" t="n">
        <v>0.72</v>
      </c>
      <c r="V108" t="n">
        <v>0.85</v>
      </c>
      <c r="W108" t="n">
        <v>5.33</v>
      </c>
      <c r="X108" t="n">
        <v>0.64</v>
      </c>
      <c r="Y108" t="n">
        <v>1</v>
      </c>
      <c r="Z108" t="n">
        <v>10</v>
      </c>
    </row>
    <row r="109">
      <c r="A109" t="n">
        <v>50</v>
      </c>
      <c r="B109" t="n">
        <v>140</v>
      </c>
      <c r="C109" t="inlineStr">
        <is>
          <t xml:space="preserve">CONCLUIDO	</t>
        </is>
      </c>
      <c r="D109" t="n">
        <v>3.4704</v>
      </c>
      <c r="E109" t="n">
        <v>28.82</v>
      </c>
      <c r="F109" t="n">
        <v>24.77</v>
      </c>
      <c r="G109" t="n">
        <v>67.54000000000001</v>
      </c>
      <c r="H109" t="n">
        <v>0.8</v>
      </c>
      <c r="I109" t="n">
        <v>22</v>
      </c>
      <c r="J109" t="n">
        <v>299.23</v>
      </c>
      <c r="K109" t="n">
        <v>60.56</v>
      </c>
      <c r="L109" t="n">
        <v>13.5</v>
      </c>
      <c r="M109" t="n">
        <v>20</v>
      </c>
      <c r="N109" t="n">
        <v>85.18000000000001</v>
      </c>
      <c r="O109" t="n">
        <v>37139.2</v>
      </c>
      <c r="P109" t="n">
        <v>392.52</v>
      </c>
      <c r="Q109" t="n">
        <v>1397.25</v>
      </c>
      <c r="R109" t="n">
        <v>92.14</v>
      </c>
      <c r="S109" t="n">
        <v>66.97</v>
      </c>
      <c r="T109" t="n">
        <v>9963.48</v>
      </c>
      <c r="U109" t="n">
        <v>0.73</v>
      </c>
      <c r="V109" t="n">
        <v>0.85</v>
      </c>
      <c r="W109" t="n">
        <v>5.33</v>
      </c>
      <c r="X109" t="n">
        <v>0.6</v>
      </c>
      <c r="Y109" t="n">
        <v>1</v>
      </c>
      <c r="Z109" t="n">
        <v>10</v>
      </c>
    </row>
    <row r="110">
      <c r="A110" t="n">
        <v>51</v>
      </c>
      <c r="B110" t="n">
        <v>140</v>
      </c>
      <c r="C110" t="inlineStr">
        <is>
          <t xml:space="preserve">CONCLUIDO	</t>
        </is>
      </c>
      <c r="D110" t="n">
        <v>3.4698</v>
      </c>
      <c r="E110" t="n">
        <v>28.82</v>
      </c>
      <c r="F110" t="n">
        <v>24.77</v>
      </c>
      <c r="G110" t="n">
        <v>67.55</v>
      </c>
      <c r="H110" t="n">
        <v>0.82</v>
      </c>
      <c r="I110" t="n">
        <v>22</v>
      </c>
      <c r="J110" t="n">
        <v>299.76</v>
      </c>
      <c r="K110" t="n">
        <v>60.56</v>
      </c>
      <c r="L110" t="n">
        <v>13.75</v>
      </c>
      <c r="M110" t="n">
        <v>20</v>
      </c>
      <c r="N110" t="n">
        <v>85.45</v>
      </c>
      <c r="O110" t="n">
        <v>37204.07</v>
      </c>
      <c r="P110" t="n">
        <v>391.73</v>
      </c>
      <c r="Q110" t="n">
        <v>1397.26</v>
      </c>
      <c r="R110" t="n">
        <v>92.12</v>
      </c>
      <c r="S110" t="n">
        <v>66.97</v>
      </c>
      <c r="T110" t="n">
        <v>9951.43</v>
      </c>
      <c r="U110" t="n">
        <v>0.73</v>
      </c>
      <c r="V110" t="n">
        <v>0.85</v>
      </c>
      <c r="W110" t="n">
        <v>5.33</v>
      </c>
      <c r="X110" t="n">
        <v>0.6</v>
      </c>
      <c r="Y110" t="n">
        <v>1</v>
      </c>
      <c r="Z110" t="n">
        <v>10</v>
      </c>
    </row>
    <row r="111">
      <c r="A111" t="n">
        <v>52</v>
      </c>
      <c r="B111" t="n">
        <v>140</v>
      </c>
      <c r="C111" t="inlineStr">
        <is>
          <t xml:space="preserve">CONCLUIDO	</t>
        </is>
      </c>
      <c r="D111" t="n">
        <v>3.4821</v>
      </c>
      <c r="E111" t="n">
        <v>28.72</v>
      </c>
      <c r="F111" t="n">
        <v>24.72</v>
      </c>
      <c r="G111" t="n">
        <v>70.63</v>
      </c>
      <c r="H111" t="n">
        <v>0.83</v>
      </c>
      <c r="I111" t="n">
        <v>21</v>
      </c>
      <c r="J111" t="n">
        <v>300.28</v>
      </c>
      <c r="K111" t="n">
        <v>60.56</v>
      </c>
      <c r="L111" t="n">
        <v>14</v>
      </c>
      <c r="M111" t="n">
        <v>19</v>
      </c>
      <c r="N111" t="n">
        <v>85.73</v>
      </c>
      <c r="O111" t="n">
        <v>37268.93</v>
      </c>
      <c r="P111" t="n">
        <v>389.12</v>
      </c>
      <c r="Q111" t="n">
        <v>1397.26</v>
      </c>
      <c r="R111" t="n">
        <v>90.67</v>
      </c>
      <c r="S111" t="n">
        <v>66.97</v>
      </c>
      <c r="T111" t="n">
        <v>9233</v>
      </c>
      <c r="U111" t="n">
        <v>0.74</v>
      </c>
      <c r="V111" t="n">
        <v>0.85</v>
      </c>
      <c r="W111" t="n">
        <v>5.32</v>
      </c>
      <c r="X111" t="n">
        <v>0.5600000000000001</v>
      </c>
      <c r="Y111" t="n">
        <v>1</v>
      </c>
      <c r="Z111" t="n">
        <v>10</v>
      </c>
    </row>
    <row r="112">
      <c r="A112" t="n">
        <v>53</v>
      </c>
      <c r="B112" t="n">
        <v>140</v>
      </c>
      <c r="C112" t="inlineStr">
        <is>
          <t xml:space="preserve">CONCLUIDO	</t>
        </is>
      </c>
      <c r="D112" t="n">
        <v>3.4779</v>
      </c>
      <c r="E112" t="n">
        <v>28.75</v>
      </c>
      <c r="F112" t="n">
        <v>24.76</v>
      </c>
      <c r="G112" t="n">
        <v>70.73</v>
      </c>
      <c r="H112" t="n">
        <v>0.84</v>
      </c>
      <c r="I112" t="n">
        <v>21</v>
      </c>
      <c r="J112" t="n">
        <v>300.81</v>
      </c>
      <c r="K112" t="n">
        <v>60.56</v>
      </c>
      <c r="L112" t="n">
        <v>14.25</v>
      </c>
      <c r="M112" t="n">
        <v>19</v>
      </c>
      <c r="N112" t="n">
        <v>86</v>
      </c>
      <c r="O112" t="n">
        <v>37333.9</v>
      </c>
      <c r="P112" t="n">
        <v>389.77</v>
      </c>
      <c r="Q112" t="n">
        <v>1397.2</v>
      </c>
      <c r="R112" t="n">
        <v>91.44</v>
      </c>
      <c r="S112" t="n">
        <v>66.97</v>
      </c>
      <c r="T112" t="n">
        <v>9616.67</v>
      </c>
      <c r="U112" t="n">
        <v>0.73</v>
      </c>
      <c r="V112" t="n">
        <v>0.85</v>
      </c>
      <c r="W112" t="n">
        <v>5.34</v>
      </c>
      <c r="X112" t="n">
        <v>0.59</v>
      </c>
      <c r="Y112" t="n">
        <v>1</v>
      </c>
      <c r="Z112" t="n">
        <v>10</v>
      </c>
    </row>
    <row r="113">
      <c r="A113" t="n">
        <v>54</v>
      </c>
      <c r="B113" t="n">
        <v>140</v>
      </c>
      <c r="C113" t="inlineStr">
        <is>
          <t xml:space="preserve">CONCLUIDO	</t>
        </is>
      </c>
      <c r="D113" t="n">
        <v>3.4812</v>
      </c>
      <c r="E113" t="n">
        <v>28.73</v>
      </c>
      <c r="F113" t="n">
        <v>24.73</v>
      </c>
      <c r="G113" t="n">
        <v>70.65000000000001</v>
      </c>
      <c r="H113" t="n">
        <v>0.86</v>
      </c>
      <c r="I113" t="n">
        <v>21</v>
      </c>
      <c r="J113" t="n">
        <v>301.34</v>
      </c>
      <c r="K113" t="n">
        <v>60.56</v>
      </c>
      <c r="L113" t="n">
        <v>14.5</v>
      </c>
      <c r="M113" t="n">
        <v>19</v>
      </c>
      <c r="N113" t="n">
        <v>86.28</v>
      </c>
      <c r="O113" t="n">
        <v>37399</v>
      </c>
      <c r="P113" t="n">
        <v>388.38</v>
      </c>
      <c r="Q113" t="n">
        <v>1397.19</v>
      </c>
      <c r="R113" t="n">
        <v>90.81</v>
      </c>
      <c r="S113" t="n">
        <v>66.97</v>
      </c>
      <c r="T113" t="n">
        <v>9301.540000000001</v>
      </c>
      <c r="U113" t="n">
        <v>0.74</v>
      </c>
      <c r="V113" t="n">
        <v>0.85</v>
      </c>
      <c r="W113" t="n">
        <v>5.33</v>
      </c>
      <c r="X113" t="n">
        <v>0.5600000000000001</v>
      </c>
      <c r="Y113" t="n">
        <v>1</v>
      </c>
      <c r="Z113" t="n">
        <v>10</v>
      </c>
    </row>
    <row r="114">
      <c r="A114" t="n">
        <v>55</v>
      </c>
      <c r="B114" t="n">
        <v>140</v>
      </c>
      <c r="C114" t="inlineStr">
        <is>
          <t xml:space="preserve">CONCLUIDO	</t>
        </is>
      </c>
      <c r="D114" t="n">
        <v>3.4901</v>
      </c>
      <c r="E114" t="n">
        <v>28.65</v>
      </c>
      <c r="F114" t="n">
        <v>24.71</v>
      </c>
      <c r="G114" t="n">
        <v>74.12</v>
      </c>
      <c r="H114" t="n">
        <v>0.87</v>
      </c>
      <c r="I114" t="n">
        <v>20</v>
      </c>
      <c r="J114" t="n">
        <v>301.86</v>
      </c>
      <c r="K114" t="n">
        <v>60.56</v>
      </c>
      <c r="L114" t="n">
        <v>14.75</v>
      </c>
      <c r="M114" t="n">
        <v>18</v>
      </c>
      <c r="N114" t="n">
        <v>86.56</v>
      </c>
      <c r="O114" t="n">
        <v>37464.21</v>
      </c>
      <c r="P114" t="n">
        <v>387.4</v>
      </c>
      <c r="Q114" t="n">
        <v>1397.19</v>
      </c>
      <c r="R114" t="n">
        <v>89.98</v>
      </c>
      <c r="S114" t="n">
        <v>66.97</v>
      </c>
      <c r="T114" t="n">
        <v>8894.139999999999</v>
      </c>
      <c r="U114" t="n">
        <v>0.74</v>
      </c>
      <c r="V114" t="n">
        <v>0.85</v>
      </c>
      <c r="W114" t="n">
        <v>5.33</v>
      </c>
      <c r="X114" t="n">
        <v>0.54</v>
      </c>
      <c r="Y114" t="n">
        <v>1</v>
      </c>
      <c r="Z114" t="n">
        <v>10</v>
      </c>
    </row>
    <row r="115">
      <c r="A115" t="n">
        <v>56</v>
      </c>
      <c r="B115" t="n">
        <v>140</v>
      </c>
      <c r="C115" t="inlineStr">
        <is>
          <t xml:space="preserve">CONCLUIDO	</t>
        </is>
      </c>
      <c r="D115" t="n">
        <v>3.4901</v>
      </c>
      <c r="E115" t="n">
        <v>28.65</v>
      </c>
      <c r="F115" t="n">
        <v>24.71</v>
      </c>
      <c r="G115" t="n">
        <v>74.12</v>
      </c>
      <c r="H115" t="n">
        <v>0.88</v>
      </c>
      <c r="I115" t="n">
        <v>20</v>
      </c>
      <c r="J115" t="n">
        <v>302.39</v>
      </c>
      <c r="K115" t="n">
        <v>60.56</v>
      </c>
      <c r="L115" t="n">
        <v>15</v>
      </c>
      <c r="M115" t="n">
        <v>18</v>
      </c>
      <c r="N115" t="n">
        <v>86.84</v>
      </c>
      <c r="O115" t="n">
        <v>37529.55</v>
      </c>
      <c r="P115" t="n">
        <v>387</v>
      </c>
      <c r="Q115" t="n">
        <v>1397.29</v>
      </c>
      <c r="R115" t="n">
        <v>90.12</v>
      </c>
      <c r="S115" t="n">
        <v>66.97</v>
      </c>
      <c r="T115" t="n">
        <v>8960.389999999999</v>
      </c>
      <c r="U115" t="n">
        <v>0.74</v>
      </c>
      <c r="V115" t="n">
        <v>0.85</v>
      </c>
      <c r="W115" t="n">
        <v>5.33</v>
      </c>
      <c r="X115" t="n">
        <v>0.54</v>
      </c>
      <c r="Y115" t="n">
        <v>1</v>
      </c>
      <c r="Z115" t="n">
        <v>10</v>
      </c>
    </row>
    <row r="116">
      <c r="A116" t="n">
        <v>57</v>
      </c>
      <c r="B116" t="n">
        <v>140</v>
      </c>
      <c r="C116" t="inlineStr">
        <is>
          <t xml:space="preserve">CONCLUIDO	</t>
        </is>
      </c>
      <c r="D116" t="n">
        <v>3.4999</v>
      </c>
      <c r="E116" t="n">
        <v>28.57</v>
      </c>
      <c r="F116" t="n">
        <v>24.68</v>
      </c>
      <c r="G116" t="n">
        <v>77.93000000000001</v>
      </c>
      <c r="H116" t="n">
        <v>0.9</v>
      </c>
      <c r="I116" t="n">
        <v>19</v>
      </c>
      <c r="J116" t="n">
        <v>302.92</v>
      </c>
      <c r="K116" t="n">
        <v>60.56</v>
      </c>
      <c r="L116" t="n">
        <v>15.25</v>
      </c>
      <c r="M116" t="n">
        <v>17</v>
      </c>
      <c r="N116" t="n">
        <v>87.12</v>
      </c>
      <c r="O116" t="n">
        <v>37595</v>
      </c>
      <c r="P116" t="n">
        <v>383.6</v>
      </c>
      <c r="Q116" t="n">
        <v>1397.19</v>
      </c>
      <c r="R116" t="n">
        <v>89.22</v>
      </c>
      <c r="S116" t="n">
        <v>66.97</v>
      </c>
      <c r="T116" t="n">
        <v>8517.110000000001</v>
      </c>
      <c r="U116" t="n">
        <v>0.75</v>
      </c>
      <c r="V116" t="n">
        <v>0.85</v>
      </c>
      <c r="W116" t="n">
        <v>5.33</v>
      </c>
      <c r="X116" t="n">
        <v>0.51</v>
      </c>
      <c r="Y116" t="n">
        <v>1</v>
      </c>
      <c r="Z116" t="n">
        <v>10</v>
      </c>
    </row>
    <row r="117">
      <c r="A117" t="n">
        <v>58</v>
      </c>
      <c r="B117" t="n">
        <v>140</v>
      </c>
      <c r="C117" t="inlineStr">
        <is>
          <t xml:space="preserve">CONCLUIDO	</t>
        </is>
      </c>
      <c r="D117" t="n">
        <v>3.4985</v>
      </c>
      <c r="E117" t="n">
        <v>28.58</v>
      </c>
      <c r="F117" t="n">
        <v>24.69</v>
      </c>
      <c r="G117" t="n">
        <v>77.97</v>
      </c>
      <c r="H117" t="n">
        <v>0.91</v>
      </c>
      <c r="I117" t="n">
        <v>19</v>
      </c>
      <c r="J117" t="n">
        <v>303.46</v>
      </c>
      <c r="K117" t="n">
        <v>60.56</v>
      </c>
      <c r="L117" t="n">
        <v>15.5</v>
      </c>
      <c r="M117" t="n">
        <v>17</v>
      </c>
      <c r="N117" t="n">
        <v>87.40000000000001</v>
      </c>
      <c r="O117" t="n">
        <v>37660.57</v>
      </c>
      <c r="P117" t="n">
        <v>384.88</v>
      </c>
      <c r="Q117" t="n">
        <v>1397.2</v>
      </c>
      <c r="R117" t="n">
        <v>89.48</v>
      </c>
      <c r="S117" t="n">
        <v>66.97</v>
      </c>
      <c r="T117" t="n">
        <v>8647.41</v>
      </c>
      <c r="U117" t="n">
        <v>0.75</v>
      </c>
      <c r="V117" t="n">
        <v>0.85</v>
      </c>
      <c r="W117" t="n">
        <v>5.33</v>
      </c>
      <c r="X117" t="n">
        <v>0.52</v>
      </c>
      <c r="Y117" t="n">
        <v>1</v>
      </c>
      <c r="Z117" t="n">
        <v>10</v>
      </c>
    </row>
    <row r="118">
      <c r="A118" t="n">
        <v>59</v>
      </c>
      <c r="B118" t="n">
        <v>140</v>
      </c>
      <c r="C118" t="inlineStr">
        <is>
          <t xml:space="preserve">CONCLUIDO	</t>
        </is>
      </c>
      <c r="D118" t="n">
        <v>3.4976</v>
      </c>
      <c r="E118" t="n">
        <v>28.59</v>
      </c>
      <c r="F118" t="n">
        <v>24.7</v>
      </c>
      <c r="G118" t="n">
        <v>77.98999999999999</v>
      </c>
      <c r="H118" t="n">
        <v>0.92</v>
      </c>
      <c r="I118" t="n">
        <v>19</v>
      </c>
      <c r="J118" t="n">
        <v>303.99</v>
      </c>
      <c r="K118" t="n">
        <v>60.56</v>
      </c>
      <c r="L118" t="n">
        <v>15.75</v>
      </c>
      <c r="M118" t="n">
        <v>17</v>
      </c>
      <c r="N118" t="n">
        <v>87.68000000000001</v>
      </c>
      <c r="O118" t="n">
        <v>37726.27</v>
      </c>
      <c r="P118" t="n">
        <v>384.24</v>
      </c>
      <c r="Q118" t="n">
        <v>1397.21</v>
      </c>
      <c r="R118" t="n">
        <v>89.76000000000001</v>
      </c>
      <c r="S118" t="n">
        <v>66.97</v>
      </c>
      <c r="T118" t="n">
        <v>8787.950000000001</v>
      </c>
      <c r="U118" t="n">
        <v>0.75</v>
      </c>
      <c r="V118" t="n">
        <v>0.85</v>
      </c>
      <c r="W118" t="n">
        <v>5.33</v>
      </c>
      <c r="X118" t="n">
        <v>0.53</v>
      </c>
      <c r="Y118" t="n">
        <v>1</v>
      </c>
      <c r="Z118" t="n">
        <v>10</v>
      </c>
    </row>
    <row r="119">
      <c r="A119" t="n">
        <v>60</v>
      </c>
      <c r="B119" t="n">
        <v>140</v>
      </c>
      <c r="C119" t="inlineStr">
        <is>
          <t xml:space="preserve">CONCLUIDO	</t>
        </is>
      </c>
      <c r="D119" t="n">
        <v>3.4985</v>
      </c>
      <c r="E119" t="n">
        <v>28.58</v>
      </c>
      <c r="F119" t="n">
        <v>24.69</v>
      </c>
      <c r="G119" t="n">
        <v>77.97</v>
      </c>
      <c r="H119" t="n">
        <v>0.9399999999999999</v>
      </c>
      <c r="I119" t="n">
        <v>19</v>
      </c>
      <c r="J119" t="n">
        <v>304.52</v>
      </c>
      <c r="K119" t="n">
        <v>60.56</v>
      </c>
      <c r="L119" t="n">
        <v>16</v>
      </c>
      <c r="M119" t="n">
        <v>17</v>
      </c>
      <c r="N119" t="n">
        <v>87.97</v>
      </c>
      <c r="O119" t="n">
        <v>37792.08</v>
      </c>
      <c r="P119" t="n">
        <v>381.65</v>
      </c>
      <c r="Q119" t="n">
        <v>1397.26</v>
      </c>
      <c r="R119" t="n">
        <v>89.66</v>
      </c>
      <c r="S119" t="n">
        <v>66.97</v>
      </c>
      <c r="T119" t="n">
        <v>8734.52</v>
      </c>
      <c r="U119" t="n">
        <v>0.75</v>
      </c>
      <c r="V119" t="n">
        <v>0.85</v>
      </c>
      <c r="W119" t="n">
        <v>5.32</v>
      </c>
      <c r="X119" t="n">
        <v>0.52</v>
      </c>
      <c r="Y119" t="n">
        <v>1</v>
      </c>
      <c r="Z119" t="n">
        <v>10</v>
      </c>
    </row>
    <row r="120">
      <c r="A120" t="n">
        <v>61</v>
      </c>
      <c r="B120" t="n">
        <v>140</v>
      </c>
      <c r="C120" t="inlineStr">
        <is>
          <t xml:space="preserve">CONCLUIDO	</t>
        </is>
      </c>
      <c r="D120" t="n">
        <v>3.5094</v>
      </c>
      <c r="E120" t="n">
        <v>28.5</v>
      </c>
      <c r="F120" t="n">
        <v>24.65</v>
      </c>
      <c r="G120" t="n">
        <v>82.18000000000001</v>
      </c>
      <c r="H120" t="n">
        <v>0.95</v>
      </c>
      <c r="I120" t="n">
        <v>18</v>
      </c>
      <c r="J120" t="n">
        <v>305.06</v>
      </c>
      <c r="K120" t="n">
        <v>60.56</v>
      </c>
      <c r="L120" t="n">
        <v>16.25</v>
      </c>
      <c r="M120" t="n">
        <v>16</v>
      </c>
      <c r="N120" t="n">
        <v>88.25</v>
      </c>
      <c r="O120" t="n">
        <v>37858.02</v>
      </c>
      <c r="P120" t="n">
        <v>381.31</v>
      </c>
      <c r="Q120" t="n">
        <v>1397.24</v>
      </c>
      <c r="R120" t="n">
        <v>88.70999999999999</v>
      </c>
      <c r="S120" t="n">
        <v>66.97</v>
      </c>
      <c r="T120" t="n">
        <v>8265.549999999999</v>
      </c>
      <c r="U120" t="n">
        <v>0.75</v>
      </c>
      <c r="V120" t="n">
        <v>0.85</v>
      </c>
      <c r="W120" t="n">
        <v>5.32</v>
      </c>
      <c r="X120" t="n">
        <v>0.49</v>
      </c>
      <c r="Y120" t="n">
        <v>1</v>
      </c>
      <c r="Z120" t="n">
        <v>10</v>
      </c>
    </row>
    <row r="121">
      <c r="A121" t="n">
        <v>62</v>
      </c>
      <c r="B121" t="n">
        <v>140</v>
      </c>
      <c r="C121" t="inlineStr">
        <is>
          <t xml:space="preserve">CONCLUIDO	</t>
        </is>
      </c>
      <c r="D121" t="n">
        <v>3.5068</v>
      </c>
      <c r="E121" t="n">
        <v>28.52</v>
      </c>
      <c r="F121" t="n">
        <v>24.68</v>
      </c>
      <c r="G121" t="n">
        <v>82.25</v>
      </c>
      <c r="H121" t="n">
        <v>0.96</v>
      </c>
      <c r="I121" t="n">
        <v>18</v>
      </c>
      <c r="J121" t="n">
        <v>305.59</v>
      </c>
      <c r="K121" t="n">
        <v>60.56</v>
      </c>
      <c r="L121" t="n">
        <v>16.5</v>
      </c>
      <c r="M121" t="n">
        <v>16</v>
      </c>
      <c r="N121" t="n">
        <v>88.54000000000001</v>
      </c>
      <c r="O121" t="n">
        <v>37924.08</v>
      </c>
      <c r="P121" t="n">
        <v>381.94</v>
      </c>
      <c r="Q121" t="n">
        <v>1397.18</v>
      </c>
      <c r="R121" t="n">
        <v>89.09999999999999</v>
      </c>
      <c r="S121" t="n">
        <v>66.97</v>
      </c>
      <c r="T121" t="n">
        <v>8463.23</v>
      </c>
      <c r="U121" t="n">
        <v>0.75</v>
      </c>
      <c r="V121" t="n">
        <v>0.85</v>
      </c>
      <c r="W121" t="n">
        <v>5.33</v>
      </c>
      <c r="X121" t="n">
        <v>0.51</v>
      </c>
      <c r="Y121" t="n">
        <v>1</v>
      </c>
      <c r="Z121" t="n">
        <v>10</v>
      </c>
    </row>
    <row r="122">
      <c r="A122" t="n">
        <v>63</v>
      </c>
      <c r="B122" t="n">
        <v>140</v>
      </c>
      <c r="C122" t="inlineStr">
        <is>
          <t xml:space="preserve">CONCLUIDO	</t>
        </is>
      </c>
      <c r="D122" t="n">
        <v>3.5096</v>
      </c>
      <c r="E122" t="n">
        <v>28.49</v>
      </c>
      <c r="F122" t="n">
        <v>24.65</v>
      </c>
      <c r="G122" t="n">
        <v>82.17</v>
      </c>
      <c r="H122" t="n">
        <v>0.97</v>
      </c>
      <c r="I122" t="n">
        <v>18</v>
      </c>
      <c r="J122" t="n">
        <v>306.13</v>
      </c>
      <c r="K122" t="n">
        <v>60.56</v>
      </c>
      <c r="L122" t="n">
        <v>16.75</v>
      </c>
      <c r="M122" t="n">
        <v>16</v>
      </c>
      <c r="N122" t="n">
        <v>88.83</v>
      </c>
      <c r="O122" t="n">
        <v>37990.27</v>
      </c>
      <c r="P122" t="n">
        <v>379.3</v>
      </c>
      <c r="Q122" t="n">
        <v>1397.18</v>
      </c>
      <c r="R122" t="n">
        <v>88.3</v>
      </c>
      <c r="S122" t="n">
        <v>66.97</v>
      </c>
      <c r="T122" t="n">
        <v>8064.12</v>
      </c>
      <c r="U122" t="n">
        <v>0.76</v>
      </c>
      <c r="V122" t="n">
        <v>0.85</v>
      </c>
      <c r="W122" t="n">
        <v>5.33</v>
      </c>
      <c r="X122" t="n">
        <v>0.49</v>
      </c>
      <c r="Y122" t="n">
        <v>1</v>
      </c>
      <c r="Z122" t="n">
        <v>10</v>
      </c>
    </row>
    <row r="123">
      <c r="A123" t="n">
        <v>64</v>
      </c>
      <c r="B123" t="n">
        <v>140</v>
      </c>
      <c r="C123" t="inlineStr">
        <is>
          <t xml:space="preserve">CONCLUIDO	</t>
        </is>
      </c>
      <c r="D123" t="n">
        <v>3.5222</v>
      </c>
      <c r="E123" t="n">
        <v>28.39</v>
      </c>
      <c r="F123" t="n">
        <v>24.6</v>
      </c>
      <c r="G123" t="n">
        <v>86.83</v>
      </c>
      <c r="H123" t="n">
        <v>0.99</v>
      </c>
      <c r="I123" t="n">
        <v>17</v>
      </c>
      <c r="J123" t="n">
        <v>306.67</v>
      </c>
      <c r="K123" t="n">
        <v>60.56</v>
      </c>
      <c r="L123" t="n">
        <v>17</v>
      </c>
      <c r="M123" t="n">
        <v>15</v>
      </c>
      <c r="N123" t="n">
        <v>89.11</v>
      </c>
      <c r="O123" t="n">
        <v>38056.58</v>
      </c>
      <c r="P123" t="n">
        <v>377.17</v>
      </c>
      <c r="Q123" t="n">
        <v>1397.19</v>
      </c>
      <c r="R123" t="n">
        <v>86.98</v>
      </c>
      <c r="S123" t="n">
        <v>66.97</v>
      </c>
      <c r="T123" t="n">
        <v>7407.45</v>
      </c>
      <c r="U123" t="n">
        <v>0.77</v>
      </c>
      <c r="V123" t="n">
        <v>0.86</v>
      </c>
      <c r="W123" t="n">
        <v>5.32</v>
      </c>
      <c r="X123" t="n">
        <v>0.44</v>
      </c>
      <c r="Y123" t="n">
        <v>1</v>
      </c>
      <c r="Z123" t="n">
        <v>10</v>
      </c>
    </row>
    <row r="124">
      <c r="A124" t="n">
        <v>65</v>
      </c>
      <c r="B124" t="n">
        <v>140</v>
      </c>
      <c r="C124" t="inlineStr">
        <is>
          <t xml:space="preserve">CONCLUIDO	</t>
        </is>
      </c>
      <c r="D124" t="n">
        <v>3.5207</v>
      </c>
      <c r="E124" t="n">
        <v>28.4</v>
      </c>
      <c r="F124" t="n">
        <v>24.61</v>
      </c>
      <c r="G124" t="n">
        <v>86.87</v>
      </c>
      <c r="H124" t="n">
        <v>1</v>
      </c>
      <c r="I124" t="n">
        <v>17</v>
      </c>
      <c r="J124" t="n">
        <v>307.21</v>
      </c>
      <c r="K124" t="n">
        <v>60.56</v>
      </c>
      <c r="L124" t="n">
        <v>17.25</v>
      </c>
      <c r="M124" t="n">
        <v>15</v>
      </c>
      <c r="N124" t="n">
        <v>89.40000000000001</v>
      </c>
      <c r="O124" t="n">
        <v>38123.01</v>
      </c>
      <c r="P124" t="n">
        <v>377.32</v>
      </c>
      <c r="Q124" t="n">
        <v>1397.17</v>
      </c>
      <c r="R124" t="n">
        <v>87.03</v>
      </c>
      <c r="S124" t="n">
        <v>66.97</v>
      </c>
      <c r="T124" t="n">
        <v>7431.99</v>
      </c>
      <c r="U124" t="n">
        <v>0.77</v>
      </c>
      <c r="V124" t="n">
        <v>0.86</v>
      </c>
      <c r="W124" t="n">
        <v>5.33</v>
      </c>
      <c r="X124" t="n">
        <v>0.45</v>
      </c>
      <c r="Y124" t="n">
        <v>1</v>
      </c>
      <c r="Z124" t="n">
        <v>10</v>
      </c>
    </row>
    <row r="125">
      <c r="A125" t="n">
        <v>66</v>
      </c>
      <c r="B125" t="n">
        <v>140</v>
      </c>
      <c r="C125" t="inlineStr">
        <is>
          <t xml:space="preserve">CONCLUIDO	</t>
        </is>
      </c>
      <c r="D125" t="n">
        <v>3.5196</v>
      </c>
      <c r="E125" t="n">
        <v>28.41</v>
      </c>
      <c r="F125" t="n">
        <v>24.62</v>
      </c>
      <c r="G125" t="n">
        <v>86.90000000000001</v>
      </c>
      <c r="H125" t="n">
        <v>1.01</v>
      </c>
      <c r="I125" t="n">
        <v>17</v>
      </c>
      <c r="J125" t="n">
        <v>307.75</v>
      </c>
      <c r="K125" t="n">
        <v>60.56</v>
      </c>
      <c r="L125" t="n">
        <v>17.5</v>
      </c>
      <c r="M125" t="n">
        <v>15</v>
      </c>
      <c r="N125" t="n">
        <v>89.69</v>
      </c>
      <c r="O125" t="n">
        <v>38189.58</v>
      </c>
      <c r="P125" t="n">
        <v>376.81</v>
      </c>
      <c r="Q125" t="n">
        <v>1397.23</v>
      </c>
      <c r="R125" t="n">
        <v>87.36</v>
      </c>
      <c r="S125" t="n">
        <v>66.97</v>
      </c>
      <c r="T125" t="n">
        <v>7597.49</v>
      </c>
      <c r="U125" t="n">
        <v>0.77</v>
      </c>
      <c r="V125" t="n">
        <v>0.85</v>
      </c>
      <c r="W125" t="n">
        <v>5.32</v>
      </c>
      <c r="X125" t="n">
        <v>0.46</v>
      </c>
      <c r="Y125" t="n">
        <v>1</v>
      </c>
      <c r="Z125" t="n">
        <v>10</v>
      </c>
    </row>
    <row r="126">
      <c r="A126" t="n">
        <v>67</v>
      </c>
      <c r="B126" t="n">
        <v>140</v>
      </c>
      <c r="C126" t="inlineStr">
        <is>
          <t xml:space="preserve">CONCLUIDO	</t>
        </is>
      </c>
      <c r="D126" t="n">
        <v>3.5188</v>
      </c>
      <c r="E126" t="n">
        <v>28.42</v>
      </c>
      <c r="F126" t="n">
        <v>24.63</v>
      </c>
      <c r="G126" t="n">
        <v>86.93000000000001</v>
      </c>
      <c r="H126" t="n">
        <v>1.03</v>
      </c>
      <c r="I126" t="n">
        <v>17</v>
      </c>
      <c r="J126" t="n">
        <v>308.29</v>
      </c>
      <c r="K126" t="n">
        <v>60.56</v>
      </c>
      <c r="L126" t="n">
        <v>17.75</v>
      </c>
      <c r="M126" t="n">
        <v>15</v>
      </c>
      <c r="N126" t="n">
        <v>89.98</v>
      </c>
      <c r="O126" t="n">
        <v>38256.26</v>
      </c>
      <c r="P126" t="n">
        <v>375.2</v>
      </c>
      <c r="Q126" t="n">
        <v>1397.2</v>
      </c>
      <c r="R126" t="n">
        <v>87.59999999999999</v>
      </c>
      <c r="S126" t="n">
        <v>66.97</v>
      </c>
      <c r="T126" t="n">
        <v>7716.21</v>
      </c>
      <c r="U126" t="n">
        <v>0.76</v>
      </c>
      <c r="V126" t="n">
        <v>0.85</v>
      </c>
      <c r="W126" t="n">
        <v>5.32</v>
      </c>
      <c r="X126" t="n">
        <v>0.46</v>
      </c>
      <c r="Y126" t="n">
        <v>1</v>
      </c>
      <c r="Z126" t="n">
        <v>10</v>
      </c>
    </row>
    <row r="127">
      <c r="A127" t="n">
        <v>68</v>
      </c>
      <c r="B127" t="n">
        <v>140</v>
      </c>
      <c r="C127" t="inlineStr">
        <is>
          <t xml:space="preserve">CONCLUIDO	</t>
        </is>
      </c>
      <c r="D127" t="n">
        <v>3.5301</v>
      </c>
      <c r="E127" t="n">
        <v>28.33</v>
      </c>
      <c r="F127" t="n">
        <v>24.59</v>
      </c>
      <c r="G127" t="n">
        <v>92.22</v>
      </c>
      <c r="H127" t="n">
        <v>1.04</v>
      </c>
      <c r="I127" t="n">
        <v>16</v>
      </c>
      <c r="J127" t="n">
        <v>308.83</v>
      </c>
      <c r="K127" t="n">
        <v>60.56</v>
      </c>
      <c r="L127" t="n">
        <v>18</v>
      </c>
      <c r="M127" t="n">
        <v>14</v>
      </c>
      <c r="N127" t="n">
        <v>90.27</v>
      </c>
      <c r="O127" t="n">
        <v>38323.08</v>
      </c>
      <c r="P127" t="n">
        <v>374.46</v>
      </c>
      <c r="Q127" t="n">
        <v>1397.21</v>
      </c>
      <c r="R127" t="n">
        <v>86.56</v>
      </c>
      <c r="S127" t="n">
        <v>66.97</v>
      </c>
      <c r="T127" t="n">
        <v>7201.73</v>
      </c>
      <c r="U127" t="n">
        <v>0.77</v>
      </c>
      <c r="V127" t="n">
        <v>0.86</v>
      </c>
      <c r="W127" t="n">
        <v>5.32</v>
      </c>
      <c r="X127" t="n">
        <v>0.43</v>
      </c>
      <c r="Y127" t="n">
        <v>1</v>
      </c>
      <c r="Z127" t="n">
        <v>10</v>
      </c>
    </row>
    <row r="128">
      <c r="A128" t="n">
        <v>69</v>
      </c>
      <c r="B128" t="n">
        <v>140</v>
      </c>
      <c r="C128" t="inlineStr">
        <is>
          <t xml:space="preserve">CONCLUIDO	</t>
        </is>
      </c>
      <c r="D128" t="n">
        <v>3.5297</v>
      </c>
      <c r="E128" t="n">
        <v>28.33</v>
      </c>
      <c r="F128" t="n">
        <v>24.59</v>
      </c>
      <c r="G128" t="n">
        <v>92.23</v>
      </c>
      <c r="H128" t="n">
        <v>1.05</v>
      </c>
      <c r="I128" t="n">
        <v>16</v>
      </c>
      <c r="J128" t="n">
        <v>309.37</v>
      </c>
      <c r="K128" t="n">
        <v>60.56</v>
      </c>
      <c r="L128" t="n">
        <v>18.25</v>
      </c>
      <c r="M128" t="n">
        <v>14</v>
      </c>
      <c r="N128" t="n">
        <v>90.56999999999999</v>
      </c>
      <c r="O128" t="n">
        <v>38390.02</v>
      </c>
      <c r="P128" t="n">
        <v>374.21</v>
      </c>
      <c r="Q128" t="n">
        <v>1397.2</v>
      </c>
      <c r="R128" t="n">
        <v>86.56</v>
      </c>
      <c r="S128" t="n">
        <v>66.97</v>
      </c>
      <c r="T128" t="n">
        <v>7202.9</v>
      </c>
      <c r="U128" t="n">
        <v>0.77</v>
      </c>
      <c r="V128" t="n">
        <v>0.86</v>
      </c>
      <c r="W128" t="n">
        <v>5.32</v>
      </c>
      <c r="X128" t="n">
        <v>0.43</v>
      </c>
      <c r="Y128" t="n">
        <v>1</v>
      </c>
      <c r="Z128" t="n">
        <v>10</v>
      </c>
    </row>
    <row r="129">
      <c r="A129" t="n">
        <v>70</v>
      </c>
      <c r="B129" t="n">
        <v>140</v>
      </c>
      <c r="C129" t="inlineStr">
        <is>
          <t xml:space="preserve">CONCLUIDO	</t>
        </is>
      </c>
      <c r="D129" t="n">
        <v>3.529</v>
      </c>
      <c r="E129" t="n">
        <v>28.34</v>
      </c>
      <c r="F129" t="n">
        <v>24.6</v>
      </c>
      <c r="G129" t="n">
        <v>92.25</v>
      </c>
      <c r="H129" t="n">
        <v>1.06</v>
      </c>
      <c r="I129" t="n">
        <v>16</v>
      </c>
      <c r="J129" t="n">
        <v>309.91</v>
      </c>
      <c r="K129" t="n">
        <v>60.56</v>
      </c>
      <c r="L129" t="n">
        <v>18.5</v>
      </c>
      <c r="M129" t="n">
        <v>14</v>
      </c>
      <c r="N129" t="n">
        <v>90.86</v>
      </c>
      <c r="O129" t="n">
        <v>38457.09</v>
      </c>
      <c r="P129" t="n">
        <v>373.76</v>
      </c>
      <c r="Q129" t="n">
        <v>1397.19</v>
      </c>
      <c r="R129" t="n">
        <v>86.81999999999999</v>
      </c>
      <c r="S129" t="n">
        <v>66.97</v>
      </c>
      <c r="T129" t="n">
        <v>7333.3</v>
      </c>
      <c r="U129" t="n">
        <v>0.77</v>
      </c>
      <c r="V129" t="n">
        <v>0.86</v>
      </c>
      <c r="W129" t="n">
        <v>5.32</v>
      </c>
      <c r="X129" t="n">
        <v>0.43</v>
      </c>
      <c r="Y129" t="n">
        <v>1</v>
      </c>
      <c r="Z129" t="n">
        <v>10</v>
      </c>
    </row>
    <row r="130">
      <c r="A130" t="n">
        <v>71</v>
      </c>
      <c r="B130" t="n">
        <v>140</v>
      </c>
      <c r="C130" t="inlineStr">
        <is>
          <t xml:space="preserve">CONCLUIDO	</t>
        </is>
      </c>
      <c r="D130" t="n">
        <v>3.5286</v>
      </c>
      <c r="E130" t="n">
        <v>28.34</v>
      </c>
      <c r="F130" t="n">
        <v>24.6</v>
      </c>
      <c r="G130" t="n">
        <v>92.26000000000001</v>
      </c>
      <c r="H130" t="n">
        <v>1.08</v>
      </c>
      <c r="I130" t="n">
        <v>16</v>
      </c>
      <c r="J130" t="n">
        <v>310.46</v>
      </c>
      <c r="K130" t="n">
        <v>60.56</v>
      </c>
      <c r="L130" t="n">
        <v>18.75</v>
      </c>
      <c r="M130" t="n">
        <v>14</v>
      </c>
      <c r="N130" t="n">
        <v>91.16</v>
      </c>
      <c r="O130" t="n">
        <v>38524.29</v>
      </c>
      <c r="P130" t="n">
        <v>372.73</v>
      </c>
      <c r="Q130" t="n">
        <v>1397.18</v>
      </c>
      <c r="R130" t="n">
        <v>86.7</v>
      </c>
      <c r="S130" t="n">
        <v>66.97</v>
      </c>
      <c r="T130" t="n">
        <v>7273.35</v>
      </c>
      <c r="U130" t="n">
        <v>0.77</v>
      </c>
      <c r="V130" t="n">
        <v>0.86</v>
      </c>
      <c r="W130" t="n">
        <v>5.32</v>
      </c>
      <c r="X130" t="n">
        <v>0.44</v>
      </c>
      <c r="Y130" t="n">
        <v>1</v>
      </c>
      <c r="Z130" t="n">
        <v>10</v>
      </c>
    </row>
    <row r="131">
      <c r="A131" t="n">
        <v>72</v>
      </c>
      <c r="B131" t="n">
        <v>140</v>
      </c>
      <c r="C131" t="inlineStr">
        <is>
          <t xml:space="preserve">CONCLUIDO	</t>
        </is>
      </c>
      <c r="D131" t="n">
        <v>3.5407</v>
      </c>
      <c r="E131" t="n">
        <v>28.24</v>
      </c>
      <c r="F131" t="n">
        <v>24.56</v>
      </c>
      <c r="G131" t="n">
        <v>98.23</v>
      </c>
      <c r="H131" t="n">
        <v>1.09</v>
      </c>
      <c r="I131" t="n">
        <v>15</v>
      </c>
      <c r="J131" t="n">
        <v>311.01</v>
      </c>
      <c r="K131" t="n">
        <v>60.56</v>
      </c>
      <c r="L131" t="n">
        <v>19</v>
      </c>
      <c r="M131" t="n">
        <v>13</v>
      </c>
      <c r="N131" t="n">
        <v>91.45</v>
      </c>
      <c r="O131" t="n">
        <v>38591.62</v>
      </c>
      <c r="P131" t="n">
        <v>371.13</v>
      </c>
      <c r="Q131" t="n">
        <v>1397.17</v>
      </c>
      <c r="R131" t="n">
        <v>85.23999999999999</v>
      </c>
      <c r="S131" t="n">
        <v>66.97</v>
      </c>
      <c r="T131" t="n">
        <v>6545.46</v>
      </c>
      <c r="U131" t="n">
        <v>0.79</v>
      </c>
      <c r="V131" t="n">
        <v>0.86</v>
      </c>
      <c r="W131" t="n">
        <v>5.32</v>
      </c>
      <c r="X131" t="n">
        <v>0.39</v>
      </c>
      <c r="Y131" t="n">
        <v>1</v>
      </c>
      <c r="Z131" t="n">
        <v>10</v>
      </c>
    </row>
    <row r="132">
      <c r="A132" t="n">
        <v>73</v>
      </c>
      <c r="B132" t="n">
        <v>140</v>
      </c>
      <c r="C132" t="inlineStr">
        <is>
          <t xml:space="preserve">CONCLUIDO	</t>
        </is>
      </c>
      <c r="D132" t="n">
        <v>3.5408</v>
      </c>
      <c r="E132" t="n">
        <v>28.24</v>
      </c>
      <c r="F132" t="n">
        <v>24.56</v>
      </c>
      <c r="G132" t="n">
        <v>98.23</v>
      </c>
      <c r="H132" t="n">
        <v>1.1</v>
      </c>
      <c r="I132" t="n">
        <v>15</v>
      </c>
      <c r="J132" t="n">
        <v>311.55</v>
      </c>
      <c r="K132" t="n">
        <v>60.56</v>
      </c>
      <c r="L132" t="n">
        <v>19.25</v>
      </c>
      <c r="M132" t="n">
        <v>13</v>
      </c>
      <c r="N132" t="n">
        <v>91.75</v>
      </c>
      <c r="O132" t="n">
        <v>38659.08</v>
      </c>
      <c r="P132" t="n">
        <v>370.63</v>
      </c>
      <c r="Q132" t="n">
        <v>1397.2</v>
      </c>
      <c r="R132" t="n">
        <v>85.25</v>
      </c>
      <c r="S132" t="n">
        <v>66.97</v>
      </c>
      <c r="T132" t="n">
        <v>6554.09</v>
      </c>
      <c r="U132" t="n">
        <v>0.79</v>
      </c>
      <c r="V132" t="n">
        <v>0.86</v>
      </c>
      <c r="W132" t="n">
        <v>5.32</v>
      </c>
      <c r="X132" t="n">
        <v>0.39</v>
      </c>
      <c r="Y132" t="n">
        <v>1</v>
      </c>
      <c r="Z132" t="n">
        <v>10</v>
      </c>
    </row>
    <row r="133">
      <c r="A133" t="n">
        <v>74</v>
      </c>
      <c r="B133" t="n">
        <v>140</v>
      </c>
      <c r="C133" t="inlineStr">
        <is>
          <t xml:space="preserve">CONCLUIDO	</t>
        </is>
      </c>
      <c r="D133" t="n">
        <v>3.54</v>
      </c>
      <c r="E133" t="n">
        <v>28.25</v>
      </c>
      <c r="F133" t="n">
        <v>24.56</v>
      </c>
      <c r="G133" t="n">
        <v>98.26000000000001</v>
      </c>
      <c r="H133" t="n">
        <v>1.11</v>
      </c>
      <c r="I133" t="n">
        <v>15</v>
      </c>
      <c r="J133" t="n">
        <v>312.1</v>
      </c>
      <c r="K133" t="n">
        <v>60.56</v>
      </c>
      <c r="L133" t="n">
        <v>19.5</v>
      </c>
      <c r="M133" t="n">
        <v>13</v>
      </c>
      <c r="N133" t="n">
        <v>92.05</v>
      </c>
      <c r="O133" t="n">
        <v>38726.8</v>
      </c>
      <c r="P133" t="n">
        <v>369.9</v>
      </c>
      <c r="Q133" t="n">
        <v>1397.19</v>
      </c>
      <c r="R133" t="n">
        <v>85.67</v>
      </c>
      <c r="S133" t="n">
        <v>66.97</v>
      </c>
      <c r="T133" t="n">
        <v>6762.66</v>
      </c>
      <c r="U133" t="n">
        <v>0.78</v>
      </c>
      <c r="V133" t="n">
        <v>0.86</v>
      </c>
      <c r="W133" t="n">
        <v>5.31</v>
      </c>
      <c r="X133" t="n">
        <v>0.4</v>
      </c>
      <c r="Y133" t="n">
        <v>1</v>
      </c>
      <c r="Z133" t="n">
        <v>10</v>
      </c>
    </row>
    <row r="134">
      <c r="A134" t="n">
        <v>75</v>
      </c>
      <c r="B134" t="n">
        <v>140</v>
      </c>
      <c r="C134" t="inlineStr">
        <is>
          <t xml:space="preserve">CONCLUIDO	</t>
        </is>
      </c>
      <c r="D134" t="n">
        <v>3.5392</v>
      </c>
      <c r="E134" t="n">
        <v>28.25</v>
      </c>
      <c r="F134" t="n">
        <v>24.57</v>
      </c>
      <c r="G134" t="n">
        <v>98.28</v>
      </c>
      <c r="H134" t="n">
        <v>1.13</v>
      </c>
      <c r="I134" t="n">
        <v>15</v>
      </c>
      <c r="J134" t="n">
        <v>312.65</v>
      </c>
      <c r="K134" t="n">
        <v>60.56</v>
      </c>
      <c r="L134" t="n">
        <v>19.75</v>
      </c>
      <c r="M134" t="n">
        <v>13</v>
      </c>
      <c r="N134" t="n">
        <v>92.34999999999999</v>
      </c>
      <c r="O134" t="n">
        <v>38794.53</v>
      </c>
      <c r="P134" t="n">
        <v>368.97</v>
      </c>
      <c r="Q134" t="n">
        <v>1397.2</v>
      </c>
      <c r="R134" t="n">
        <v>85.75</v>
      </c>
      <c r="S134" t="n">
        <v>66.97</v>
      </c>
      <c r="T134" t="n">
        <v>6800.94</v>
      </c>
      <c r="U134" t="n">
        <v>0.78</v>
      </c>
      <c r="V134" t="n">
        <v>0.86</v>
      </c>
      <c r="W134" t="n">
        <v>5.32</v>
      </c>
      <c r="X134" t="n">
        <v>0.41</v>
      </c>
      <c r="Y134" t="n">
        <v>1</v>
      </c>
      <c r="Z134" t="n">
        <v>10</v>
      </c>
    </row>
    <row r="135">
      <c r="A135" t="n">
        <v>76</v>
      </c>
      <c r="B135" t="n">
        <v>140</v>
      </c>
      <c r="C135" t="inlineStr">
        <is>
          <t xml:space="preserve">CONCLUIDO	</t>
        </is>
      </c>
      <c r="D135" t="n">
        <v>3.5398</v>
      </c>
      <c r="E135" t="n">
        <v>28.25</v>
      </c>
      <c r="F135" t="n">
        <v>24.57</v>
      </c>
      <c r="G135" t="n">
        <v>98.26000000000001</v>
      </c>
      <c r="H135" t="n">
        <v>1.14</v>
      </c>
      <c r="I135" t="n">
        <v>15</v>
      </c>
      <c r="J135" t="n">
        <v>313.2</v>
      </c>
      <c r="K135" t="n">
        <v>60.56</v>
      </c>
      <c r="L135" t="n">
        <v>20</v>
      </c>
      <c r="M135" t="n">
        <v>13</v>
      </c>
      <c r="N135" t="n">
        <v>92.65000000000001</v>
      </c>
      <c r="O135" t="n">
        <v>38862.4</v>
      </c>
      <c r="P135" t="n">
        <v>366.49</v>
      </c>
      <c r="Q135" t="n">
        <v>1397.3</v>
      </c>
      <c r="R135" t="n">
        <v>85.52</v>
      </c>
      <c r="S135" t="n">
        <v>66.97</v>
      </c>
      <c r="T135" t="n">
        <v>6688.72</v>
      </c>
      <c r="U135" t="n">
        <v>0.78</v>
      </c>
      <c r="V135" t="n">
        <v>0.86</v>
      </c>
      <c r="W135" t="n">
        <v>5.32</v>
      </c>
      <c r="X135" t="n">
        <v>0.4</v>
      </c>
      <c r="Y135" t="n">
        <v>1</v>
      </c>
      <c r="Z135" t="n">
        <v>10</v>
      </c>
    </row>
    <row r="136">
      <c r="A136" t="n">
        <v>77</v>
      </c>
      <c r="B136" t="n">
        <v>140</v>
      </c>
      <c r="C136" t="inlineStr">
        <is>
          <t xml:space="preserve">CONCLUIDO	</t>
        </is>
      </c>
      <c r="D136" t="n">
        <v>3.5506</v>
      </c>
      <c r="E136" t="n">
        <v>28.16</v>
      </c>
      <c r="F136" t="n">
        <v>24.53</v>
      </c>
      <c r="G136" t="n">
        <v>105.14</v>
      </c>
      <c r="H136" t="n">
        <v>1.15</v>
      </c>
      <c r="I136" t="n">
        <v>14</v>
      </c>
      <c r="J136" t="n">
        <v>313.75</v>
      </c>
      <c r="K136" t="n">
        <v>60.56</v>
      </c>
      <c r="L136" t="n">
        <v>20.25</v>
      </c>
      <c r="M136" t="n">
        <v>12</v>
      </c>
      <c r="N136" t="n">
        <v>92.95</v>
      </c>
      <c r="O136" t="n">
        <v>38930.39</v>
      </c>
      <c r="P136" t="n">
        <v>365.25</v>
      </c>
      <c r="Q136" t="n">
        <v>1397.34</v>
      </c>
      <c r="R136" t="n">
        <v>84.44</v>
      </c>
      <c r="S136" t="n">
        <v>66.97</v>
      </c>
      <c r="T136" t="n">
        <v>6150.64</v>
      </c>
      <c r="U136" t="n">
        <v>0.79</v>
      </c>
      <c r="V136" t="n">
        <v>0.86</v>
      </c>
      <c r="W136" t="n">
        <v>5.32</v>
      </c>
      <c r="X136" t="n">
        <v>0.37</v>
      </c>
      <c r="Y136" t="n">
        <v>1</v>
      </c>
      <c r="Z136" t="n">
        <v>10</v>
      </c>
    </row>
    <row r="137">
      <c r="A137" t="n">
        <v>78</v>
      </c>
      <c r="B137" t="n">
        <v>140</v>
      </c>
      <c r="C137" t="inlineStr">
        <is>
          <t xml:space="preserve">CONCLUIDO	</t>
        </is>
      </c>
      <c r="D137" t="n">
        <v>3.5517</v>
      </c>
      <c r="E137" t="n">
        <v>28.16</v>
      </c>
      <c r="F137" t="n">
        <v>24.52</v>
      </c>
      <c r="G137" t="n">
        <v>105.1</v>
      </c>
      <c r="H137" t="n">
        <v>1.16</v>
      </c>
      <c r="I137" t="n">
        <v>14</v>
      </c>
      <c r="J137" t="n">
        <v>314.3</v>
      </c>
      <c r="K137" t="n">
        <v>60.56</v>
      </c>
      <c r="L137" t="n">
        <v>20.5</v>
      </c>
      <c r="M137" t="n">
        <v>12</v>
      </c>
      <c r="N137" t="n">
        <v>93.25</v>
      </c>
      <c r="O137" t="n">
        <v>38998.53</v>
      </c>
      <c r="P137" t="n">
        <v>365.53</v>
      </c>
      <c r="Q137" t="n">
        <v>1397.18</v>
      </c>
      <c r="R137" t="n">
        <v>84.20999999999999</v>
      </c>
      <c r="S137" t="n">
        <v>66.97</v>
      </c>
      <c r="T137" t="n">
        <v>6036.88</v>
      </c>
      <c r="U137" t="n">
        <v>0.8</v>
      </c>
      <c r="V137" t="n">
        <v>0.86</v>
      </c>
      <c r="W137" t="n">
        <v>5.32</v>
      </c>
      <c r="X137" t="n">
        <v>0.36</v>
      </c>
      <c r="Y137" t="n">
        <v>1</v>
      </c>
      <c r="Z137" t="n">
        <v>10</v>
      </c>
    </row>
    <row r="138">
      <c r="A138" t="n">
        <v>79</v>
      </c>
      <c r="B138" t="n">
        <v>140</v>
      </c>
      <c r="C138" t="inlineStr">
        <is>
          <t xml:space="preserve">CONCLUIDO	</t>
        </is>
      </c>
      <c r="D138" t="n">
        <v>3.5504</v>
      </c>
      <c r="E138" t="n">
        <v>28.17</v>
      </c>
      <c r="F138" t="n">
        <v>24.53</v>
      </c>
      <c r="G138" t="n">
        <v>105.14</v>
      </c>
      <c r="H138" t="n">
        <v>1.17</v>
      </c>
      <c r="I138" t="n">
        <v>14</v>
      </c>
      <c r="J138" t="n">
        <v>314.86</v>
      </c>
      <c r="K138" t="n">
        <v>60.56</v>
      </c>
      <c r="L138" t="n">
        <v>20.75</v>
      </c>
      <c r="M138" t="n">
        <v>12</v>
      </c>
      <c r="N138" t="n">
        <v>93.55</v>
      </c>
      <c r="O138" t="n">
        <v>39066.8</v>
      </c>
      <c r="P138" t="n">
        <v>363.49</v>
      </c>
      <c r="Q138" t="n">
        <v>1397.19</v>
      </c>
      <c r="R138" t="n">
        <v>84.61</v>
      </c>
      <c r="S138" t="n">
        <v>66.97</v>
      </c>
      <c r="T138" t="n">
        <v>6234.74</v>
      </c>
      <c r="U138" t="n">
        <v>0.79</v>
      </c>
      <c r="V138" t="n">
        <v>0.86</v>
      </c>
      <c r="W138" t="n">
        <v>5.31</v>
      </c>
      <c r="X138" t="n">
        <v>0.37</v>
      </c>
      <c r="Y138" t="n">
        <v>1</v>
      </c>
      <c r="Z138" t="n">
        <v>10</v>
      </c>
    </row>
    <row r="139">
      <c r="A139" t="n">
        <v>80</v>
      </c>
      <c r="B139" t="n">
        <v>140</v>
      </c>
      <c r="C139" t="inlineStr">
        <is>
          <t xml:space="preserve">CONCLUIDO	</t>
        </is>
      </c>
      <c r="D139" t="n">
        <v>3.5511</v>
      </c>
      <c r="E139" t="n">
        <v>28.16</v>
      </c>
      <c r="F139" t="n">
        <v>24.53</v>
      </c>
      <c r="G139" t="n">
        <v>105.12</v>
      </c>
      <c r="H139" t="n">
        <v>1.19</v>
      </c>
      <c r="I139" t="n">
        <v>14</v>
      </c>
      <c r="J139" t="n">
        <v>315.41</v>
      </c>
      <c r="K139" t="n">
        <v>60.56</v>
      </c>
      <c r="L139" t="n">
        <v>21</v>
      </c>
      <c r="M139" t="n">
        <v>12</v>
      </c>
      <c r="N139" t="n">
        <v>93.86</v>
      </c>
      <c r="O139" t="n">
        <v>39135.2</v>
      </c>
      <c r="P139" t="n">
        <v>362.52</v>
      </c>
      <c r="Q139" t="n">
        <v>1397.17</v>
      </c>
      <c r="R139" t="n">
        <v>84.29000000000001</v>
      </c>
      <c r="S139" t="n">
        <v>66.97</v>
      </c>
      <c r="T139" t="n">
        <v>6078.27</v>
      </c>
      <c r="U139" t="n">
        <v>0.79</v>
      </c>
      <c r="V139" t="n">
        <v>0.86</v>
      </c>
      <c r="W139" t="n">
        <v>5.32</v>
      </c>
      <c r="X139" t="n">
        <v>0.36</v>
      </c>
      <c r="Y139" t="n">
        <v>1</v>
      </c>
      <c r="Z139" t="n">
        <v>10</v>
      </c>
    </row>
    <row r="140">
      <c r="A140" t="n">
        <v>81</v>
      </c>
      <c r="B140" t="n">
        <v>140</v>
      </c>
      <c r="C140" t="inlineStr">
        <is>
          <t xml:space="preserve">CONCLUIDO	</t>
        </is>
      </c>
      <c r="D140" t="n">
        <v>3.549</v>
      </c>
      <c r="E140" t="n">
        <v>28.18</v>
      </c>
      <c r="F140" t="n">
        <v>24.54</v>
      </c>
      <c r="G140" t="n">
        <v>105.19</v>
      </c>
      <c r="H140" t="n">
        <v>1.2</v>
      </c>
      <c r="I140" t="n">
        <v>14</v>
      </c>
      <c r="J140" t="n">
        <v>315.97</v>
      </c>
      <c r="K140" t="n">
        <v>60.56</v>
      </c>
      <c r="L140" t="n">
        <v>21.25</v>
      </c>
      <c r="M140" t="n">
        <v>12</v>
      </c>
      <c r="N140" t="n">
        <v>94.16</v>
      </c>
      <c r="O140" t="n">
        <v>39203.74</v>
      </c>
      <c r="P140" t="n">
        <v>359.69</v>
      </c>
      <c r="Q140" t="n">
        <v>1397.22</v>
      </c>
      <c r="R140" t="n">
        <v>84.90000000000001</v>
      </c>
      <c r="S140" t="n">
        <v>66.97</v>
      </c>
      <c r="T140" t="n">
        <v>6383.01</v>
      </c>
      <c r="U140" t="n">
        <v>0.79</v>
      </c>
      <c r="V140" t="n">
        <v>0.86</v>
      </c>
      <c r="W140" t="n">
        <v>5.32</v>
      </c>
      <c r="X140" t="n">
        <v>0.38</v>
      </c>
      <c r="Y140" t="n">
        <v>1</v>
      </c>
      <c r="Z140" t="n">
        <v>10</v>
      </c>
    </row>
    <row r="141">
      <c r="A141" t="n">
        <v>82</v>
      </c>
      <c r="B141" t="n">
        <v>140</v>
      </c>
      <c r="C141" t="inlineStr">
        <is>
          <t xml:space="preserve">CONCLUIDO	</t>
        </is>
      </c>
      <c r="D141" t="n">
        <v>3.5603</v>
      </c>
      <c r="E141" t="n">
        <v>28.09</v>
      </c>
      <c r="F141" t="n">
        <v>24.51</v>
      </c>
      <c r="G141" t="n">
        <v>113.11</v>
      </c>
      <c r="H141" t="n">
        <v>1.21</v>
      </c>
      <c r="I141" t="n">
        <v>13</v>
      </c>
      <c r="J141" t="n">
        <v>316.53</v>
      </c>
      <c r="K141" t="n">
        <v>60.56</v>
      </c>
      <c r="L141" t="n">
        <v>21.5</v>
      </c>
      <c r="M141" t="n">
        <v>11</v>
      </c>
      <c r="N141" t="n">
        <v>94.47</v>
      </c>
      <c r="O141" t="n">
        <v>39272.42</v>
      </c>
      <c r="P141" t="n">
        <v>359.36</v>
      </c>
      <c r="Q141" t="n">
        <v>1397.17</v>
      </c>
      <c r="R141" t="n">
        <v>83.83</v>
      </c>
      <c r="S141" t="n">
        <v>66.97</v>
      </c>
      <c r="T141" t="n">
        <v>5850.76</v>
      </c>
      <c r="U141" t="n">
        <v>0.8</v>
      </c>
      <c r="V141" t="n">
        <v>0.86</v>
      </c>
      <c r="W141" t="n">
        <v>5.31</v>
      </c>
      <c r="X141" t="n">
        <v>0.34</v>
      </c>
      <c r="Y141" t="n">
        <v>1</v>
      </c>
      <c r="Z141" t="n">
        <v>10</v>
      </c>
    </row>
    <row r="142">
      <c r="A142" t="n">
        <v>83</v>
      </c>
      <c r="B142" t="n">
        <v>140</v>
      </c>
      <c r="C142" t="inlineStr">
        <is>
          <t xml:space="preserve">CONCLUIDO	</t>
        </is>
      </c>
      <c r="D142" t="n">
        <v>3.5597</v>
      </c>
      <c r="E142" t="n">
        <v>28.09</v>
      </c>
      <c r="F142" t="n">
        <v>24.51</v>
      </c>
      <c r="G142" t="n">
        <v>113.13</v>
      </c>
      <c r="H142" t="n">
        <v>1.22</v>
      </c>
      <c r="I142" t="n">
        <v>13</v>
      </c>
      <c r="J142" t="n">
        <v>317.08</v>
      </c>
      <c r="K142" t="n">
        <v>60.56</v>
      </c>
      <c r="L142" t="n">
        <v>21.75</v>
      </c>
      <c r="M142" t="n">
        <v>11</v>
      </c>
      <c r="N142" t="n">
        <v>94.78</v>
      </c>
      <c r="O142" t="n">
        <v>39341.24</v>
      </c>
      <c r="P142" t="n">
        <v>360.52</v>
      </c>
      <c r="Q142" t="n">
        <v>1397.17</v>
      </c>
      <c r="R142" t="n">
        <v>83.98999999999999</v>
      </c>
      <c r="S142" t="n">
        <v>66.97</v>
      </c>
      <c r="T142" t="n">
        <v>5932.99</v>
      </c>
      <c r="U142" t="n">
        <v>0.8</v>
      </c>
      <c r="V142" t="n">
        <v>0.86</v>
      </c>
      <c r="W142" t="n">
        <v>5.31</v>
      </c>
      <c r="X142" t="n">
        <v>0.35</v>
      </c>
      <c r="Y142" t="n">
        <v>1</v>
      </c>
      <c r="Z142" t="n">
        <v>10</v>
      </c>
    </row>
    <row r="143">
      <c r="A143" t="n">
        <v>84</v>
      </c>
      <c r="B143" t="n">
        <v>140</v>
      </c>
      <c r="C143" t="inlineStr">
        <is>
          <t xml:space="preserve">CONCLUIDO	</t>
        </is>
      </c>
      <c r="D143" t="n">
        <v>3.5585</v>
      </c>
      <c r="E143" t="n">
        <v>28.1</v>
      </c>
      <c r="F143" t="n">
        <v>24.52</v>
      </c>
      <c r="G143" t="n">
        <v>113.18</v>
      </c>
      <c r="H143" t="n">
        <v>1.23</v>
      </c>
      <c r="I143" t="n">
        <v>13</v>
      </c>
      <c r="J143" t="n">
        <v>317.64</v>
      </c>
      <c r="K143" t="n">
        <v>60.56</v>
      </c>
      <c r="L143" t="n">
        <v>22</v>
      </c>
      <c r="M143" t="n">
        <v>11</v>
      </c>
      <c r="N143" t="n">
        <v>95.09</v>
      </c>
      <c r="O143" t="n">
        <v>39410.2</v>
      </c>
      <c r="P143" t="n">
        <v>360.13</v>
      </c>
      <c r="Q143" t="n">
        <v>1397.17</v>
      </c>
      <c r="R143" t="n">
        <v>84.23</v>
      </c>
      <c r="S143" t="n">
        <v>66.97</v>
      </c>
      <c r="T143" t="n">
        <v>6052.08</v>
      </c>
      <c r="U143" t="n">
        <v>0.8</v>
      </c>
      <c r="V143" t="n">
        <v>0.86</v>
      </c>
      <c r="W143" t="n">
        <v>5.32</v>
      </c>
      <c r="X143" t="n">
        <v>0.36</v>
      </c>
      <c r="Y143" t="n">
        <v>1</v>
      </c>
      <c r="Z143" t="n">
        <v>10</v>
      </c>
    </row>
    <row r="144">
      <c r="A144" t="n">
        <v>85</v>
      </c>
      <c r="B144" t="n">
        <v>140</v>
      </c>
      <c r="C144" t="inlineStr">
        <is>
          <t xml:space="preserve">CONCLUIDO	</t>
        </is>
      </c>
      <c r="D144" t="n">
        <v>3.5588</v>
      </c>
      <c r="E144" t="n">
        <v>28.1</v>
      </c>
      <c r="F144" t="n">
        <v>24.52</v>
      </c>
      <c r="G144" t="n">
        <v>113.17</v>
      </c>
      <c r="H144" t="n">
        <v>1.25</v>
      </c>
      <c r="I144" t="n">
        <v>13</v>
      </c>
      <c r="J144" t="n">
        <v>318.2</v>
      </c>
      <c r="K144" t="n">
        <v>60.56</v>
      </c>
      <c r="L144" t="n">
        <v>22.25</v>
      </c>
      <c r="M144" t="n">
        <v>11</v>
      </c>
      <c r="N144" t="n">
        <v>95.40000000000001</v>
      </c>
      <c r="O144" t="n">
        <v>39479.3</v>
      </c>
      <c r="P144" t="n">
        <v>360.27</v>
      </c>
      <c r="Q144" t="n">
        <v>1397.2</v>
      </c>
      <c r="R144" t="n">
        <v>84.09999999999999</v>
      </c>
      <c r="S144" t="n">
        <v>66.97</v>
      </c>
      <c r="T144" t="n">
        <v>5987.3</v>
      </c>
      <c r="U144" t="n">
        <v>0.8</v>
      </c>
      <c r="V144" t="n">
        <v>0.86</v>
      </c>
      <c r="W144" t="n">
        <v>5.32</v>
      </c>
      <c r="X144" t="n">
        <v>0.35</v>
      </c>
      <c r="Y144" t="n">
        <v>1</v>
      </c>
      <c r="Z144" t="n">
        <v>10</v>
      </c>
    </row>
    <row r="145">
      <c r="A145" t="n">
        <v>86</v>
      </c>
      <c r="B145" t="n">
        <v>140</v>
      </c>
      <c r="C145" t="inlineStr">
        <is>
          <t xml:space="preserve">CONCLUIDO	</t>
        </is>
      </c>
      <c r="D145" t="n">
        <v>3.5604</v>
      </c>
      <c r="E145" t="n">
        <v>28.09</v>
      </c>
      <c r="F145" t="n">
        <v>24.51</v>
      </c>
      <c r="G145" t="n">
        <v>113.11</v>
      </c>
      <c r="H145" t="n">
        <v>1.26</v>
      </c>
      <c r="I145" t="n">
        <v>13</v>
      </c>
      <c r="J145" t="n">
        <v>318.76</v>
      </c>
      <c r="K145" t="n">
        <v>60.56</v>
      </c>
      <c r="L145" t="n">
        <v>22.5</v>
      </c>
      <c r="M145" t="n">
        <v>11</v>
      </c>
      <c r="N145" t="n">
        <v>95.70999999999999</v>
      </c>
      <c r="O145" t="n">
        <v>39548.54</v>
      </c>
      <c r="P145" t="n">
        <v>357.54</v>
      </c>
      <c r="Q145" t="n">
        <v>1397.18</v>
      </c>
      <c r="R145" t="n">
        <v>83.65000000000001</v>
      </c>
      <c r="S145" t="n">
        <v>66.97</v>
      </c>
      <c r="T145" t="n">
        <v>5760.3</v>
      </c>
      <c r="U145" t="n">
        <v>0.8</v>
      </c>
      <c r="V145" t="n">
        <v>0.86</v>
      </c>
      <c r="W145" t="n">
        <v>5.32</v>
      </c>
      <c r="X145" t="n">
        <v>0.34</v>
      </c>
      <c r="Y145" t="n">
        <v>1</v>
      </c>
      <c r="Z145" t="n">
        <v>10</v>
      </c>
    </row>
    <row r="146">
      <c r="A146" t="n">
        <v>87</v>
      </c>
      <c r="B146" t="n">
        <v>140</v>
      </c>
      <c r="C146" t="inlineStr">
        <is>
          <t xml:space="preserve">CONCLUIDO	</t>
        </is>
      </c>
      <c r="D146" t="n">
        <v>3.5597</v>
      </c>
      <c r="E146" t="n">
        <v>28.09</v>
      </c>
      <c r="F146" t="n">
        <v>24.51</v>
      </c>
      <c r="G146" t="n">
        <v>113.13</v>
      </c>
      <c r="H146" t="n">
        <v>1.27</v>
      </c>
      <c r="I146" t="n">
        <v>13</v>
      </c>
      <c r="J146" t="n">
        <v>319.33</v>
      </c>
      <c r="K146" t="n">
        <v>60.56</v>
      </c>
      <c r="L146" t="n">
        <v>22.75</v>
      </c>
      <c r="M146" t="n">
        <v>11</v>
      </c>
      <c r="N146" t="n">
        <v>96.02</v>
      </c>
      <c r="O146" t="n">
        <v>39617.93</v>
      </c>
      <c r="P146" t="n">
        <v>356.47</v>
      </c>
      <c r="Q146" t="n">
        <v>1397.24</v>
      </c>
      <c r="R146" t="n">
        <v>83.87</v>
      </c>
      <c r="S146" t="n">
        <v>66.97</v>
      </c>
      <c r="T146" t="n">
        <v>5869.7</v>
      </c>
      <c r="U146" t="n">
        <v>0.8</v>
      </c>
      <c r="V146" t="n">
        <v>0.86</v>
      </c>
      <c r="W146" t="n">
        <v>5.31</v>
      </c>
      <c r="X146" t="n">
        <v>0.35</v>
      </c>
      <c r="Y146" t="n">
        <v>1</v>
      </c>
      <c r="Z146" t="n">
        <v>10</v>
      </c>
    </row>
    <row r="147">
      <c r="A147" t="n">
        <v>88</v>
      </c>
      <c r="B147" t="n">
        <v>140</v>
      </c>
      <c r="C147" t="inlineStr">
        <is>
          <t xml:space="preserve">CONCLUIDO	</t>
        </is>
      </c>
      <c r="D147" t="n">
        <v>3.5706</v>
      </c>
      <c r="E147" t="n">
        <v>28.01</v>
      </c>
      <c r="F147" t="n">
        <v>24.48</v>
      </c>
      <c r="G147" t="n">
        <v>122.39</v>
      </c>
      <c r="H147" t="n">
        <v>1.28</v>
      </c>
      <c r="I147" t="n">
        <v>12</v>
      </c>
      <c r="J147" t="n">
        <v>319.89</v>
      </c>
      <c r="K147" t="n">
        <v>60.56</v>
      </c>
      <c r="L147" t="n">
        <v>23</v>
      </c>
      <c r="M147" t="n">
        <v>10</v>
      </c>
      <c r="N147" t="n">
        <v>96.34</v>
      </c>
      <c r="O147" t="n">
        <v>39687.46</v>
      </c>
      <c r="P147" t="n">
        <v>353.39</v>
      </c>
      <c r="Q147" t="n">
        <v>1397.21</v>
      </c>
      <c r="R147" t="n">
        <v>82.81999999999999</v>
      </c>
      <c r="S147" t="n">
        <v>66.97</v>
      </c>
      <c r="T147" t="n">
        <v>5351.65</v>
      </c>
      <c r="U147" t="n">
        <v>0.8100000000000001</v>
      </c>
      <c r="V147" t="n">
        <v>0.86</v>
      </c>
      <c r="W147" t="n">
        <v>5.31</v>
      </c>
      <c r="X147" t="n">
        <v>0.31</v>
      </c>
      <c r="Y147" t="n">
        <v>1</v>
      </c>
      <c r="Z147" t="n">
        <v>10</v>
      </c>
    </row>
    <row r="148">
      <c r="A148" t="n">
        <v>89</v>
      </c>
      <c r="B148" t="n">
        <v>140</v>
      </c>
      <c r="C148" t="inlineStr">
        <is>
          <t xml:space="preserve">CONCLUIDO	</t>
        </is>
      </c>
      <c r="D148" t="n">
        <v>3.5706</v>
      </c>
      <c r="E148" t="n">
        <v>28.01</v>
      </c>
      <c r="F148" t="n">
        <v>24.48</v>
      </c>
      <c r="G148" t="n">
        <v>122.39</v>
      </c>
      <c r="H148" t="n">
        <v>1.29</v>
      </c>
      <c r="I148" t="n">
        <v>12</v>
      </c>
      <c r="J148" t="n">
        <v>320.46</v>
      </c>
      <c r="K148" t="n">
        <v>60.56</v>
      </c>
      <c r="L148" t="n">
        <v>23.25</v>
      </c>
      <c r="M148" t="n">
        <v>10</v>
      </c>
      <c r="N148" t="n">
        <v>96.65000000000001</v>
      </c>
      <c r="O148" t="n">
        <v>39757.13</v>
      </c>
      <c r="P148" t="n">
        <v>353.33</v>
      </c>
      <c r="Q148" t="n">
        <v>1397.2</v>
      </c>
      <c r="R148" t="n">
        <v>82.65000000000001</v>
      </c>
      <c r="S148" t="n">
        <v>66.97</v>
      </c>
      <c r="T148" t="n">
        <v>5267.5</v>
      </c>
      <c r="U148" t="n">
        <v>0.8100000000000001</v>
      </c>
      <c r="V148" t="n">
        <v>0.86</v>
      </c>
      <c r="W148" t="n">
        <v>5.32</v>
      </c>
      <c r="X148" t="n">
        <v>0.31</v>
      </c>
      <c r="Y148" t="n">
        <v>1</v>
      </c>
      <c r="Z148" t="n">
        <v>10</v>
      </c>
    </row>
    <row r="149">
      <c r="A149" t="n">
        <v>90</v>
      </c>
      <c r="B149" t="n">
        <v>140</v>
      </c>
      <c r="C149" t="inlineStr">
        <is>
          <t xml:space="preserve">CONCLUIDO	</t>
        </is>
      </c>
      <c r="D149" t="n">
        <v>3.57</v>
      </c>
      <c r="E149" t="n">
        <v>28.01</v>
      </c>
      <c r="F149" t="n">
        <v>24.48</v>
      </c>
      <c r="G149" t="n">
        <v>122.42</v>
      </c>
      <c r="H149" t="n">
        <v>1.3</v>
      </c>
      <c r="I149" t="n">
        <v>12</v>
      </c>
      <c r="J149" t="n">
        <v>321.02</v>
      </c>
      <c r="K149" t="n">
        <v>60.56</v>
      </c>
      <c r="L149" t="n">
        <v>23.5</v>
      </c>
      <c r="M149" t="n">
        <v>10</v>
      </c>
      <c r="N149" t="n">
        <v>96.97</v>
      </c>
      <c r="O149" t="n">
        <v>39826.95</v>
      </c>
      <c r="P149" t="n">
        <v>353.42</v>
      </c>
      <c r="Q149" t="n">
        <v>1397.17</v>
      </c>
      <c r="R149" t="n">
        <v>82.94</v>
      </c>
      <c r="S149" t="n">
        <v>66.97</v>
      </c>
      <c r="T149" t="n">
        <v>5409.34</v>
      </c>
      <c r="U149" t="n">
        <v>0.8100000000000001</v>
      </c>
      <c r="V149" t="n">
        <v>0.86</v>
      </c>
      <c r="W149" t="n">
        <v>5.31</v>
      </c>
      <c r="X149" t="n">
        <v>0.32</v>
      </c>
      <c r="Y149" t="n">
        <v>1</v>
      </c>
      <c r="Z149" t="n">
        <v>10</v>
      </c>
    </row>
    <row r="150">
      <c r="A150" t="n">
        <v>91</v>
      </c>
      <c r="B150" t="n">
        <v>140</v>
      </c>
      <c r="C150" t="inlineStr">
        <is>
          <t xml:space="preserve">CONCLUIDO	</t>
        </is>
      </c>
      <c r="D150" t="n">
        <v>3.5722</v>
      </c>
      <c r="E150" t="n">
        <v>27.99</v>
      </c>
      <c r="F150" t="n">
        <v>24.47</v>
      </c>
      <c r="G150" t="n">
        <v>122.33</v>
      </c>
      <c r="H150" t="n">
        <v>1.32</v>
      </c>
      <c r="I150" t="n">
        <v>12</v>
      </c>
      <c r="J150" t="n">
        <v>321.59</v>
      </c>
      <c r="K150" t="n">
        <v>60.56</v>
      </c>
      <c r="L150" t="n">
        <v>23.75</v>
      </c>
      <c r="M150" t="n">
        <v>9</v>
      </c>
      <c r="N150" t="n">
        <v>97.28</v>
      </c>
      <c r="O150" t="n">
        <v>39896.91</v>
      </c>
      <c r="P150" t="n">
        <v>353.11</v>
      </c>
      <c r="Q150" t="n">
        <v>1397.17</v>
      </c>
      <c r="R150" t="n">
        <v>82.45</v>
      </c>
      <c r="S150" t="n">
        <v>66.97</v>
      </c>
      <c r="T150" t="n">
        <v>5165.98</v>
      </c>
      <c r="U150" t="n">
        <v>0.8100000000000001</v>
      </c>
      <c r="V150" t="n">
        <v>0.86</v>
      </c>
      <c r="W150" t="n">
        <v>5.31</v>
      </c>
      <c r="X150" t="n">
        <v>0.3</v>
      </c>
      <c r="Y150" t="n">
        <v>1</v>
      </c>
      <c r="Z150" t="n">
        <v>10</v>
      </c>
    </row>
    <row r="151">
      <c r="A151" t="n">
        <v>92</v>
      </c>
      <c r="B151" t="n">
        <v>140</v>
      </c>
      <c r="C151" t="inlineStr">
        <is>
          <t xml:space="preserve">CONCLUIDO	</t>
        </is>
      </c>
      <c r="D151" t="n">
        <v>3.571</v>
      </c>
      <c r="E151" t="n">
        <v>28</v>
      </c>
      <c r="F151" t="n">
        <v>24.48</v>
      </c>
      <c r="G151" t="n">
        <v>122.38</v>
      </c>
      <c r="H151" t="n">
        <v>1.33</v>
      </c>
      <c r="I151" t="n">
        <v>12</v>
      </c>
      <c r="J151" t="n">
        <v>322.16</v>
      </c>
      <c r="K151" t="n">
        <v>60.56</v>
      </c>
      <c r="L151" t="n">
        <v>24</v>
      </c>
      <c r="M151" t="n">
        <v>7</v>
      </c>
      <c r="N151" t="n">
        <v>97.59999999999999</v>
      </c>
      <c r="O151" t="n">
        <v>39967.02</v>
      </c>
      <c r="P151" t="n">
        <v>353.11</v>
      </c>
      <c r="Q151" t="n">
        <v>1397.24</v>
      </c>
      <c r="R151" t="n">
        <v>82.43000000000001</v>
      </c>
      <c r="S151" t="n">
        <v>66.97</v>
      </c>
      <c r="T151" t="n">
        <v>5154.36</v>
      </c>
      <c r="U151" t="n">
        <v>0.8100000000000001</v>
      </c>
      <c r="V151" t="n">
        <v>0.86</v>
      </c>
      <c r="W151" t="n">
        <v>5.32</v>
      </c>
      <c r="X151" t="n">
        <v>0.31</v>
      </c>
      <c r="Y151" t="n">
        <v>1</v>
      </c>
      <c r="Z151" t="n">
        <v>10</v>
      </c>
    </row>
    <row r="152">
      <c r="A152" t="n">
        <v>93</v>
      </c>
      <c r="B152" t="n">
        <v>140</v>
      </c>
      <c r="C152" t="inlineStr">
        <is>
          <t xml:space="preserve">CONCLUIDO	</t>
        </is>
      </c>
      <c r="D152" t="n">
        <v>3.5704</v>
      </c>
      <c r="E152" t="n">
        <v>28.01</v>
      </c>
      <c r="F152" t="n">
        <v>24.48</v>
      </c>
      <c r="G152" t="n">
        <v>122.4</v>
      </c>
      <c r="H152" t="n">
        <v>1.34</v>
      </c>
      <c r="I152" t="n">
        <v>12</v>
      </c>
      <c r="J152" t="n">
        <v>322.73</v>
      </c>
      <c r="K152" t="n">
        <v>60.56</v>
      </c>
      <c r="L152" t="n">
        <v>24.25</v>
      </c>
      <c r="M152" t="n">
        <v>7</v>
      </c>
      <c r="N152" t="n">
        <v>97.92</v>
      </c>
      <c r="O152" t="n">
        <v>40037.28</v>
      </c>
      <c r="P152" t="n">
        <v>353.55</v>
      </c>
      <c r="Q152" t="n">
        <v>1397.17</v>
      </c>
      <c r="R152" t="n">
        <v>82.72</v>
      </c>
      <c r="S152" t="n">
        <v>66.97</v>
      </c>
      <c r="T152" t="n">
        <v>5304.2</v>
      </c>
      <c r="U152" t="n">
        <v>0.8100000000000001</v>
      </c>
      <c r="V152" t="n">
        <v>0.86</v>
      </c>
      <c r="W152" t="n">
        <v>5.32</v>
      </c>
      <c r="X152" t="n">
        <v>0.31</v>
      </c>
      <c r="Y152" t="n">
        <v>1</v>
      </c>
      <c r="Z152" t="n">
        <v>10</v>
      </c>
    </row>
    <row r="153">
      <c r="A153" t="n">
        <v>94</v>
      </c>
      <c r="B153" t="n">
        <v>140</v>
      </c>
      <c r="C153" t="inlineStr">
        <is>
          <t xml:space="preserve">CONCLUIDO	</t>
        </is>
      </c>
      <c r="D153" t="n">
        <v>3.5696</v>
      </c>
      <c r="E153" t="n">
        <v>28.01</v>
      </c>
      <c r="F153" t="n">
        <v>24.49</v>
      </c>
      <c r="G153" t="n">
        <v>122.43</v>
      </c>
      <c r="H153" t="n">
        <v>1.35</v>
      </c>
      <c r="I153" t="n">
        <v>12</v>
      </c>
      <c r="J153" t="n">
        <v>323.3</v>
      </c>
      <c r="K153" t="n">
        <v>60.56</v>
      </c>
      <c r="L153" t="n">
        <v>24.5</v>
      </c>
      <c r="M153" t="n">
        <v>7</v>
      </c>
      <c r="N153" t="n">
        <v>98.23999999999999</v>
      </c>
      <c r="O153" t="n">
        <v>40107.81</v>
      </c>
      <c r="P153" t="n">
        <v>353.64</v>
      </c>
      <c r="Q153" t="n">
        <v>1397.17</v>
      </c>
      <c r="R153" t="n">
        <v>82.86</v>
      </c>
      <c r="S153" t="n">
        <v>66.97</v>
      </c>
      <c r="T153" t="n">
        <v>5370.58</v>
      </c>
      <c r="U153" t="n">
        <v>0.8100000000000001</v>
      </c>
      <c r="V153" t="n">
        <v>0.86</v>
      </c>
      <c r="W153" t="n">
        <v>5.32</v>
      </c>
      <c r="X153" t="n">
        <v>0.32</v>
      </c>
      <c r="Y153" t="n">
        <v>1</v>
      </c>
      <c r="Z153" t="n">
        <v>10</v>
      </c>
    </row>
    <row r="154">
      <c r="A154" t="n">
        <v>95</v>
      </c>
      <c r="B154" t="n">
        <v>140</v>
      </c>
      <c r="C154" t="inlineStr">
        <is>
          <t xml:space="preserve">CONCLUIDO	</t>
        </is>
      </c>
      <c r="D154" t="n">
        <v>3.5697</v>
      </c>
      <c r="E154" t="n">
        <v>28.01</v>
      </c>
      <c r="F154" t="n">
        <v>24.49</v>
      </c>
      <c r="G154" t="n">
        <v>122.43</v>
      </c>
      <c r="H154" t="n">
        <v>1.36</v>
      </c>
      <c r="I154" t="n">
        <v>12</v>
      </c>
      <c r="J154" t="n">
        <v>323.87</v>
      </c>
      <c r="K154" t="n">
        <v>60.56</v>
      </c>
      <c r="L154" t="n">
        <v>24.75</v>
      </c>
      <c r="M154" t="n">
        <v>7</v>
      </c>
      <c r="N154" t="n">
        <v>98.56999999999999</v>
      </c>
      <c r="O154" t="n">
        <v>40178.37</v>
      </c>
      <c r="P154" t="n">
        <v>351.86</v>
      </c>
      <c r="Q154" t="n">
        <v>1397.18</v>
      </c>
      <c r="R154" t="n">
        <v>82.86</v>
      </c>
      <c r="S154" t="n">
        <v>66.97</v>
      </c>
      <c r="T154" t="n">
        <v>5373.28</v>
      </c>
      <c r="U154" t="n">
        <v>0.8100000000000001</v>
      </c>
      <c r="V154" t="n">
        <v>0.86</v>
      </c>
      <c r="W154" t="n">
        <v>5.32</v>
      </c>
      <c r="X154" t="n">
        <v>0.32</v>
      </c>
      <c r="Y154" t="n">
        <v>1</v>
      </c>
      <c r="Z154" t="n">
        <v>10</v>
      </c>
    </row>
    <row r="155">
      <c r="A155" t="n">
        <v>96</v>
      </c>
      <c r="B155" t="n">
        <v>140</v>
      </c>
      <c r="C155" t="inlineStr">
        <is>
          <t xml:space="preserve">CONCLUIDO	</t>
        </is>
      </c>
      <c r="D155" t="n">
        <v>3.5701</v>
      </c>
      <c r="E155" t="n">
        <v>28.01</v>
      </c>
      <c r="F155" t="n">
        <v>24.48</v>
      </c>
      <c r="G155" t="n">
        <v>122.41</v>
      </c>
      <c r="H155" t="n">
        <v>1.37</v>
      </c>
      <c r="I155" t="n">
        <v>12</v>
      </c>
      <c r="J155" t="n">
        <v>324.44</v>
      </c>
      <c r="K155" t="n">
        <v>60.56</v>
      </c>
      <c r="L155" t="n">
        <v>25</v>
      </c>
      <c r="M155" t="n">
        <v>4</v>
      </c>
      <c r="N155" t="n">
        <v>98.89</v>
      </c>
      <c r="O155" t="n">
        <v>40249.08</v>
      </c>
      <c r="P155" t="n">
        <v>349.41</v>
      </c>
      <c r="Q155" t="n">
        <v>1397.23</v>
      </c>
      <c r="R155" t="n">
        <v>82.76000000000001</v>
      </c>
      <c r="S155" t="n">
        <v>66.97</v>
      </c>
      <c r="T155" t="n">
        <v>5323.44</v>
      </c>
      <c r="U155" t="n">
        <v>0.8100000000000001</v>
      </c>
      <c r="V155" t="n">
        <v>0.86</v>
      </c>
      <c r="W155" t="n">
        <v>5.32</v>
      </c>
      <c r="X155" t="n">
        <v>0.32</v>
      </c>
      <c r="Y155" t="n">
        <v>1</v>
      </c>
      <c r="Z155" t="n">
        <v>10</v>
      </c>
    </row>
    <row r="156">
      <c r="A156" t="n">
        <v>97</v>
      </c>
      <c r="B156" t="n">
        <v>140</v>
      </c>
      <c r="C156" t="inlineStr">
        <is>
          <t xml:space="preserve">CONCLUIDO	</t>
        </is>
      </c>
      <c r="D156" t="n">
        <v>3.5688</v>
      </c>
      <c r="E156" t="n">
        <v>28.02</v>
      </c>
      <c r="F156" t="n">
        <v>24.49</v>
      </c>
      <c r="G156" t="n">
        <v>122.46</v>
      </c>
      <c r="H156" t="n">
        <v>1.38</v>
      </c>
      <c r="I156" t="n">
        <v>12</v>
      </c>
      <c r="J156" t="n">
        <v>325.02</v>
      </c>
      <c r="K156" t="n">
        <v>60.56</v>
      </c>
      <c r="L156" t="n">
        <v>25.25</v>
      </c>
      <c r="M156" t="n">
        <v>3</v>
      </c>
      <c r="N156" t="n">
        <v>99.20999999999999</v>
      </c>
      <c r="O156" t="n">
        <v>40319.95</v>
      </c>
      <c r="P156" t="n">
        <v>348.75</v>
      </c>
      <c r="Q156" t="n">
        <v>1397.17</v>
      </c>
      <c r="R156" t="n">
        <v>82.78</v>
      </c>
      <c r="S156" t="n">
        <v>66.97</v>
      </c>
      <c r="T156" t="n">
        <v>5333.87</v>
      </c>
      <c r="U156" t="n">
        <v>0.8100000000000001</v>
      </c>
      <c r="V156" t="n">
        <v>0.86</v>
      </c>
      <c r="W156" t="n">
        <v>5.33</v>
      </c>
      <c r="X156" t="n">
        <v>0.33</v>
      </c>
      <c r="Y156" t="n">
        <v>1</v>
      </c>
      <c r="Z156" t="n">
        <v>10</v>
      </c>
    </row>
    <row r="157">
      <c r="A157" t="n">
        <v>98</v>
      </c>
      <c r="B157" t="n">
        <v>140</v>
      </c>
      <c r="C157" t="inlineStr">
        <is>
          <t xml:space="preserve">CONCLUIDO	</t>
        </is>
      </c>
      <c r="D157" t="n">
        <v>3.5692</v>
      </c>
      <c r="E157" t="n">
        <v>28.02</v>
      </c>
      <c r="F157" t="n">
        <v>24.49</v>
      </c>
      <c r="G157" t="n">
        <v>122.45</v>
      </c>
      <c r="H157" t="n">
        <v>1.4</v>
      </c>
      <c r="I157" t="n">
        <v>12</v>
      </c>
      <c r="J157" t="n">
        <v>325.59</v>
      </c>
      <c r="K157" t="n">
        <v>60.56</v>
      </c>
      <c r="L157" t="n">
        <v>25.5</v>
      </c>
      <c r="M157" t="n">
        <v>2</v>
      </c>
      <c r="N157" t="n">
        <v>99.54000000000001</v>
      </c>
      <c r="O157" t="n">
        <v>40390.96</v>
      </c>
      <c r="P157" t="n">
        <v>348.42</v>
      </c>
      <c r="Q157" t="n">
        <v>1397.17</v>
      </c>
      <c r="R157" t="n">
        <v>82.91</v>
      </c>
      <c r="S157" t="n">
        <v>66.97</v>
      </c>
      <c r="T157" t="n">
        <v>5397.36</v>
      </c>
      <c r="U157" t="n">
        <v>0.8100000000000001</v>
      </c>
      <c r="V157" t="n">
        <v>0.86</v>
      </c>
      <c r="W157" t="n">
        <v>5.32</v>
      </c>
      <c r="X157" t="n">
        <v>0.32</v>
      </c>
      <c r="Y157" t="n">
        <v>1</v>
      </c>
      <c r="Z157" t="n">
        <v>10</v>
      </c>
    </row>
    <row r="158">
      <c r="A158" t="n">
        <v>99</v>
      </c>
      <c r="B158" t="n">
        <v>140</v>
      </c>
      <c r="C158" t="inlineStr">
        <is>
          <t xml:space="preserve">CONCLUIDO	</t>
        </is>
      </c>
      <c r="D158" t="n">
        <v>3.5687</v>
      </c>
      <c r="E158" t="n">
        <v>28.02</v>
      </c>
      <c r="F158" t="n">
        <v>24.49</v>
      </c>
      <c r="G158" t="n">
        <v>122.47</v>
      </c>
      <c r="H158" t="n">
        <v>1.41</v>
      </c>
      <c r="I158" t="n">
        <v>12</v>
      </c>
      <c r="J158" t="n">
        <v>326.17</v>
      </c>
      <c r="K158" t="n">
        <v>60.56</v>
      </c>
      <c r="L158" t="n">
        <v>25.75</v>
      </c>
      <c r="M158" t="n">
        <v>2</v>
      </c>
      <c r="N158" t="n">
        <v>99.87</v>
      </c>
      <c r="O158" t="n">
        <v>40462.13</v>
      </c>
      <c r="P158" t="n">
        <v>348.49</v>
      </c>
      <c r="Q158" t="n">
        <v>1397.2</v>
      </c>
      <c r="R158" t="n">
        <v>82.88</v>
      </c>
      <c r="S158" t="n">
        <v>66.97</v>
      </c>
      <c r="T158" t="n">
        <v>5380.03</v>
      </c>
      <c r="U158" t="n">
        <v>0.8100000000000001</v>
      </c>
      <c r="V158" t="n">
        <v>0.86</v>
      </c>
      <c r="W158" t="n">
        <v>5.33</v>
      </c>
      <c r="X158" t="n">
        <v>0.33</v>
      </c>
      <c r="Y158" t="n">
        <v>1</v>
      </c>
      <c r="Z158" t="n">
        <v>10</v>
      </c>
    </row>
    <row r="159">
      <c r="A159" t="n">
        <v>100</v>
      </c>
      <c r="B159" t="n">
        <v>140</v>
      </c>
      <c r="C159" t="inlineStr">
        <is>
          <t xml:space="preserve">CONCLUIDO	</t>
        </is>
      </c>
      <c r="D159" t="n">
        <v>3.5803</v>
      </c>
      <c r="E159" t="n">
        <v>27.93</v>
      </c>
      <c r="F159" t="n">
        <v>24.45</v>
      </c>
      <c r="G159" t="n">
        <v>133.39</v>
      </c>
      <c r="H159" t="n">
        <v>1.42</v>
      </c>
      <c r="I159" t="n">
        <v>11</v>
      </c>
      <c r="J159" t="n">
        <v>326.75</v>
      </c>
      <c r="K159" t="n">
        <v>60.56</v>
      </c>
      <c r="L159" t="n">
        <v>26</v>
      </c>
      <c r="M159" t="n">
        <v>0</v>
      </c>
      <c r="N159" t="n">
        <v>100.2</v>
      </c>
      <c r="O159" t="n">
        <v>40533.46</v>
      </c>
      <c r="P159" t="n">
        <v>348.46</v>
      </c>
      <c r="Q159" t="n">
        <v>1397.17</v>
      </c>
      <c r="R159" t="n">
        <v>81.69</v>
      </c>
      <c r="S159" t="n">
        <v>66.97</v>
      </c>
      <c r="T159" t="n">
        <v>4791.71</v>
      </c>
      <c r="U159" t="n">
        <v>0.82</v>
      </c>
      <c r="V159" t="n">
        <v>0.86</v>
      </c>
      <c r="W159" t="n">
        <v>5.32</v>
      </c>
      <c r="X159" t="n">
        <v>0.29</v>
      </c>
      <c r="Y159" t="n">
        <v>1</v>
      </c>
      <c r="Z159" t="n">
        <v>10</v>
      </c>
    </row>
    <row r="160">
      <c r="A160" t="n">
        <v>0</v>
      </c>
      <c r="B160" t="n">
        <v>40</v>
      </c>
      <c r="C160" t="inlineStr">
        <is>
          <t xml:space="preserve">CONCLUIDO	</t>
        </is>
      </c>
      <c r="D160" t="n">
        <v>2.9083</v>
      </c>
      <c r="E160" t="n">
        <v>34.38</v>
      </c>
      <c r="F160" t="n">
        <v>29.2</v>
      </c>
      <c r="G160" t="n">
        <v>10.18</v>
      </c>
      <c r="H160" t="n">
        <v>0.2</v>
      </c>
      <c r="I160" t="n">
        <v>172</v>
      </c>
      <c r="J160" t="n">
        <v>89.87</v>
      </c>
      <c r="K160" t="n">
        <v>37.55</v>
      </c>
      <c r="L160" t="n">
        <v>1</v>
      </c>
      <c r="M160" t="n">
        <v>170</v>
      </c>
      <c r="N160" t="n">
        <v>11.32</v>
      </c>
      <c r="O160" t="n">
        <v>11317.98</v>
      </c>
      <c r="P160" t="n">
        <v>237.82</v>
      </c>
      <c r="Q160" t="n">
        <v>1397.57</v>
      </c>
      <c r="R160" t="n">
        <v>235.89</v>
      </c>
      <c r="S160" t="n">
        <v>66.97</v>
      </c>
      <c r="T160" t="n">
        <v>81088.57000000001</v>
      </c>
      <c r="U160" t="n">
        <v>0.28</v>
      </c>
      <c r="V160" t="n">
        <v>0.72</v>
      </c>
      <c r="W160" t="n">
        <v>5.59</v>
      </c>
      <c r="X160" t="n">
        <v>5.02</v>
      </c>
      <c r="Y160" t="n">
        <v>1</v>
      </c>
      <c r="Z160" t="n">
        <v>10</v>
      </c>
    </row>
    <row r="161">
      <c r="A161" t="n">
        <v>1</v>
      </c>
      <c r="B161" t="n">
        <v>40</v>
      </c>
      <c r="C161" t="inlineStr">
        <is>
          <t xml:space="preserve">CONCLUIDO	</t>
        </is>
      </c>
      <c r="D161" t="n">
        <v>3.0932</v>
      </c>
      <c r="E161" t="n">
        <v>32.33</v>
      </c>
      <c r="F161" t="n">
        <v>27.93</v>
      </c>
      <c r="G161" t="n">
        <v>12.89</v>
      </c>
      <c r="H161" t="n">
        <v>0.24</v>
      </c>
      <c r="I161" t="n">
        <v>130</v>
      </c>
      <c r="J161" t="n">
        <v>90.18000000000001</v>
      </c>
      <c r="K161" t="n">
        <v>37.55</v>
      </c>
      <c r="L161" t="n">
        <v>1.25</v>
      </c>
      <c r="M161" t="n">
        <v>128</v>
      </c>
      <c r="N161" t="n">
        <v>11.37</v>
      </c>
      <c r="O161" t="n">
        <v>11355.7</v>
      </c>
      <c r="P161" t="n">
        <v>224.14</v>
      </c>
      <c r="Q161" t="n">
        <v>1397.46</v>
      </c>
      <c r="R161" t="n">
        <v>195.18</v>
      </c>
      <c r="S161" t="n">
        <v>66.97</v>
      </c>
      <c r="T161" t="n">
        <v>60943.14</v>
      </c>
      <c r="U161" t="n">
        <v>0.34</v>
      </c>
      <c r="V161" t="n">
        <v>0.75</v>
      </c>
      <c r="W161" t="n">
        <v>5.51</v>
      </c>
      <c r="X161" t="n">
        <v>3.76</v>
      </c>
      <c r="Y161" t="n">
        <v>1</v>
      </c>
      <c r="Z161" t="n">
        <v>10</v>
      </c>
    </row>
    <row r="162">
      <c r="A162" t="n">
        <v>2</v>
      </c>
      <c r="B162" t="n">
        <v>40</v>
      </c>
      <c r="C162" t="inlineStr">
        <is>
          <t xml:space="preserve">CONCLUIDO	</t>
        </is>
      </c>
      <c r="D162" t="n">
        <v>3.2207</v>
      </c>
      <c r="E162" t="n">
        <v>31.05</v>
      </c>
      <c r="F162" t="n">
        <v>27.14</v>
      </c>
      <c r="G162" t="n">
        <v>15.66</v>
      </c>
      <c r="H162" t="n">
        <v>0.29</v>
      </c>
      <c r="I162" t="n">
        <v>104</v>
      </c>
      <c r="J162" t="n">
        <v>90.48</v>
      </c>
      <c r="K162" t="n">
        <v>37.55</v>
      </c>
      <c r="L162" t="n">
        <v>1.5</v>
      </c>
      <c r="M162" t="n">
        <v>102</v>
      </c>
      <c r="N162" t="n">
        <v>11.43</v>
      </c>
      <c r="O162" t="n">
        <v>11393.43</v>
      </c>
      <c r="P162" t="n">
        <v>214.16</v>
      </c>
      <c r="Q162" t="n">
        <v>1397.65</v>
      </c>
      <c r="R162" t="n">
        <v>169.34</v>
      </c>
      <c r="S162" t="n">
        <v>66.97</v>
      </c>
      <c r="T162" t="n">
        <v>48152.8</v>
      </c>
      <c r="U162" t="n">
        <v>0.4</v>
      </c>
      <c r="V162" t="n">
        <v>0.78</v>
      </c>
      <c r="W162" t="n">
        <v>5.47</v>
      </c>
      <c r="X162" t="n">
        <v>2.97</v>
      </c>
      <c r="Y162" t="n">
        <v>1</v>
      </c>
      <c r="Z162" t="n">
        <v>10</v>
      </c>
    </row>
    <row r="163">
      <c r="A163" t="n">
        <v>3</v>
      </c>
      <c r="B163" t="n">
        <v>40</v>
      </c>
      <c r="C163" t="inlineStr">
        <is>
          <t xml:space="preserve">CONCLUIDO	</t>
        </is>
      </c>
      <c r="D163" t="n">
        <v>3.3131</v>
      </c>
      <c r="E163" t="n">
        <v>30.18</v>
      </c>
      <c r="F163" t="n">
        <v>26.62</v>
      </c>
      <c r="G163" t="n">
        <v>18.57</v>
      </c>
      <c r="H163" t="n">
        <v>0.34</v>
      </c>
      <c r="I163" t="n">
        <v>86</v>
      </c>
      <c r="J163" t="n">
        <v>90.79000000000001</v>
      </c>
      <c r="K163" t="n">
        <v>37.55</v>
      </c>
      <c r="L163" t="n">
        <v>1.75</v>
      </c>
      <c r="M163" t="n">
        <v>84</v>
      </c>
      <c r="N163" t="n">
        <v>11.49</v>
      </c>
      <c r="O163" t="n">
        <v>11431.19</v>
      </c>
      <c r="P163" t="n">
        <v>206.69</v>
      </c>
      <c r="Q163" t="n">
        <v>1397.43</v>
      </c>
      <c r="R163" t="n">
        <v>152.36</v>
      </c>
      <c r="S163" t="n">
        <v>66.97</v>
      </c>
      <c r="T163" t="n">
        <v>39751.82</v>
      </c>
      <c r="U163" t="n">
        <v>0.44</v>
      </c>
      <c r="V163" t="n">
        <v>0.79</v>
      </c>
      <c r="W163" t="n">
        <v>5.43</v>
      </c>
      <c r="X163" t="n">
        <v>2.45</v>
      </c>
      <c r="Y163" t="n">
        <v>1</v>
      </c>
      <c r="Z163" t="n">
        <v>10</v>
      </c>
    </row>
    <row r="164">
      <c r="A164" t="n">
        <v>4</v>
      </c>
      <c r="B164" t="n">
        <v>40</v>
      </c>
      <c r="C164" t="inlineStr">
        <is>
          <t xml:space="preserve">CONCLUIDO	</t>
        </is>
      </c>
      <c r="D164" t="n">
        <v>3.3835</v>
      </c>
      <c r="E164" t="n">
        <v>29.56</v>
      </c>
      <c r="F164" t="n">
        <v>26.24</v>
      </c>
      <c r="G164" t="n">
        <v>21.56</v>
      </c>
      <c r="H164" t="n">
        <v>0.39</v>
      </c>
      <c r="I164" t="n">
        <v>73</v>
      </c>
      <c r="J164" t="n">
        <v>91.09999999999999</v>
      </c>
      <c r="K164" t="n">
        <v>37.55</v>
      </c>
      <c r="L164" t="n">
        <v>2</v>
      </c>
      <c r="M164" t="n">
        <v>71</v>
      </c>
      <c r="N164" t="n">
        <v>11.54</v>
      </c>
      <c r="O164" t="n">
        <v>11468.97</v>
      </c>
      <c r="P164" t="n">
        <v>200.24</v>
      </c>
      <c r="Q164" t="n">
        <v>1397.35</v>
      </c>
      <c r="R164" t="n">
        <v>139.89</v>
      </c>
      <c r="S164" t="n">
        <v>66.97</v>
      </c>
      <c r="T164" t="n">
        <v>33581.71</v>
      </c>
      <c r="U164" t="n">
        <v>0.48</v>
      </c>
      <c r="V164" t="n">
        <v>0.8</v>
      </c>
      <c r="W164" t="n">
        <v>5.41</v>
      </c>
      <c r="X164" t="n">
        <v>2.07</v>
      </c>
      <c r="Y164" t="n">
        <v>1</v>
      </c>
      <c r="Z164" t="n">
        <v>10</v>
      </c>
    </row>
    <row r="165">
      <c r="A165" t="n">
        <v>5</v>
      </c>
      <c r="B165" t="n">
        <v>40</v>
      </c>
      <c r="C165" t="inlineStr">
        <is>
          <t xml:space="preserve">CONCLUIDO	</t>
        </is>
      </c>
      <c r="D165" t="n">
        <v>3.4387</v>
      </c>
      <c r="E165" t="n">
        <v>29.08</v>
      </c>
      <c r="F165" t="n">
        <v>25.95</v>
      </c>
      <c r="G165" t="n">
        <v>24.72</v>
      </c>
      <c r="H165" t="n">
        <v>0.43</v>
      </c>
      <c r="I165" t="n">
        <v>63</v>
      </c>
      <c r="J165" t="n">
        <v>91.40000000000001</v>
      </c>
      <c r="K165" t="n">
        <v>37.55</v>
      </c>
      <c r="L165" t="n">
        <v>2.25</v>
      </c>
      <c r="M165" t="n">
        <v>61</v>
      </c>
      <c r="N165" t="n">
        <v>11.6</v>
      </c>
      <c r="O165" t="n">
        <v>11506.78</v>
      </c>
      <c r="P165" t="n">
        <v>194.15</v>
      </c>
      <c r="Q165" t="n">
        <v>1397.23</v>
      </c>
      <c r="R165" t="n">
        <v>130.64</v>
      </c>
      <c r="S165" t="n">
        <v>66.97</v>
      </c>
      <c r="T165" t="n">
        <v>29008.12</v>
      </c>
      <c r="U165" t="n">
        <v>0.51</v>
      </c>
      <c r="V165" t="n">
        <v>0.8100000000000001</v>
      </c>
      <c r="W165" t="n">
        <v>5.4</v>
      </c>
      <c r="X165" t="n">
        <v>1.78</v>
      </c>
      <c r="Y165" t="n">
        <v>1</v>
      </c>
      <c r="Z165" t="n">
        <v>10</v>
      </c>
    </row>
    <row r="166">
      <c r="A166" t="n">
        <v>6</v>
      </c>
      <c r="B166" t="n">
        <v>40</v>
      </c>
      <c r="C166" t="inlineStr">
        <is>
          <t xml:space="preserve">CONCLUIDO	</t>
        </is>
      </c>
      <c r="D166" t="n">
        <v>3.4772</v>
      </c>
      <c r="E166" t="n">
        <v>28.76</v>
      </c>
      <c r="F166" t="n">
        <v>25.76</v>
      </c>
      <c r="G166" t="n">
        <v>27.6</v>
      </c>
      <c r="H166" t="n">
        <v>0.48</v>
      </c>
      <c r="I166" t="n">
        <v>56</v>
      </c>
      <c r="J166" t="n">
        <v>91.70999999999999</v>
      </c>
      <c r="K166" t="n">
        <v>37.55</v>
      </c>
      <c r="L166" t="n">
        <v>2.5</v>
      </c>
      <c r="M166" t="n">
        <v>54</v>
      </c>
      <c r="N166" t="n">
        <v>11.66</v>
      </c>
      <c r="O166" t="n">
        <v>11544.61</v>
      </c>
      <c r="P166" t="n">
        <v>189.13</v>
      </c>
      <c r="Q166" t="n">
        <v>1397.32</v>
      </c>
      <c r="R166" t="n">
        <v>124.31</v>
      </c>
      <c r="S166" t="n">
        <v>66.97</v>
      </c>
      <c r="T166" t="n">
        <v>25876.19</v>
      </c>
      <c r="U166" t="n">
        <v>0.54</v>
      </c>
      <c r="V166" t="n">
        <v>0.82</v>
      </c>
      <c r="W166" t="n">
        <v>5.39</v>
      </c>
      <c r="X166" t="n">
        <v>1.59</v>
      </c>
      <c r="Y166" t="n">
        <v>1</v>
      </c>
      <c r="Z166" t="n">
        <v>10</v>
      </c>
    </row>
    <row r="167">
      <c r="A167" t="n">
        <v>7</v>
      </c>
      <c r="B167" t="n">
        <v>40</v>
      </c>
      <c r="C167" t="inlineStr">
        <is>
          <t xml:space="preserve">CONCLUIDO	</t>
        </is>
      </c>
      <c r="D167" t="n">
        <v>3.5202</v>
      </c>
      <c r="E167" t="n">
        <v>28.41</v>
      </c>
      <c r="F167" t="n">
        <v>25.54</v>
      </c>
      <c r="G167" t="n">
        <v>31.28</v>
      </c>
      <c r="H167" t="n">
        <v>0.52</v>
      </c>
      <c r="I167" t="n">
        <v>49</v>
      </c>
      <c r="J167" t="n">
        <v>92.02</v>
      </c>
      <c r="K167" t="n">
        <v>37.55</v>
      </c>
      <c r="L167" t="n">
        <v>2.75</v>
      </c>
      <c r="M167" t="n">
        <v>47</v>
      </c>
      <c r="N167" t="n">
        <v>11.71</v>
      </c>
      <c r="O167" t="n">
        <v>11582.46</v>
      </c>
      <c r="P167" t="n">
        <v>183.86</v>
      </c>
      <c r="Q167" t="n">
        <v>1397.32</v>
      </c>
      <c r="R167" t="n">
        <v>117.37</v>
      </c>
      <c r="S167" t="n">
        <v>66.97</v>
      </c>
      <c r="T167" t="n">
        <v>22442.85</v>
      </c>
      <c r="U167" t="n">
        <v>0.57</v>
      </c>
      <c r="V167" t="n">
        <v>0.82</v>
      </c>
      <c r="W167" t="n">
        <v>5.37</v>
      </c>
      <c r="X167" t="n">
        <v>1.38</v>
      </c>
      <c r="Y167" t="n">
        <v>1</v>
      </c>
      <c r="Z167" t="n">
        <v>10</v>
      </c>
    </row>
    <row r="168">
      <c r="A168" t="n">
        <v>8</v>
      </c>
      <c r="B168" t="n">
        <v>40</v>
      </c>
      <c r="C168" t="inlineStr">
        <is>
          <t xml:space="preserve">CONCLUIDO	</t>
        </is>
      </c>
      <c r="D168" t="n">
        <v>3.5502</v>
      </c>
      <c r="E168" t="n">
        <v>28.17</v>
      </c>
      <c r="F168" t="n">
        <v>25.4</v>
      </c>
      <c r="G168" t="n">
        <v>34.63</v>
      </c>
      <c r="H168" t="n">
        <v>0.57</v>
      </c>
      <c r="I168" t="n">
        <v>44</v>
      </c>
      <c r="J168" t="n">
        <v>92.31999999999999</v>
      </c>
      <c r="K168" t="n">
        <v>37.55</v>
      </c>
      <c r="L168" t="n">
        <v>3</v>
      </c>
      <c r="M168" t="n">
        <v>41</v>
      </c>
      <c r="N168" t="n">
        <v>11.77</v>
      </c>
      <c r="O168" t="n">
        <v>11620.34</v>
      </c>
      <c r="P168" t="n">
        <v>178.51</v>
      </c>
      <c r="Q168" t="n">
        <v>1397.29</v>
      </c>
      <c r="R168" t="n">
        <v>112.93</v>
      </c>
      <c r="S168" t="n">
        <v>66.97</v>
      </c>
      <c r="T168" t="n">
        <v>20244.71</v>
      </c>
      <c r="U168" t="n">
        <v>0.59</v>
      </c>
      <c r="V168" t="n">
        <v>0.83</v>
      </c>
      <c r="W168" t="n">
        <v>5.36</v>
      </c>
      <c r="X168" t="n">
        <v>1.23</v>
      </c>
      <c r="Y168" t="n">
        <v>1</v>
      </c>
      <c r="Z168" t="n">
        <v>10</v>
      </c>
    </row>
    <row r="169">
      <c r="A169" t="n">
        <v>9</v>
      </c>
      <c r="B169" t="n">
        <v>40</v>
      </c>
      <c r="C169" t="inlineStr">
        <is>
          <t xml:space="preserve">CONCLUIDO	</t>
        </is>
      </c>
      <c r="D169" t="n">
        <v>3.5739</v>
      </c>
      <c r="E169" t="n">
        <v>27.98</v>
      </c>
      <c r="F169" t="n">
        <v>25.29</v>
      </c>
      <c r="G169" t="n">
        <v>37.93</v>
      </c>
      <c r="H169" t="n">
        <v>0.62</v>
      </c>
      <c r="I169" t="n">
        <v>40</v>
      </c>
      <c r="J169" t="n">
        <v>92.63</v>
      </c>
      <c r="K169" t="n">
        <v>37.55</v>
      </c>
      <c r="L169" t="n">
        <v>3.25</v>
      </c>
      <c r="M169" t="n">
        <v>33</v>
      </c>
      <c r="N169" t="n">
        <v>11.83</v>
      </c>
      <c r="O169" t="n">
        <v>11658.24</v>
      </c>
      <c r="P169" t="n">
        <v>173.95</v>
      </c>
      <c r="Q169" t="n">
        <v>1397.22</v>
      </c>
      <c r="R169" t="n">
        <v>108.81</v>
      </c>
      <c r="S169" t="n">
        <v>66.97</v>
      </c>
      <c r="T169" t="n">
        <v>18205.49</v>
      </c>
      <c r="U169" t="n">
        <v>0.62</v>
      </c>
      <c r="V169" t="n">
        <v>0.83</v>
      </c>
      <c r="W169" t="n">
        <v>5.37</v>
      </c>
      <c r="X169" t="n">
        <v>1.12</v>
      </c>
      <c r="Y169" t="n">
        <v>1</v>
      </c>
      <c r="Z169" t="n">
        <v>10</v>
      </c>
    </row>
    <row r="170">
      <c r="A170" t="n">
        <v>10</v>
      </c>
      <c r="B170" t="n">
        <v>40</v>
      </c>
      <c r="C170" t="inlineStr">
        <is>
          <t xml:space="preserve">CONCLUIDO	</t>
        </is>
      </c>
      <c r="D170" t="n">
        <v>3.5911</v>
      </c>
      <c r="E170" t="n">
        <v>27.85</v>
      </c>
      <c r="F170" t="n">
        <v>25.21</v>
      </c>
      <c r="G170" t="n">
        <v>40.88</v>
      </c>
      <c r="H170" t="n">
        <v>0.66</v>
      </c>
      <c r="I170" t="n">
        <v>37</v>
      </c>
      <c r="J170" t="n">
        <v>92.94</v>
      </c>
      <c r="K170" t="n">
        <v>37.55</v>
      </c>
      <c r="L170" t="n">
        <v>3.5</v>
      </c>
      <c r="M170" t="n">
        <v>14</v>
      </c>
      <c r="N170" t="n">
        <v>11.88</v>
      </c>
      <c r="O170" t="n">
        <v>11696.16</v>
      </c>
      <c r="P170" t="n">
        <v>169.65</v>
      </c>
      <c r="Q170" t="n">
        <v>1397.54</v>
      </c>
      <c r="R170" t="n">
        <v>105.57</v>
      </c>
      <c r="S170" t="n">
        <v>66.97</v>
      </c>
      <c r="T170" t="n">
        <v>16600.59</v>
      </c>
      <c r="U170" t="n">
        <v>0.63</v>
      </c>
      <c r="V170" t="n">
        <v>0.83</v>
      </c>
      <c r="W170" t="n">
        <v>5.38</v>
      </c>
      <c r="X170" t="n">
        <v>1.04</v>
      </c>
      <c r="Y170" t="n">
        <v>1</v>
      </c>
      <c r="Z170" t="n">
        <v>10</v>
      </c>
    </row>
    <row r="171">
      <c r="A171" t="n">
        <v>11</v>
      </c>
      <c r="B171" t="n">
        <v>40</v>
      </c>
      <c r="C171" t="inlineStr">
        <is>
          <t xml:space="preserve">CONCLUIDO	</t>
        </is>
      </c>
      <c r="D171" t="n">
        <v>3.5877</v>
      </c>
      <c r="E171" t="n">
        <v>27.87</v>
      </c>
      <c r="F171" t="n">
        <v>25.23</v>
      </c>
      <c r="G171" t="n">
        <v>40.92</v>
      </c>
      <c r="H171" t="n">
        <v>0.71</v>
      </c>
      <c r="I171" t="n">
        <v>37</v>
      </c>
      <c r="J171" t="n">
        <v>93.23999999999999</v>
      </c>
      <c r="K171" t="n">
        <v>37.55</v>
      </c>
      <c r="L171" t="n">
        <v>3.75</v>
      </c>
      <c r="M171" t="n">
        <v>3</v>
      </c>
      <c r="N171" t="n">
        <v>11.94</v>
      </c>
      <c r="O171" t="n">
        <v>11734.1</v>
      </c>
      <c r="P171" t="n">
        <v>170.56</v>
      </c>
      <c r="Q171" t="n">
        <v>1397.32</v>
      </c>
      <c r="R171" t="n">
        <v>105.83</v>
      </c>
      <c r="S171" t="n">
        <v>66.97</v>
      </c>
      <c r="T171" t="n">
        <v>16733.87</v>
      </c>
      <c r="U171" t="n">
        <v>0.63</v>
      </c>
      <c r="V171" t="n">
        <v>0.83</v>
      </c>
      <c r="W171" t="n">
        <v>5.4</v>
      </c>
      <c r="X171" t="n">
        <v>1.07</v>
      </c>
      <c r="Y171" t="n">
        <v>1</v>
      </c>
      <c r="Z171" t="n">
        <v>10</v>
      </c>
    </row>
    <row r="172">
      <c r="A172" t="n">
        <v>12</v>
      </c>
      <c r="B172" t="n">
        <v>40</v>
      </c>
      <c r="C172" t="inlineStr">
        <is>
          <t xml:space="preserve">CONCLUIDO	</t>
        </is>
      </c>
      <c r="D172" t="n">
        <v>3.5954</v>
      </c>
      <c r="E172" t="n">
        <v>27.81</v>
      </c>
      <c r="F172" t="n">
        <v>25.19</v>
      </c>
      <c r="G172" t="n">
        <v>41.99</v>
      </c>
      <c r="H172" t="n">
        <v>0.75</v>
      </c>
      <c r="I172" t="n">
        <v>36</v>
      </c>
      <c r="J172" t="n">
        <v>93.55</v>
      </c>
      <c r="K172" t="n">
        <v>37.55</v>
      </c>
      <c r="L172" t="n">
        <v>4</v>
      </c>
      <c r="M172" t="n">
        <v>1</v>
      </c>
      <c r="N172" t="n">
        <v>12</v>
      </c>
      <c r="O172" t="n">
        <v>11772.07</v>
      </c>
      <c r="P172" t="n">
        <v>170.17</v>
      </c>
      <c r="Q172" t="n">
        <v>1397.27</v>
      </c>
      <c r="R172" t="n">
        <v>104.68</v>
      </c>
      <c r="S172" t="n">
        <v>66.97</v>
      </c>
      <c r="T172" t="n">
        <v>16162.41</v>
      </c>
      <c r="U172" t="n">
        <v>0.64</v>
      </c>
      <c r="V172" t="n">
        <v>0.84</v>
      </c>
      <c r="W172" t="n">
        <v>5.39</v>
      </c>
      <c r="X172" t="n">
        <v>1.03</v>
      </c>
      <c r="Y172" t="n">
        <v>1</v>
      </c>
      <c r="Z172" t="n">
        <v>10</v>
      </c>
    </row>
    <row r="173">
      <c r="A173" t="n">
        <v>13</v>
      </c>
      <c r="B173" t="n">
        <v>40</v>
      </c>
      <c r="C173" t="inlineStr">
        <is>
          <t xml:space="preserve">CONCLUIDO	</t>
        </is>
      </c>
      <c r="D173" t="n">
        <v>3.596</v>
      </c>
      <c r="E173" t="n">
        <v>27.81</v>
      </c>
      <c r="F173" t="n">
        <v>25.19</v>
      </c>
      <c r="G173" t="n">
        <v>41.98</v>
      </c>
      <c r="H173" t="n">
        <v>0.8</v>
      </c>
      <c r="I173" t="n">
        <v>36</v>
      </c>
      <c r="J173" t="n">
        <v>93.86</v>
      </c>
      <c r="K173" t="n">
        <v>37.55</v>
      </c>
      <c r="L173" t="n">
        <v>4.25</v>
      </c>
      <c r="M173" t="n">
        <v>0</v>
      </c>
      <c r="N173" t="n">
        <v>12.06</v>
      </c>
      <c r="O173" t="n">
        <v>11810.06</v>
      </c>
      <c r="P173" t="n">
        <v>170.55</v>
      </c>
      <c r="Q173" t="n">
        <v>1397.26</v>
      </c>
      <c r="R173" t="n">
        <v>104.43</v>
      </c>
      <c r="S173" t="n">
        <v>66.97</v>
      </c>
      <c r="T173" t="n">
        <v>16037.12</v>
      </c>
      <c r="U173" t="n">
        <v>0.64</v>
      </c>
      <c r="V173" t="n">
        <v>0.84</v>
      </c>
      <c r="W173" t="n">
        <v>5.4</v>
      </c>
      <c r="X173" t="n">
        <v>1.02</v>
      </c>
      <c r="Y173" t="n">
        <v>1</v>
      </c>
      <c r="Z173" t="n">
        <v>10</v>
      </c>
    </row>
    <row r="174">
      <c r="A174" t="n">
        <v>0</v>
      </c>
      <c r="B174" t="n">
        <v>125</v>
      </c>
      <c r="C174" t="inlineStr">
        <is>
          <t xml:space="preserve">CONCLUIDO	</t>
        </is>
      </c>
      <c r="D174" t="n">
        <v>1.6499</v>
      </c>
      <c r="E174" t="n">
        <v>60.61</v>
      </c>
      <c r="F174" t="n">
        <v>37.31</v>
      </c>
      <c r="G174" t="n">
        <v>5.15</v>
      </c>
      <c r="H174" t="n">
        <v>0.07000000000000001</v>
      </c>
      <c r="I174" t="n">
        <v>435</v>
      </c>
      <c r="J174" t="n">
        <v>242.64</v>
      </c>
      <c r="K174" t="n">
        <v>58.47</v>
      </c>
      <c r="L174" t="n">
        <v>1</v>
      </c>
      <c r="M174" t="n">
        <v>433</v>
      </c>
      <c r="N174" t="n">
        <v>58.17</v>
      </c>
      <c r="O174" t="n">
        <v>30160.1</v>
      </c>
      <c r="P174" t="n">
        <v>599.09</v>
      </c>
      <c r="Q174" t="n">
        <v>1398.14</v>
      </c>
      <c r="R174" t="n">
        <v>501.66</v>
      </c>
      <c r="S174" t="n">
        <v>66.97</v>
      </c>
      <c r="T174" t="n">
        <v>212654.92</v>
      </c>
      <c r="U174" t="n">
        <v>0.13</v>
      </c>
      <c r="V174" t="n">
        <v>0.5600000000000001</v>
      </c>
      <c r="W174" t="n">
        <v>6.03</v>
      </c>
      <c r="X174" t="n">
        <v>13.13</v>
      </c>
      <c r="Y174" t="n">
        <v>1</v>
      </c>
      <c r="Z174" t="n">
        <v>10</v>
      </c>
    </row>
    <row r="175">
      <c r="A175" t="n">
        <v>1</v>
      </c>
      <c r="B175" t="n">
        <v>125</v>
      </c>
      <c r="C175" t="inlineStr">
        <is>
          <t xml:space="preserve">CONCLUIDO	</t>
        </is>
      </c>
      <c r="D175" t="n">
        <v>1.9695</v>
      </c>
      <c r="E175" t="n">
        <v>50.77</v>
      </c>
      <c r="F175" t="n">
        <v>33.38</v>
      </c>
      <c r="G175" t="n">
        <v>6.46</v>
      </c>
      <c r="H175" t="n">
        <v>0.09</v>
      </c>
      <c r="I175" t="n">
        <v>310</v>
      </c>
      <c r="J175" t="n">
        <v>243.08</v>
      </c>
      <c r="K175" t="n">
        <v>58.47</v>
      </c>
      <c r="L175" t="n">
        <v>1.25</v>
      </c>
      <c r="M175" t="n">
        <v>308</v>
      </c>
      <c r="N175" t="n">
        <v>58.36</v>
      </c>
      <c r="O175" t="n">
        <v>30214.33</v>
      </c>
      <c r="P175" t="n">
        <v>534.9299999999999</v>
      </c>
      <c r="Q175" t="n">
        <v>1397.97</v>
      </c>
      <c r="R175" t="n">
        <v>372.63</v>
      </c>
      <c r="S175" t="n">
        <v>66.97</v>
      </c>
      <c r="T175" t="n">
        <v>148768.12</v>
      </c>
      <c r="U175" t="n">
        <v>0.18</v>
      </c>
      <c r="V175" t="n">
        <v>0.63</v>
      </c>
      <c r="W175" t="n">
        <v>5.81</v>
      </c>
      <c r="X175" t="n">
        <v>9.199999999999999</v>
      </c>
      <c r="Y175" t="n">
        <v>1</v>
      </c>
      <c r="Z175" t="n">
        <v>10</v>
      </c>
    </row>
    <row r="176">
      <c r="A176" t="n">
        <v>2</v>
      </c>
      <c r="B176" t="n">
        <v>125</v>
      </c>
      <c r="C176" t="inlineStr">
        <is>
          <t xml:space="preserve">CONCLUIDO	</t>
        </is>
      </c>
      <c r="D176" t="n">
        <v>2.2026</v>
      </c>
      <c r="E176" t="n">
        <v>45.4</v>
      </c>
      <c r="F176" t="n">
        <v>31.26</v>
      </c>
      <c r="G176" t="n">
        <v>7.78</v>
      </c>
      <c r="H176" t="n">
        <v>0.11</v>
      </c>
      <c r="I176" t="n">
        <v>241</v>
      </c>
      <c r="J176" t="n">
        <v>243.52</v>
      </c>
      <c r="K176" t="n">
        <v>58.47</v>
      </c>
      <c r="L176" t="n">
        <v>1.5</v>
      </c>
      <c r="M176" t="n">
        <v>239</v>
      </c>
      <c r="N176" t="n">
        <v>58.55</v>
      </c>
      <c r="O176" t="n">
        <v>30268.64</v>
      </c>
      <c r="P176" t="n">
        <v>499.92</v>
      </c>
      <c r="Q176" t="n">
        <v>1397.94</v>
      </c>
      <c r="R176" t="n">
        <v>303.5</v>
      </c>
      <c r="S176" t="n">
        <v>66.97</v>
      </c>
      <c r="T176" t="n">
        <v>114544.47</v>
      </c>
      <c r="U176" t="n">
        <v>0.22</v>
      </c>
      <c r="V176" t="n">
        <v>0.67</v>
      </c>
      <c r="W176" t="n">
        <v>5.7</v>
      </c>
      <c r="X176" t="n">
        <v>7.09</v>
      </c>
      <c r="Y176" t="n">
        <v>1</v>
      </c>
      <c r="Z176" t="n">
        <v>10</v>
      </c>
    </row>
    <row r="177">
      <c r="A177" t="n">
        <v>3</v>
      </c>
      <c r="B177" t="n">
        <v>125</v>
      </c>
      <c r="C177" t="inlineStr">
        <is>
          <t xml:space="preserve">CONCLUIDO	</t>
        </is>
      </c>
      <c r="D177" t="n">
        <v>2.3795</v>
      </c>
      <c r="E177" t="n">
        <v>42.03</v>
      </c>
      <c r="F177" t="n">
        <v>29.92</v>
      </c>
      <c r="G177" t="n">
        <v>9.07</v>
      </c>
      <c r="H177" t="n">
        <v>0.13</v>
      </c>
      <c r="I177" t="n">
        <v>198</v>
      </c>
      <c r="J177" t="n">
        <v>243.96</v>
      </c>
      <c r="K177" t="n">
        <v>58.47</v>
      </c>
      <c r="L177" t="n">
        <v>1.75</v>
      </c>
      <c r="M177" t="n">
        <v>196</v>
      </c>
      <c r="N177" t="n">
        <v>58.74</v>
      </c>
      <c r="O177" t="n">
        <v>30323.01</v>
      </c>
      <c r="P177" t="n">
        <v>477.5</v>
      </c>
      <c r="Q177" t="n">
        <v>1397.5</v>
      </c>
      <c r="R177" t="n">
        <v>260.69</v>
      </c>
      <c r="S177" t="n">
        <v>66.97</v>
      </c>
      <c r="T177" t="n">
        <v>93354.2</v>
      </c>
      <c r="U177" t="n">
        <v>0.26</v>
      </c>
      <c r="V177" t="n">
        <v>0.7</v>
      </c>
      <c r="W177" t="n">
        <v>5.6</v>
      </c>
      <c r="X177" t="n">
        <v>5.75</v>
      </c>
      <c r="Y177" t="n">
        <v>1</v>
      </c>
      <c r="Z177" t="n">
        <v>10</v>
      </c>
    </row>
    <row r="178">
      <c r="A178" t="n">
        <v>4</v>
      </c>
      <c r="B178" t="n">
        <v>125</v>
      </c>
      <c r="C178" t="inlineStr">
        <is>
          <t xml:space="preserve">CONCLUIDO	</t>
        </is>
      </c>
      <c r="D178" t="n">
        <v>2.5155</v>
      </c>
      <c r="E178" t="n">
        <v>39.75</v>
      </c>
      <c r="F178" t="n">
        <v>29.06</v>
      </c>
      <c r="G178" t="n">
        <v>10.38</v>
      </c>
      <c r="H178" t="n">
        <v>0.15</v>
      </c>
      <c r="I178" t="n">
        <v>168</v>
      </c>
      <c r="J178" t="n">
        <v>244.41</v>
      </c>
      <c r="K178" t="n">
        <v>58.47</v>
      </c>
      <c r="L178" t="n">
        <v>2</v>
      </c>
      <c r="M178" t="n">
        <v>166</v>
      </c>
      <c r="N178" t="n">
        <v>58.93</v>
      </c>
      <c r="O178" t="n">
        <v>30377.45</v>
      </c>
      <c r="P178" t="n">
        <v>462.69</v>
      </c>
      <c r="Q178" t="n">
        <v>1397.68</v>
      </c>
      <c r="R178" t="n">
        <v>232.01</v>
      </c>
      <c r="S178" t="n">
        <v>66.97</v>
      </c>
      <c r="T178" t="n">
        <v>79164.28999999999</v>
      </c>
      <c r="U178" t="n">
        <v>0.29</v>
      </c>
      <c r="V178" t="n">
        <v>0.72</v>
      </c>
      <c r="W178" t="n">
        <v>5.57</v>
      </c>
      <c r="X178" t="n">
        <v>4.89</v>
      </c>
      <c r="Y178" t="n">
        <v>1</v>
      </c>
      <c r="Z178" t="n">
        <v>10</v>
      </c>
    </row>
    <row r="179">
      <c r="A179" t="n">
        <v>5</v>
      </c>
      <c r="B179" t="n">
        <v>125</v>
      </c>
      <c r="C179" t="inlineStr">
        <is>
          <t xml:space="preserve">CONCLUIDO	</t>
        </is>
      </c>
      <c r="D179" t="n">
        <v>2.6339</v>
      </c>
      <c r="E179" t="n">
        <v>37.97</v>
      </c>
      <c r="F179" t="n">
        <v>28.36</v>
      </c>
      <c r="G179" t="n">
        <v>11.74</v>
      </c>
      <c r="H179" t="n">
        <v>0.16</v>
      </c>
      <c r="I179" t="n">
        <v>145</v>
      </c>
      <c r="J179" t="n">
        <v>244.85</v>
      </c>
      <c r="K179" t="n">
        <v>58.47</v>
      </c>
      <c r="L179" t="n">
        <v>2.25</v>
      </c>
      <c r="M179" t="n">
        <v>143</v>
      </c>
      <c r="N179" t="n">
        <v>59.12</v>
      </c>
      <c r="O179" t="n">
        <v>30431.96</v>
      </c>
      <c r="P179" t="n">
        <v>450.64</v>
      </c>
      <c r="Q179" t="n">
        <v>1397.37</v>
      </c>
      <c r="R179" t="n">
        <v>208.91</v>
      </c>
      <c r="S179" t="n">
        <v>66.97</v>
      </c>
      <c r="T179" t="n">
        <v>67729.25</v>
      </c>
      <c r="U179" t="n">
        <v>0.32</v>
      </c>
      <c r="V179" t="n">
        <v>0.74</v>
      </c>
      <c r="W179" t="n">
        <v>5.54</v>
      </c>
      <c r="X179" t="n">
        <v>4.19</v>
      </c>
      <c r="Y179" t="n">
        <v>1</v>
      </c>
      <c r="Z179" t="n">
        <v>10</v>
      </c>
    </row>
    <row r="180">
      <c r="A180" t="n">
        <v>6</v>
      </c>
      <c r="B180" t="n">
        <v>125</v>
      </c>
      <c r="C180" t="inlineStr">
        <is>
          <t xml:space="preserve">CONCLUIDO	</t>
        </is>
      </c>
      <c r="D180" t="n">
        <v>2.7262</v>
      </c>
      <c r="E180" t="n">
        <v>36.68</v>
      </c>
      <c r="F180" t="n">
        <v>27.88</v>
      </c>
      <c r="G180" t="n">
        <v>13.07</v>
      </c>
      <c r="H180" t="n">
        <v>0.18</v>
      </c>
      <c r="I180" t="n">
        <v>128</v>
      </c>
      <c r="J180" t="n">
        <v>245.29</v>
      </c>
      <c r="K180" t="n">
        <v>58.47</v>
      </c>
      <c r="L180" t="n">
        <v>2.5</v>
      </c>
      <c r="M180" t="n">
        <v>126</v>
      </c>
      <c r="N180" t="n">
        <v>59.32</v>
      </c>
      <c r="O180" t="n">
        <v>30486.54</v>
      </c>
      <c r="P180" t="n">
        <v>442.02</v>
      </c>
      <c r="Q180" t="n">
        <v>1397.72</v>
      </c>
      <c r="R180" t="n">
        <v>192.77</v>
      </c>
      <c r="S180" t="n">
        <v>66.97</v>
      </c>
      <c r="T180" t="n">
        <v>59745.65</v>
      </c>
      <c r="U180" t="n">
        <v>0.35</v>
      </c>
      <c r="V180" t="n">
        <v>0.76</v>
      </c>
      <c r="W180" t="n">
        <v>5.52</v>
      </c>
      <c r="X180" t="n">
        <v>3.71</v>
      </c>
      <c r="Y180" t="n">
        <v>1</v>
      </c>
      <c r="Z180" t="n">
        <v>10</v>
      </c>
    </row>
    <row r="181">
      <c r="A181" t="n">
        <v>7</v>
      </c>
      <c r="B181" t="n">
        <v>125</v>
      </c>
      <c r="C181" t="inlineStr">
        <is>
          <t xml:space="preserve">CONCLUIDO	</t>
        </is>
      </c>
      <c r="D181" t="n">
        <v>2.8031</v>
      </c>
      <c r="E181" t="n">
        <v>35.68</v>
      </c>
      <c r="F181" t="n">
        <v>27.49</v>
      </c>
      <c r="G181" t="n">
        <v>14.34</v>
      </c>
      <c r="H181" t="n">
        <v>0.2</v>
      </c>
      <c r="I181" t="n">
        <v>115</v>
      </c>
      <c r="J181" t="n">
        <v>245.73</v>
      </c>
      <c r="K181" t="n">
        <v>58.47</v>
      </c>
      <c r="L181" t="n">
        <v>2.75</v>
      </c>
      <c r="M181" t="n">
        <v>113</v>
      </c>
      <c r="N181" t="n">
        <v>59.51</v>
      </c>
      <c r="O181" t="n">
        <v>30541.19</v>
      </c>
      <c r="P181" t="n">
        <v>434.92</v>
      </c>
      <c r="Q181" t="n">
        <v>1397.4</v>
      </c>
      <c r="R181" t="n">
        <v>180.39</v>
      </c>
      <c r="S181" t="n">
        <v>66.97</v>
      </c>
      <c r="T181" t="n">
        <v>53620.98</v>
      </c>
      <c r="U181" t="n">
        <v>0.37</v>
      </c>
      <c r="V181" t="n">
        <v>0.77</v>
      </c>
      <c r="W181" t="n">
        <v>5.49</v>
      </c>
      <c r="X181" t="n">
        <v>3.32</v>
      </c>
      <c r="Y181" t="n">
        <v>1</v>
      </c>
      <c r="Z181" t="n">
        <v>10</v>
      </c>
    </row>
    <row r="182">
      <c r="A182" t="n">
        <v>8</v>
      </c>
      <c r="B182" t="n">
        <v>125</v>
      </c>
      <c r="C182" t="inlineStr">
        <is>
          <t xml:space="preserve">CONCLUIDO	</t>
        </is>
      </c>
      <c r="D182" t="n">
        <v>2.8736</v>
      </c>
      <c r="E182" t="n">
        <v>34.8</v>
      </c>
      <c r="F182" t="n">
        <v>27.13</v>
      </c>
      <c r="G182" t="n">
        <v>15.65</v>
      </c>
      <c r="H182" t="n">
        <v>0.22</v>
      </c>
      <c r="I182" t="n">
        <v>104</v>
      </c>
      <c r="J182" t="n">
        <v>246.18</v>
      </c>
      <c r="K182" t="n">
        <v>58.47</v>
      </c>
      <c r="L182" t="n">
        <v>3</v>
      </c>
      <c r="M182" t="n">
        <v>102</v>
      </c>
      <c r="N182" t="n">
        <v>59.7</v>
      </c>
      <c r="O182" t="n">
        <v>30595.91</v>
      </c>
      <c r="P182" t="n">
        <v>428.08</v>
      </c>
      <c r="Q182" t="n">
        <v>1397.34</v>
      </c>
      <c r="R182" t="n">
        <v>168.99</v>
      </c>
      <c r="S182" t="n">
        <v>66.97</v>
      </c>
      <c r="T182" t="n">
        <v>47978.21</v>
      </c>
      <c r="U182" t="n">
        <v>0.4</v>
      </c>
      <c r="V182" t="n">
        <v>0.78</v>
      </c>
      <c r="W182" t="n">
        <v>5.47</v>
      </c>
      <c r="X182" t="n">
        <v>2.96</v>
      </c>
      <c r="Y182" t="n">
        <v>1</v>
      </c>
      <c r="Z182" t="n">
        <v>10</v>
      </c>
    </row>
    <row r="183">
      <c r="A183" t="n">
        <v>9</v>
      </c>
      <c r="B183" t="n">
        <v>125</v>
      </c>
      <c r="C183" t="inlineStr">
        <is>
          <t xml:space="preserve">CONCLUIDO	</t>
        </is>
      </c>
      <c r="D183" t="n">
        <v>2.9296</v>
      </c>
      <c r="E183" t="n">
        <v>34.13</v>
      </c>
      <c r="F183" t="n">
        <v>26.89</v>
      </c>
      <c r="G183" t="n">
        <v>16.98</v>
      </c>
      <c r="H183" t="n">
        <v>0.23</v>
      </c>
      <c r="I183" t="n">
        <v>95</v>
      </c>
      <c r="J183" t="n">
        <v>246.62</v>
      </c>
      <c r="K183" t="n">
        <v>58.47</v>
      </c>
      <c r="L183" t="n">
        <v>3.25</v>
      </c>
      <c r="M183" t="n">
        <v>93</v>
      </c>
      <c r="N183" t="n">
        <v>59.9</v>
      </c>
      <c r="O183" t="n">
        <v>30650.7</v>
      </c>
      <c r="P183" t="n">
        <v>423.43</v>
      </c>
      <c r="Q183" t="n">
        <v>1397.59</v>
      </c>
      <c r="R183" t="n">
        <v>160.98</v>
      </c>
      <c r="S183" t="n">
        <v>66.97</v>
      </c>
      <c r="T183" t="n">
        <v>44018.13</v>
      </c>
      <c r="U183" t="n">
        <v>0.42</v>
      </c>
      <c r="V183" t="n">
        <v>0.78</v>
      </c>
      <c r="W183" t="n">
        <v>5.46</v>
      </c>
      <c r="X183" t="n">
        <v>2.72</v>
      </c>
      <c r="Y183" t="n">
        <v>1</v>
      </c>
      <c r="Z183" t="n">
        <v>10</v>
      </c>
    </row>
    <row r="184">
      <c r="A184" t="n">
        <v>10</v>
      </c>
      <c r="B184" t="n">
        <v>125</v>
      </c>
      <c r="C184" t="inlineStr">
        <is>
          <t xml:space="preserve">CONCLUIDO	</t>
        </is>
      </c>
      <c r="D184" t="n">
        <v>2.9842</v>
      </c>
      <c r="E184" t="n">
        <v>33.51</v>
      </c>
      <c r="F184" t="n">
        <v>26.64</v>
      </c>
      <c r="G184" t="n">
        <v>18.38</v>
      </c>
      <c r="H184" t="n">
        <v>0.25</v>
      </c>
      <c r="I184" t="n">
        <v>87</v>
      </c>
      <c r="J184" t="n">
        <v>247.07</v>
      </c>
      <c r="K184" t="n">
        <v>58.47</v>
      </c>
      <c r="L184" t="n">
        <v>3.5</v>
      </c>
      <c r="M184" t="n">
        <v>85</v>
      </c>
      <c r="N184" t="n">
        <v>60.09</v>
      </c>
      <c r="O184" t="n">
        <v>30705.56</v>
      </c>
      <c r="P184" t="n">
        <v>418.51</v>
      </c>
      <c r="Q184" t="n">
        <v>1397.3</v>
      </c>
      <c r="R184" t="n">
        <v>153.42</v>
      </c>
      <c r="S184" t="n">
        <v>66.97</v>
      </c>
      <c r="T184" t="n">
        <v>40278.52</v>
      </c>
      <c r="U184" t="n">
        <v>0.44</v>
      </c>
      <c r="V184" t="n">
        <v>0.79</v>
      </c>
      <c r="W184" t="n">
        <v>5.43</v>
      </c>
      <c r="X184" t="n">
        <v>2.48</v>
      </c>
      <c r="Y184" t="n">
        <v>1</v>
      </c>
      <c r="Z184" t="n">
        <v>10</v>
      </c>
    </row>
    <row r="185">
      <c r="A185" t="n">
        <v>11</v>
      </c>
      <c r="B185" t="n">
        <v>125</v>
      </c>
      <c r="C185" t="inlineStr">
        <is>
          <t xml:space="preserve">CONCLUIDO	</t>
        </is>
      </c>
      <c r="D185" t="n">
        <v>3.0248</v>
      </c>
      <c r="E185" t="n">
        <v>33.06</v>
      </c>
      <c r="F185" t="n">
        <v>26.48</v>
      </c>
      <c r="G185" t="n">
        <v>19.61</v>
      </c>
      <c r="H185" t="n">
        <v>0.27</v>
      </c>
      <c r="I185" t="n">
        <v>81</v>
      </c>
      <c r="J185" t="n">
        <v>247.51</v>
      </c>
      <c r="K185" t="n">
        <v>58.47</v>
      </c>
      <c r="L185" t="n">
        <v>3.75</v>
      </c>
      <c r="M185" t="n">
        <v>79</v>
      </c>
      <c r="N185" t="n">
        <v>60.29</v>
      </c>
      <c r="O185" t="n">
        <v>30760.49</v>
      </c>
      <c r="P185" t="n">
        <v>415.11</v>
      </c>
      <c r="Q185" t="n">
        <v>1397.35</v>
      </c>
      <c r="R185" t="n">
        <v>147.97</v>
      </c>
      <c r="S185" t="n">
        <v>66.97</v>
      </c>
      <c r="T185" t="n">
        <v>37581.81</v>
      </c>
      <c r="U185" t="n">
        <v>0.45</v>
      </c>
      <c r="V185" t="n">
        <v>0.79</v>
      </c>
      <c r="W185" t="n">
        <v>5.42</v>
      </c>
      <c r="X185" t="n">
        <v>2.31</v>
      </c>
      <c r="Y185" t="n">
        <v>1</v>
      </c>
      <c r="Z185" t="n">
        <v>10</v>
      </c>
    </row>
    <row r="186">
      <c r="A186" t="n">
        <v>12</v>
      </c>
      <c r="B186" t="n">
        <v>125</v>
      </c>
      <c r="C186" t="inlineStr">
        <is>
          <t xml:space="preserve">CONCLUIDO	</t>
        </is>
      </c>
      <c r="D186" t="n">
        <v>3.0673</v>
      </c>
      <c r="E186" t="n">
        <v>32.6</v>
      </c>
      <c r="F186" t="n">
        <v>26.3</v>
      </c>
      <c r="G186" t="n">
        <v>21.04</v>
      </c>
      <c r="H186" t="n">
        <v>0.29</v>
      </c>
      <c r="I186" t="n">
        <v>75</v>
      </c>
      <c r="J186" t="n">
        <v>247.96</v>
      </c>
      <c r="K186" t="n">
        <v>58.47</v>
      </c>
      <c r="L186" t="n">
        <v>4</v>
      </c>
      <c r="M186" t="n">
        <v>73</v>
      </c>
      <c r="N186" t="n">
        <v>60.48</v>
      </c>
      <c r="O186" t="n">
        <v>30815.5</v>
      </c>
      <c r="P186" t="n">
        <v>411.11</v>
      </c>
      <c r="Q186" t="n">
        <v>1397.34</v>
      </c>
      <c r="R186" t="n">
        <v>142.17</v>
      </c>
      <c r="S186" t="n">
        <v>66.97</v>
      </c>
      <c r="T186" t="n">
        <v>34711.98</v>
      </c>
      <c r="U186" t="n">
        <v>0.47</v>
      </c>
      <c r="V186" t="n">
        <v>0.8</v>
      </c>
      <c r="W186" t="n">
        <v>5.42</v>
      </c>
      <c r="X186" t="n">
        <v>2.14</v>
      </c>
      <c r="Y186" t="n">
        <v>1</v>
      </c>
      <c r="Z186" t="n">
        <v>10</v>
      </c>
    </row>
    <row r="187">
      <c r="A187" t="n">
        <v>13</v>
      </c>
      <c r="B187" t="n">
        <v>125</v>
      </c>
      <c r="C187" t="inlineStr">
        <is>
          <t xml:space="preserve">CONCLUIDO	</t>
        </is>
      </c>
      <c r="D187" t="n">
        <v>3.104</v>
      </c>
      <c r="E187" t="n">
        <v>32.22</v>
      </c>
      <c r="F187" t="n">
        <v>26.15</v>
      </c>
      <c r="G187" t="n">
        <v>22.42</v>
      </c>
      <c r="H187" t="n">
        <v>0.3</v>
      </c>
      <c r="I187" t="n">
        <v>70</v>
      </c>
      <c r="J187" t="n">
        <v>248.4</v>
      </c>
      <c r="K187" t="n">
        <v>58.47</v>
      </c>
      <c r="L187" t="n">
        <v>4.25</v>
      </c>
      <c r="M187" t="n">
        <v>68</v>
      </c>
      <c r="N187" t="n">
        <v>60.68</v>
      </c>
      <c r="O187" t="n">
        <v>30870.57</v>
      </c>
      <c r="P187" t="n">
        <v>407.96</v>
      </c>
      <c r="Q187" t="n">
        <v>1397.35</v>
      </c>
      <c r="R187" t="n">
        <v>137.47</v>
      </c>
      <c r="S187" t="n">
        <v>66.97</v>
      </c>
      <c r="T187" t="n">
        <v>32384.64</v>
      </c>
      <c r="U187" t="n">
        <v>0.49</v>
      </c>
      <c r="V187" t="n">
        <v>0.8</v>
      </c>
      <c r="W187" t="n">
        <v>5.4</v>
      </c>
      <c r="X187" t="n">
        <v>1.99</v>
      </c>
      <c r="Y187" t="n">
        <v>1</v>
      </c>
      <c r="Z187" t="n">
        <v>10</v>
      </c>
    </row>
    <row r="188">
      <c r="A188" t="n">
        <v>14</v>
      </c>
      <c r="B188" t="n">
        <v>125</v>
      </c>
      <c r="C188" t="inlineStr">
        <is>
          <t xml:space="preserve">CONCLUIDO	</t>
        </is>
      </c>
      <c r="D188" t="n">
        <v>3.1338</v>
      </c>
      <c r="E188" t="n">
        <v>31.91</v>
      </c>
      <c r="F188" t="n">
        <v>26.04</v>
      </c>
      <c r="G188" t="n">
        <v>23.67</v>
      </c>
      <c r="H188" t="n">
        <v>0.32</v>
      </c>
      <c r="I188" t="n">
        <v>66</v>
      </c>
      <c r="J188" t="n">
        <v>248.85</v>
      </c>
      <c r="K188" t="n">
        <v>58.47</v>
      </c>
      <c r="L188" t="n">
        <v>4.5</v>
      </c>
      <c r="M188" t="n">
        <v>64</v>
      </c>
      <c r="N188" t="n">
        <v>60.88</v>
      </c>
      <c r="O188" t="n">
        <v>30925.72</v>
      </c>
      <c r="P188" t="n">
        <v>405.24</v>
      </c>
      <c r="Q188" t="n">
        <v>1397.21</v>
      </c>
      <c r="R188" t="n">
        <v>133.64</v>
      </c>
      <c r="S188" t="n">
        <v>66.97</v>
      </c>
      <c r="T188" t="n">
        <v>30491.38</v>
      </c>
      <c r="U188" t="n">
        <v>0.5</v>
      </c>
      <c r="V188" t="n">
        <v>0.8100000000000001</v>
      </c>
      <c r="W188" t="n">
        <v>5.4</v>
      </c>
      <c r="X188" t="n">
        <v>1.87</v>
      </c>
      <c r="Y188" t="n">
        <v>1</v>
      </c>
      <c r="Z188" t="n">
        <v>10</v>
      </c>
    </row>
    <row r="189">
      <c r="A189" t="n">
        <v>15</v>
      </c>
      <c r="B189" t="n">
        <v>125</v>
      </c>
      <c r="C189" t="inlineStr">
        <is>
          <t xml:space="preserve">CONCLUIDO	</t>
        </is>
      </c>
      <c r="D189" t="n">
        <v>3.1628</v>
      </c>
      <c r="E189" t="n">
        <v>31.62</v>
      </c>
      <c r="F189" t="n">
        <v>25.93</v>
      </c>
      <c r="G189" t="n">
        <v>25.1</v>
      </c>
      <c r="H189" t="n">
        <v>0.34</v>
      </c>
      <c r="I189" t="n">
        <v>62</v>
      </c>
      <c r="J189" t="n">
        <v>249.3</v>
      </c>
      <c r="K189" t="n">
        <v>58.47</v>
      </c>
      <c r="L189" t="n">
        <v>4.75</v>
      </c>
      <c r="M189" t="n">
        <v>60</v>
      </c>
      <c r="N189" t="n">
        <v>61.07</v>
      </c>
      <c r="O189" t="n">
        <v>30980.93</v>
      </c>
      <c r="P189" t="n">
        <v>402.66</v>
      </c>
      <c r="Q189" t="n">
        <v>1397.63</v>
      </c>
      <c r="R189" t="n">
        <v>129.93</v>
      </c>
      <c r="S189" t="n">
        <v>66.97</v>
      </c>
      <c r="T189" t="n">
        <v>28657.61</v>
      </c>
      <c r="U189" t="n">
        <v>0.52</v>
      </c>
      <c r="V189" t="n">
        <v>0.8100000000000001</v>
      </c>
      <c r="W189" t="n">
        <v>5.4</v>
      </c>
      <c r="X189" t="n">
        <v>1.76</v>
      </c>
      <c r="Y189" t="n">
        <v>1</v>
      </c>
      <c r="Z189" t="n">
        <v>10</v>
      </c>
    </row>
    <row r="190">
      <c r="A190" t="n">
        <v>16</v>
      </c>
      <c r="B190" t="n">
        <v>125</v>
      </c>
      <c r="C190" t="inlineStr">
        <is>
          <t xml:space="preserve">CONCLUIDO	</t>
        </is>
      </c>
      <c r="D190" t="n">
        <v>3.1858</v>
      </c>
      <c r="E190" t="n">
        <v>31.39</v>
      </c>
      <c r="F190" t="n">
        <v>25.85</v>
      </c>
      <c r="G190" t="n">
        <v>26.28</v>
      </c>
      <c r="H190" t="n">
        <v>0.36</v>
      </c>
      <c r="I190" t="n">
        <v>59</v>
      </c>
      <c r="J190" t="n">
        <v>249.75</v>
      </c>
      <c r="K190" t="n">
        <v>58.47</v>
      </c>
      <c r="L190" t="n">
        <v>5</v>
      </c>
      <c r="M190" t="n">
        <v>57</v>
      </c>
      <c r="N190" t="n">
        <v>61.27</v>
      </c>
      <c r="O190" t="n">
        <v>31036.22</v>
      </c>
      <c r="P190" t="n">
        <v>400.14</v>
      </c>
      <c r="Q190" t="n">
        <v>1397.31</v>
      </c>
      <c r="R190" t="n">
        <v>127.21</v>
      </c>
      <c r="S190" t="n">
        <v>66.97</v>
      </c>
      <c r="T190" t="n">
        <v>27312.15</v>
      </c>
      <c r="U190" t="n">
        <v>0.53</v>
      </c>
      <c r="V190" t="n">
        <v>0.8100000000000001</v>
      </c>
      <c r="W190" t="n">
        <v>5.39</v>
      </c>
      <c r="X190" t="n">
        <v>1.68</v>
      </c>
      <c r="Y190" t="n">
        <v>1</v>
      </c>
      <c r="Z190" t="n">
        <v>10</v>
      </c>
    </row>
    <row r="191">
      <c r="A191" t="n">
        <v>17</v>
      </c>
      <c r="B191" t="n">
        <v>125</v>
      </c>
      <c r="C191" t="inlineStr">
        <is>
          <t xml:space="preserve">CONCLUIDO	</t>
        </is>
      </c>
      <c r="D191" t="n">
        <v>3.209</v>
      </c>
      <c r="E191" t="n">
        <v>31.16</v>
      </c>
      <c r="F191" t="n">
        <v>25.76</v>
      </c>
      <c r="G191" t="n">
        <v>27.6</v>
      </c>
      <c r="H191" t="n">
        <v>0.37</v>
      </c>
      <c r="I191" t="n">
        <v>56</v>
      </c>
      <c r="J191" t="n">
        <v>250.2</v>
      </c>
      <c r="K191" t="n">
        <v>58.47</v>
      </c>
      <c r="L191" t="n">
        <v>5.25</v>
      </c>
      <c r="M191" t="n">
        <v>54</v>
      </c>
      <c r="N191" t="n">
        <v>61.47</v>
      </c>
      <c r="O191" t="n">
        <v>31091.59</v>
      </c>
      <c r="P191" t="n">
        <v>398.17</v>
      </c>
      <c r="Q191" t="n">
        <v>1397.27</v>
      </c>
      <c r="R191" t="n">
        <v>124.12</v>
      </c>
      <c r="S191" t="n">
        <v>66.97</v>
      </c>
      <c r="T191" t="n">
        <v>25781.89</v>
      </c>
      <c r="U191" t="n">
        <v>0.54</v>
      </c>
      <c r="V191" t="n">
        <v>0.82</v>
      </c>
      <c r="W191" t="n">
        <v>5.4</v>
      </c>
      <c r="X191" t="n">
        <v>1.59</v>
      </c>
      <c r="Y191" t="n">
        <v>1</v>
      </c>
      <c r="Z191" t="n">
        <v>10</v>
      </c>
    </row>
    <row r="192">
      <c r="A192" t="n">
        <v>18</v>
      </c>
      <c r="B192" t="n">
        <v>125</v>
      </c>
      <c r="C192" t="inlineStr">
        <is>
          <t xml:space="preserve">CONCLUIDO	</t>
        </is>
      </c>
      <c r="D192" t="n">
        <v>3.2355</v>
      </c>
      <c r="E192" t="n">
        <v>30.91</v>
      </c>
      <c r="F192" t="n">
        <v>25.65</v>
      </c>
      <c r="G192" t="n">
        <v>29.03</v>
      </c>
      <c r="H192" t="n">
        <v>0.39</v>
      </c>
      <c r="I192" t="n">
        <v>53</v>
      </c>
      <c r="J192" t="n">
        <v>250.64</v>
      </c>
      <c r="K192" t="n">
        <v>58.47</v>
      </c>
      <c r="L192" t="n">
        <v>5.5</v>
      </c>
      <c r="M192" t="n">
        <v>51</v>
      </c>
      <c r="N192" t="n">
        <v>61.67</v>
      </c>
      <c r="O192" t="n">
        <v>31147.02</v>
      </c>
      <c r="P192" t="n">
        <v>395.19</v>
      </c>
      <c r="Q192" t="n">
        <v>1397.35</v>
      </c>
      <c r="R192" t="n">
        <v>120.67</v>
      </c>
      <c r="S192" t="n">
        <v>66.97</v>
      </c>
      <c r="T192" t="n">
        <v>24071.91</v>
      </c>
      <c r="U192" t="n">
        <v>0.5600000000000001</v>
      </c>
      <c r="V192" t="n">
        <v>0.82</v>
      </c>
      <c r="W192" t="n">
        <v>5.38</v>
      </c>
      <c r="X192" t="n">
        <v>1.48</v>
      </c>
      <c r="Y192" t="n">
        <v>1</v>
      </c>
      <c r="Z192" t="n">
        <v>10</v>
      </c>
    </row>
    <row r="193">
      <c r="A193" t="n">
        <v>19</v>
      </c>
      <c r="B193" t="n">
        <v>125</v>
      </c>
      <c r="C193" t="inlineStr">
        <is>
          <t xml:space="preserve">CONCLUIDO	</t>
        </is>
      </c>
      <c r="D193" t="n">
        <v>3.2567</v>
      </c>
      <c r="E193" t="n">
        <v>30.71</v>
      </c>
      <c r="F193" t="n">
        <v>25.59</v>
      </c>
      <c r="G193" t="n">
        <v>30.71</v>
      </c>
      <c r="H193" t="n">
        <v>0.41</v>
      </c>
      <c r="I193" t="n">
        <v>50</v>
      </c>
      <c r="J193" t="n">
        <v>251.09</v>
      </c>
      <c r="K193" t="n">
        <v>58.47</v>
      </c>
      <c r="L193" t="n">
        <v>5.75</v>
      </c>
      <c r="M193" t="n">
        <v>48</v>
      </c>
      <c r="N193" t="n">
        <v>61.87</v>
      </c>
      <c r="O193" t="n">
        <v>31202.53</v>
      </c>
      <c r="P193" t="n">
        <v>393.16</v>
      </c>
      <c r="Q193" t="n">
        <v>1397.35</v>
      </c>
      <c r="R193" t="n">
        <v>118.76</v>
      </c>
      <c r="S193" t="n">
        <v>66.97</v>
      </c>
      <c r="T193" t="n">
        <v>23132.01</v>
      </c>
      <c r="U193" t="n">
        <v>0.5600000000000001</v>
      </c>
      <c r="V193" t="n">
        <v>0.82</v>
      </c>
      <c r="W193" t="n">
        <v>5.38</v>
      </c>
      <c r="X193" t="n">
        <v>1.42</v>
      </c>
      <c r="Y193" t="n">
        <v>1</v>
      </c>
      <c r="Z193" t="n">
        <v>10</v>
      </c>
    </row>
    <row r="194">
      <c r="A194" t="n">
        <v>20</v>
      </c>
      <c r="B194" t="n">
        <v>125</v>
      </c>
      <c r="C194" t="inlineStr">
        <is>
          <t xml:space="preserve">CONCLUIDO	</t>
        </is>
      </c>
      <c r="D194" t="n">
        <v>3.2747</v>
      </c>
      <c r="E194" t="n">
        <v>30.54</v>
      </c>
      <c r="F194" t="n">
        <v>25.51</v>
      </c>
      <c r="G194" t="n">
        <v>31.89</v>
      </c>
      <c r="H194" t="n">
        <v>0.42</v>
      </c>
      <c r="I194" t="n">
        <v>48</v>
      </c>
      <c r="J194" t="n">
        <v>251.55</v>
      </c>
      <c r="K194" t="n">
        <v>58.47</v>
      </c>
      <c r="L194" t="n">
        <v>6</v>
      </c>
      <c r="M194" t="n">
        <v>46</v>
      </c>
      <c r="N194" t="n">
        <v>62.07</v>
      </c>
      <c r="O194" t="n">
        <v>31258.11</v>
      </c>
      <c r="P194" t="n">
        <v>391.55</v>
      </c>
      <c r="Q194" t="n">
        <v>1397.31</v>
      </c>
      <c r="R194" t="n">
        <v>116.5</v>
      </c>
      <c r="S194" t="n">
        <v>66.97</v>
      </c>
      <c r="T194" t="n">
        <v>22012.82</v>
      </c>
      <c r="U194" t="n">
        <v>0.57</v>
      </c>
      <c r="V194" t="n">
        <v>0.82</v>
      </c>
      <c r="W194" t="n">
        <v>5.37</v>
      </c>
      <c r="X194" t="n">
        <v>1.35</v>
      </c>
      <c r="Y194" t="n">
        <v>1</v>
      </c>
      <c r="Z194" t="n">
        <v>10</v>
      </c>
    </row>
    <row r="195">
      <c r="A195" t="n">
        <v>21</v>
      </c>
      <c r="B195" t="n">
        <v>125</v>
      </c>
      <c r="C195" t="inlineStr">
        <is>
          <t xml:space="preserve">CONCLUIDO	</t>
        </is>
      </c>
      <c r="D195" t="n">
        <v>3.2897</v>
      </c>
      <c r="E195" t="n">
        <v>30.4</v>
      </c>
      <c r="F195" t="n">
        <v>25.47</v>
      </c>
      <c r="G195" t="n">
        <v>33.22</v>
      </c>
      <c r="H195" t="n">
        <v>0.44</v>
      </c>
      <c r="I195" t="n">
        <v>46</v>
      </c>
      <c r="J195" t="n">
        <v>252</v>
      </c>
      <c r="K195" t="n">
        <v>58.47</v>
      </c>
      <c r="L195" t="n">
        <v>6.25</v>
      </c>
      <c r="M195" t="n">
        <v>44</v>
      </c>
      <c r="N195" t="n">
        <v>62.27</v>
      </c>
      <c r="O195" t="n">
        <v>31313.77</v>
      </c>
      <c r="P195" t="n">
        <v>389.59</v>
      </c>
      <c r="Q195" t="n">
        <v>1397.33</v>
      </c>
      <c r="R195" t="n">
        <v>114.77</v>
      </c>
      <c r="S195" t="n">
        <v>66.97</v>
      </c>
      <c r="T195" t="n">
        <v>21158.52</v>
      </c>
      <c r="U195" t="n">
        <v>0.58</v>
      </c>
      <c r="V195" t="n">
        <v>0.83</v>
      </c>
      <c r="W195" t="n">
        <v>5.37</v>
      </c>
      <c r="X195" t="n">
        <v>1.3</v>
      </c>
      <c r="Y195" t="n">
        <v>1</v>
      </c>
      <c r="Z195" t="n">
        <v>10</v>
      </c>
    </row>
    <row r="196">
      <c r="A196" t="n">
        <v>22</v>
      </c>
      <c r="B196" t="n">
        <v>125</v>
      </c>
      <c r="C196" t="inlineStr">
        <is>
          <t xml:space="preserve">CONCLUIDO	</t>
        </is>
      </c>
      <c r="D196" t="n">
        <v>3.3046</v>
      </c>
      <c r="E196" t="n">
        <v>30.26</v>
      </c>
      <c r="F196" t="n">
        <v>25.43</v>
      </c>
      <c r="G196" t="n">
        <v>34.67</v>
      </c>
      <c r="H196" t="n">
        <v>0.46</v>
      </c>
      <c r="I196" t="n">
        <v>44</v>
      </c>
      <c r="J196" t="n">
        <v>252.45</v>
      </c>
      <c r="K196" t="n">
        <v>58.47</v>
      </c>
      <c r="L196" t="n">
        <v>6.5</v>
      </c>
      <c r="M196" t="n">
        <v>42</v>
      </c>
      <c r="N196" t="n">
        <v>62.47</v>
      </c>
      <c r="O196" t="n">
        <v>31369.49</v>
      </c>
      <c r="P196" t="n">
        <v>387.93</v>
      </c>
      <c r="Q196" t="n">
        <v>1397.25</v>
      </c>
      <c r="R196" t="n">
        <v>113.25</v>
      </c>
      <c r="S196" t="n">
        <v>66.97</v>
      </c>
      <c r="T196" t="n">
        <v>20409.09</v>
      </c>
      <c r="U196" t="n">
        <v>0.59</v>
      </c>
      <c r="V196" t="n">
        <v>0.83</v>
      </c>
      <c r="W196" t="n">
        <v>5.38</v>
      </c>
      <c r="X196" t="n">
        <v>1.26</v>
      </c>
      <c r="Y196" t="n">
        <v>1</v>
      </c>
      <c r="Z196" t="n">
        <v>10</v>
      </c>
    </row>
    <row r="197">
      <c r="A197" t="n">
        <v>23</v>
      </c>
      <c r="B197" t="n">
        <v>125</v>
      </c>
      <c r="C197" t="inlineStr">
        <is>
          <t xml:space="preserve">CONCLUIDO	</t>
        </is>
      </c>
      <c r="D197" t="n">
        <v>3.3248</v>
      </c>
      <c r="E197" t="n">
        <v>30.08</v>
      </c>
      <c r="F197" t="n">
        <v>25.34</v>
      </c>
      <c r="G197" t="n">
        <v>36.2</v>
      </c>
      <c r="H197" t="n">
        <v>0.47</v>
      </c>
      <c r="I197" t="n">
        <v>42</v>
      </c>
      <c r="J197" t="n">
        <v>252.9</v>
      </c>
      <c r="K197" t="n">
        <v>58.47</v>
      </c>
      <c r="L197" t="n">
        <v>6.75</v>
      </c>
      <c r="M197" t="n">
        <v>40</v>
      </c>
      <c r="N197" t="n">
        <v>62.68</v>
      </c>
      <c r="O197" t="n">
        <v>31425.3</v>
      </c>
      <c r="P197" t="n">
        <v>385.69</v>
      </c>
      <c r="Q197" t="n">
        <v>1397.3</v>
      </c>
      <c r="R197" t="n">
        <v>110.35</v>
      </c>
      <c r="S197" t="n">
        <v>66.97</v>
      </c>
      <c r="T197" t="n">
        <v>18967.52</v>
      </c>
      <c r="U197" t="n">
        <v>0.61</v>
      </c>
      <c r="V197" t="n">
        <v>0.83</v>
      </c>
      <c r="W197" t="n">
        <v>5.37</v>
      </c>
      <c r="X197" t="n">
        <v>1.17</v>
      </c>
      <c r="Y197" t="n">
        <v>1</v>
      </c>
      <c r="Z197" t="n">
        <v>10</v>
      </c>
    </row>
    <row r="198">
      <c r="A198" t="n">
        <v>24</v>
      </c>
      <c r="B198" t="n">
        <v>125</v>
      </c>
      <c r="C198" t="inlineStr">
        <is>
          <t xml:space="preserve">CONCLUIDO	</t>
        </is>
      </c>
      <c r="D198" t="n">
        <v>3.3304</v>
      </c>
      <c r="E198" t="n">
        <v>30.03</v>
      </c>
      <c r="F198" t="n">
        <v>25.33</v>
      </c>
      <c r="G198" t="n">
        <v>37.07</v>
      </c>
      <c r="H198" t="n">
        <v>0.49</v>
      </c>
      <c r="I198" t="n">
        <v>41</v>
      </c>
      <c r="J198" t="n">
        <v>253.35</v>
      </c>
      <c r="K198" t="n">
        <v>58.47</v>
      </c>
      <c r="L198" t="n">
        <v>7</v>
      </c>
      <c r="M198" t="n">
        <v>39</v>
      </c>
      <c r="N198" t="n">
        <v>62.88</v>
      </c>
      <c r="O198" t="n">
        <v>31481.17</v>
      </c>
      <c r="P198" t="n">
        <v>384.64</v>
      </c>
      <c r="Q198" t="n">
        <v>1397.32</v>
      </c>
      <c r="R198" t="n">
        <v>110.06</v>
      </c>
      <c r="S198" t="n">
        <v>66.97</v>
      </c>
      <c r="T198" t="n">
        <v>18826.23</v>
      </c>
      <c r="U198" t="n">
        <v>0.61</v>
      </c>
      <c r="V198" t="n">
        <v>0.83</v>
      </c>
      <c r="W198" t="n">
        <v>5.38</v>
      </c>
      <c r="X198" t="n">
        <v>1.17</v>
      </c>
      <c r="Y198" t="n">
        <v>1</v>
      </c>
      <c r="Z198" t="n">
        <v>10</v>
      </c>
    </row>
    <row r="199">
      <c r="A199" t="n">
        <v>25</v>
      </c>
      <c r="B199" t="n">
        <v>125</v>
      </c>
      <c r="C199" t="inlineStr">
        <is>
          <t xml:space="preserve">CONCLUIDO	</t>
        </is>
      </c>
      <c r="D199" t="n">
        <v>3.3475</v>
      </c>
      <c r="E199" t="n">
        <v>29.87</v>
      </c>
      <c r="F199" t="n">
        <v>25.27</v>
      </c>
      <c r="G199" t="n">
        <v>38.88</v>
      </c>
      <c r="H199" t="n">
        <v>0.51</v>
      </c>
      <c r="I199" t="n">
        <v>39</v>
      </c>
      <c r="J199" t="n">
        <v>253.81</v>
      </c>
      <c r="K199" t="n">
        <v>58.47</v>
      </c>
      <c r="L199" t="n">
        <v>7.25</v>
      </c>
      <c r="M199" t="n">
        <v>37</v>
      </c>
      <c r="N199" t="n">
        <v>63.08</v>
      </c>
      <c r="O199" t="n">
        <v>31537.13</v>
      </c>
      <c r="P199" t="n">
        <v>382.79</v>
      </c>
      <c r="Q199" t="n">
        <v>1397.23</v>
      </c>
      <c r="R199" t="n">
        <v>108.47</v>
      </c>
      <c r="S199" t="n">
        <v>66.97</v>
      </c>
      <c r="T199" t="n">
        <v>18041.47</v>
      </c>
      <c r="U199" t="n">
        <v>0.62</v>
      </c>
      <c r="V199" t="n">
        <v>0.83</v>
      </c>
      <c r="W199" t="n">
        <v>5.36</v>
      </c>
      <c r="X199" t="n">
        <v>1.11</v>
      </c>
      <c r="Y199" t="n">
        <v>1</v>
      </c>
      <c r="Z199" t="n">
        <v>10</v>
      </c>
    </row>
    <row r="200">
      <c r="A200" t="n">
        <v>26</v>
      </c>
      <c r="B200" t="n">
        <v>125</v>
      </c>
      <c r="C200" t="inlineStr">
        <is>
          <t xml:space="preserve">CONCLUIDO	</t>
        </is>
      </c>
      <c r="D200" t="n">
        <v>3.3572</v>
      </c>
      <c r="E200" t="n">
        <v>29.79</v>
      </c>
      <c r="F200" t="n">
        <v>25.24</v>
      </c>
      <c r="G200" t="n">
        <v>39.85</v>
      </c>
      <c r="H200" t="n">
        <v>0.52</v>
      </c>
      <c r="I200" t="n">
        <v>38</v>
      </c>
      <c r="J200" t="n">
        <v>254.26</v>
      </c>
      <c r="K200" t="n">
        <v>58.47</v>
      </c>
      <c r="L200" t="n">
        <v>7.5</v>
      </c>
      <c r="M200" t="n">
        <v>36</v>
      </c>
      <c r="N200" t="n">
        <v>63.29</v>
      </c>
      <c r="O200" t="n">
        <v>31593.16</v>
      </c>
      <c r="P200" t="n">
        <v>380.4</v>
      </c>
      <c r="Q200" t="n">
        <v>1397.4</v>
      </c>
      <c r="R200" t="n">
        <v>107.16</v>
      </c>
      <c r="S200" t="n">
        <v>66.97</v>
      </c>
      <c r="T200" t="n">
        <v>17390.15</v>
      </c>
      <c r="U200" t="n">
        <v>0.63</v>
      </c>
      <c r="V200" t="n">
        <v>0.83</v>
      </c>
      <c r="W200" t="n">
        <v>5.36</v>
      </c>
      <c r="X200" t="n">
        <v>1.07</v>
      </c>
      <c r="Y200" t="n">
        <v>1</v>
      </c>
      <c r="Z200" t="n">
        <v>10</v>
      </c>
    </row>
    <row r="201">
      <c r="A201" t="n">
        <v>27</v>
      </c>
      <c r="B201" t="n">
        <v>125</v>
      </c>
      <c r="C201" t="inlineStr">
        <is>
          <t xml:space="preserve">CONCLUIDO	</t>
        </is>
      </c>
      <c r="D201" t="n">
        <v>3.3754</v>
      </c>
      <c r="E201" t="n">
        <v>29.63</v>
      </c>
      <c r="F201" t="n">
        <v>25.17</v>
      </c>
      <c r="G201" t="n">
        <v>41.95</v>
      </c>
      <c r="H201" t="n">
        <v>0.54</v>
      </c>
      <c r="I201" t="n">
        <v>36</v>
      </c>
      <c r="J201" t="n">
        <v>254.72</v>
      </c>
      <c r="K201" t="n">
        <v>58.47</v>
      </c>
      <c r="L201" t="n">
        <v>7.75</v>
      </c>
      <c r="M201" t="n">
        <v>34</v>
      </c>
      <c r="N201" t="n">
        <v>63.49</v>
      </c>
      <c r="O201" t="n">
        <v>31649.26</v>
      </c>
      <c r="P201" t="n">
        <v>378.86</v>
      </c>
      <c r="Q201" t="n">
        <v>1397.31</v>
      </c>
      <c r="R201" t="n">
        <v>105.15</v>
      </c>
      <c r="S201" t="n">
        <v>66.97</v>
      </c>
      <c r="T201" t="n">
        <v>16398.16</v>
      </c>
      <c r="U201" t="n">
        <v>0.64</v>
      </c>
      <c r="V201" t="n">
        <v>0.84</v>
      </c>
      <c r="W201" t="n">
        <v>5.35</v>
      </c>
      <c r="X201" t="n">
        <v>1</v>
      </c>
      <c r="Y201" t="n">
        <v>1</v>
      </c>
      <c r="Z201" t="n">
        <v>10</v>
      </c>
    </row>
    <row r="202">
      <c r="A202" t="n">
        <v>28</v>
      </c>
      <c r="B202" t="n">
        <v>125</v>
      </c>
      <c r="C202" t="inlineStr">
        <is>
          <t xml:space="preserve">CONCLUIDO	</t>
        </is>
      </c>
      <c r="D202" t="n">
        <v>3.3842</v>
      </c>
      <c r="E202" t="n">
        <v>29.55</v>
      </c>
      <c r="F202" t="n">
        <v>25.14</v>
      </c>
      <c r="G202" t="n">
        <v>43.1</v>
      </c>
      <c r="H202" t="n">
        <v>0.5600000000000001</v>
      </c>
      <c r="I202" t="n">
        <v>35</v>
      </c>
      <c r="J202" t="n">
        <v>255.17</v>
      </c>
      <c r="K202" t="n">
        <v>58.47</v>
      </c>
      <c r="L202" t="n">
        <v>8</v>
      </c>
      <c r="M202" t="n">
        <v>33</v>
      </c>
      <c r="N202" t="n">
        <v>63.7</v>
      </c>
      <c r="O202" t="n">
        <v>31705.44</v>
      </c>
      <c r="P202" t="n">
        <v>377.24</v>
      </c>
      <c r="Q202" t="n">
        <v>1397.25</v>
      </c>
      <c r="R202" t="n">
        <v>104.34</v>
      </c>
      <c r="S202" t="n">
        <v>66.97</v>
      </c>
      <c r="T202" t="n">
        <v>15994.47</v>
      </c>
      <c r="U202" t="n">
        <v>0.64</v>
      </c>
      <c r="V202" t="n">
        <v>0.84</v>
      </c>
      <c r="W202" t="n">
        <v>5.35</v>
      </c>
      <c r="X202" t="n">
        <v>0.97</v>
      </c>
      <c r="Y202" t="n">
        <v>1</v>
      </c>
      <c r="Z202" t="n">
        <v>10</v>
      </c>
    </row>
    <row r="203">
      <c r="A203" t="n">
        <v>29</v>
      </c>
      <c r="B203" t="n">
        <v>125</v>
      </c>
      <c r="C203" t="inlineStr">
        <is>
          <t xml:space="preserve">CONCLUIDO	</t>
        </is>
      </c>
      <c r="D203" t="n">
        <v>3.3944</v>
      </c>
      <c r="E203" t="n">
        <v>29.46</v>
      </c>
      <c r="F203" t="n">
        <v>25.1</v>
      </c>
      <c r="G203" t="n">
        <v>44.29</v>
      </c>
      <c r="H203" t="n">
        <v>0.57</v>
      </c>
      <c r="I203" t="n">
        <v>34</v>
      </c>
      <c r="J203" t="n">
        <v>255.63</v>
      </c>
      <c r="K203" t="n">
        <v>58.47</v>
      </c>
      <c r="L203" t="n">
        <v>8.25</v>
      </c>
      <c r="M203" t="n">
        <v>32</v>
      </c>
      <c r="N203" t="n">
        <v>63.91</v>
      </c>
      <c r="O203" t="n">
        <v>31761.69</v>
      </c>
      <c r="P203" t="n">
        <v>375.98</v>
      </c>
      <c r="Q203" t="n">
        <v>1397.25</v>
      </c>
      <c r="R203" t="n">
        <v>102.8</v>
      </c>
      <c r="S203" t="n">
        <v>66.97</v>
      </c>
      <c r="T203" t="n">
        <v>15231.44</v>
      </c>
      <c r="U203" t="n">
        <v>0.65</v>
      </c>
      <c r="V203" t="n">
        <v>0.84</v>
      </c>
      <c r="W203" t="n">
        <v>5.35</v>
      </c>
      <c r="X203" t="n">
        <v>0.93</v>
      </c>
      <c r="Y203" t="n">
        <v>1</v>
      </c>
      <c r="Z203" t="n">
        <v>10</v>
      </c>
    </row>
    <row r="204">
      <c r="A204" t="n">
        <v>30</v>
      </c>
      <c r="B204" t="n">
        <v>125</v>
      </c>
      <c r="C204" t="inlineStr">
        <is>
          <t xml:space="preserve">CONCLUIDO	</t>
        </is>
      </c>
      <c r="D204" t="n">
        <v>3.4045</v>
      </c>
      <c r="E204" t="n">
        <v>29.37</v>
      </c>
      <c r="F204" t="n">
        <v>25.06</v>
      </c>
      <c r="G204" t="n">
        <v>45.56</v>
      </c>
      <c r="H204" t="n">
        <v>0.59</v>
      </c>
      <c r="I204" t="n">
        <v>33</v>
      </c>
      <c r="J204" t="n">
        <v>256.09</v>
      </c>
      <c r="K204" t="n">
        <v>58.47</v>
      </c>
      <c r="L204" t="n">
        <v>8.5</v>
      </c>
      <c r="M204" t="n">
        <v>31</v>
      </c>
      <c r="N204" t="n">
        <v>64.11</v>
      </c>
      <c r="O204" t="n">
        <v>31818.02</v>
      </c>
      <c r="P204" t="n">
        <v>374.74</v>
      </c>
      <c r="Q204" t="n">
        <v>1397.22</v>
      </c>
      <c r="R204" t="n">
        <v>101.52</v>
      </c>
      <c r="S204" t="n">
        <v>66.97</v>
      </c>
      <c r="T204" t="n">
        <v>14595.28</v>
      </c>
      <c r="U204" t="n">
        <v>0.66</v>
      </c>
      <c r="V204" t="n">
        <v>0.84</v>
      </c>
      <c r="W204" t="n">
        <v>5.35</v>
      </c>
      <c r="X204" t="n">
        <v>0.89</v>
      </c>
      <c r="Y204" t="n">
        <v>1</v>
      </c>
      <c r="Z204" t="n">
        <v>10</v>
      </c>
    </row>
    <row r="205">
      <c r="A205" t="n">
        <v>31</v>
      </c>
      <c r="B205" t="n">
        <v>125</v>
      </c>
      <c r="C205" t="inlineStr">
        <is>
          <t xml:space="preserve">CONCLUIDO	</t>
        </is>
      </c>
      <c r="D205" t="n">
        <v>3.4109</v>
      </c>
      <c r="E205" t="n">
        <v>29.32</v>
      </c>
      <c r="F205" t="n">
        <v>25.05</v>
      </c>
      <c r="G205" t="n">
        <v>46.97</v>
      </c>
      <c r="H205" t="n">
        <v>0.61</v>
      </c>
      <c r="I205" t="n">
        <v>32</v>
      </c>
      <c r="J205" t="n">
        <v>256.54</v>
      </c>
      <c r="K205" t="n">
        <v>58.47</v>
      </c>
      <c r="L205" t="n">
        <v>8.75</v>
      </c>
      <c r="M205" t="n">
        <v>30</v>
      </c>
      <c r="N205" t="n">
        <v>64.31999999999999</v>
      </c>
      <c r="O205" t="n">
        <v>31874.43</v>
      </c>
      <c r="P205" t="n">
        <v>372.94</v>
      </c>
      <c r="Q205" t="n">
        <v>1397.21</v>
      </c>
      <c r="R205" t="n">
        <v>101.48</v>
      </c>
      <c r="S205" t="n">
        <v>66.97</v>
      </c>
      <c r="T205" t="n">
        <v>14581.24</v>
      </c>
      <c r="U205" t="n">
        <v>0.66</v>
      </c>
      <c r="V205" t="n">
        <v>0.84</v>
      </c>
      <c r="W205" t="n">
        <v>5.34</v>
      </c>
      <c r="X205" t="n">
        <v>0.88</v>
      </c>
      <c r="Y205" t="n">
        <v>1</v>
      </c>
      <c r="Z205" t="n">
        <v>10</v>
      </c>
    </row>
    <row r="206">
      <c r="A206" t="n">
        <v>32</v>
      </c>
      <c r="B206" t="n">
        <v>125</v>
      </c>
      <c r="C206" t="inlineStr">
        <is>
          <t xml:space="preserve">CONCLUIDO	</t>
        </is>
      </c>
      <c r="D206" t="n">
        <v>3.4172</v>
      </c>
      <c r="E206" t="n">
        <v>29.26</v>
      </c>
      <c r="F206" t="n">
        <v>25.04</v>
      </c>
      <c r="G206" t="n">
        <v>48.47</v>
      </c>
      <c r="H206" t="n">
        <v>0.62</v>
      </c>
      <c r="I206" t="n">
        <v>31</v>
      </c>
      <c r="J206" t="n">
        <v>257</v>
      </c>
      <c r="K206" t="n">
        <v>58.47</v>
      </c>
      <c r="L206" t="n">
        <v>9</v>
      </c>
      <c r="M206" t="n">
        <v>29</v>
      </c>
      <c r="N206" t="n">
        <v>64.53</v>
      </c>
      <c r="O206" t="n">
        <v>31931.04</v>
      </c>
      <c r="P206" t="n">
        <v>373.18</v>
      </c>
      <c r="Q206" t="n">
        <v>1397.18</v>
      </c>
      <c r="R206" t="n">
        <v>101.18</v>
      </c>
      <c r="S206" t="n">
        <v>66.97</v>
      </c>
      <c r="T206" t="n">
        <v>14437.4</v>
      </c>
      <c r="U206" t="n">
        <v>0.66</v>
      </c>
      <c r="V206" t="n">
        <v>0.84</v>
      </c>
      <c r="W206" t="n">
        <v>5.34</v>
      </c>
      <c r="X206" t="n">
        <v>0.88</v>
      </c>
      <c r="Y206" t="n">
        <v>1</v>
      </c>
      <c r="Z206" t="n">
        <v>10</v>
      </c>
    </row>
    <row r="207">
      <c r="A207" t="n">
        <v>33</v>
      </c>
      <c r="B207" t="n">
        <v>125</v>
      </c>
      <c r="C207" t="inlineStr">
        <is>
          <t xml:space="preserve">CONCLUIDO	</t>
        </is>
      </c>
      <c r="D207" t="n">
        <v>3.4266</v>
      </c>
      <c r="E207" t="n">
        <v>29.18</v>
      </c>
      <c r="F207" t="n">
        <v>25.01</v>
      </c>
      <c r="G207" t="n">
        <v>50.02</v>
      </c>
      <c r="H207" t="n">
        <v>0.64</v>
      </c>
      <c r="I207" t="n">
        <v>30</v>
      </c>
      <c r="J207" t="n">
        <v>257.46</v>
      </c>
      <c r="K207" t="n">
        <v>58.47</v>
      </c>
      <c r="L207" t="n">
        <v>9.25</v>
      </c>
      <c r="M207" t="n">
        <v>28</v>
      </c>
      <c r="N207" t="n">
        <v>64.73999999999999</v>
      </c>
      <c r="O207" t="n">
        <v>31987.61</v>
      </c>
      <c r="P207" t="n">
        <v>371.31</v>
      </c>
      <c r="Q207" t="n">
        <v>1397.21</v>
      </c>
      <c r="R207" t="n">
        <v>99.88</v>
      </c>
      <c r="S207" t="n">
        <v>66.97</v>
      </c>
      <c r="T207" t="n">
        <v>13793.82</v>
      </c>
      <c r="U207" t="n">
        <v>0.67</v>
      </c>
      <c r="V207" t="n">
        <v>0.84</v>
      </c>
      <c r="W207" t="n">
        <v>5.35</v>
      </c>
      <c r="X207" t="n">
        <v>0.84</v>
      </c>
      <c r="Y207" t="n">
        <v>1</v>
      </c>
      <c r="Z207" t="n">
        <v>10</v>
      </c>
    </row>
    <row r="208">
      <c r="A208" t="n">
        <v>34</v>
      </c>
      <c r="B208" t="n">
        <v>125</v>
      </c>
      <c r="C208" t="inlineStr">
        <is>
          <t xml:space="preserve">CONCLUIDO	</t>
        </is>
      </c>
      <c r="D208" t="n">
        <v>3.4381</v>
      </c>
      <c r="E208" t="n">
        <v>29.09</v>
      </c>
      <c r="F208" t="n">
        <v>24.96</v>
      </c>
      <c r="G208" t="n">
        <v>51.64</v>
      </c>
      <c r="H208" t="n">
        <v>0.66</v>
      </c>
      <c r="I208" t="n">
        <v>29</v>
      </c>
      <c r="J208" t="n">
        <v>257.92</v>
      </c>
      <c r="K208" t="n">
        <v>58.47</v>
      </c>
      <c r="L208" t="n">
        <v>9.5</v>
      </c>
      <c r="M208" t="n">
        <v>27</v>
      </c>
      <c r="N208" t="n">
        <v>64.95</v>
      </c>
      <c r="O208" t="n">
        <v>32044.25</v>
      </c>
      <c r="P208" t="n">
        <v>368.97</v>
      </c>
      <c r="Q208" t="n">
        <v>1397.33</v>
      </c>
      <c r="R208" t="n">
        <v>98.48999999999999</v>
      </c>
      <c r="S208" t="n">
        <v>66.97</v>
      </c>
      <c r="T208" t="n">
        <v>13101.52</v>
      </c>
      <c r="U208" t="n">
        <v>0.68</v>
      </c>
      <c r="V208" t="n">
        <v>0.84</v>
      </c>
      <c r="W208" t="n">
        <v>5.34</v>
      </c>
      <c r="X208" t="n">
        <v>0.79</v>
      </c>
      <c r="Y208" t="n">
        <v>1</v>
      </c>
      <c r="Z208" t="n">
        <v>10</v>
      </c>
    </row>
    <row r="209">
      <c r="A209" t="n">
        <v>35</v>
      </c>
      <c r="B209" t="n">
        <v>125</v>
      </c>
      <c r="C209" t="inlineStr">
        <is>
          <t xml:space="preserve">CONCLUIDO	</t>
        </is>
      </c>
      <c r="D209" t="n">
        <v>3.445</v>
      </c>
      <c r="E209" t="n">
        <v>29.03</v>
      </c>
      <c r="F209" t="n">
        <v>24.95</v>
      </c>
      <c r="G209" t="n">
        <v>53.46</v>
      </c>
      <c r="H209" t="n">
        <v>0.67</v>
      </c>
      <c r="I209" t="n">
        <v>28</v>
      </c>
      <c r="J209" t="n">
        <v>258.38</v>
      </c>
      <c r="K209" t="n">
        <v>58.47</v>
      </c>
      <c r="L209" t="n">
        <v>9.75</v>
      </c>
      <c r="M209" t="n">
        <v>26</v>
      </c>
      <c r="N209" t="n">
        <v>65.16</v>
      </c>
      <c r="O209" t="n">
        <v>32100.97</v>
      </c>
      <c r="P209" t="n">
        <v>367.64</v>
      </c>
      <c r="Q209" t="n">
        <v>1397.21</v>
      </c>
      <c r="R209" t="n">
        <v>98.04000000000001</v>
      </c>
      <c r="S209" t="n">
        <v>66.97</v>
      </c>
      <c r="T209" t="n">
        <v>12879.73</v>
      </c>
      <c r="U209" t="n">
        <v>0.68</v>
      </c>
      <c r="V209" t="n">
        <v>0.84</v>
      </c>
      <c r="W209" t="n">
        <v>5.34</v>
      </c>
      <c r="X209" t="n">
        <v>0.78</v>
      </c>
      <c r="Y209" t="n">
        <v>1</v>
      </c>
      <c r="Z209" t="n">
        <v>10</v>
      </c>
    </row>
    <row r="210">
      <c r="A210" t="n">
        <v>36</v>
      </c>
      <c r="B210" t="n">
        <v>125</v>
      </c>
      <c r="C210" t="inlineStr">
        <is>
          <t xml:space="preserve">CONCLUIDO	</t>
        </is>
      </c>
      <c r="D210" t="n">
        <v>3.449</v>
      </c>
      <c r="E210" t="n">
        <v>28.99</v>
      </c>
      <c r="F210" t="n">
        <v>24.91</v>
      </c>
      <c r="G210" t="n">
        <v>53.39</v>
      </c>
      <c r="H210" t="n">
        <v>0.6899999999999999</v>
      </c>
      <c r="I210" t="n">
        <v>28</v>
      </c>
      <c r="J210" t="n">
        <v>258.84</v>
      </c>
      <c r="K210" t="n">
        <v>58.47</v>
      </c>
      <c r="L210" t="n">
        <v>10</v>
      </c>
      <c r="M210" t="n">
        <v>26</v>
      </c>
      <c r="N210" t="n">
        <v>65.37</v>
      </c>
      <c r="O210" t="n">
        <v>32157.77</v>
      </c>
      <c r="P210" t="n">
        <v>366.46</v>
      </c>
      <c r="Q210" t="n">
        <v>1397.28</v>
      </c>
      <c r="R210" t="n">
        <v>97.09</v>
      </c>
      <c r="S210" t="n">
        <v>66.97</v>
      </c>
      <c r="T210" t="n">
        <v>12407.45</v>
      </c>
      <c r="U210" t="n">
        <v>0.6899999999999999</v>
      </c>
      <c r="V210" t="n">
        <v>0.84</v>
      </c>
      <c r="W210" t="n">
        <v>5.33</v>
      </c>
      <c r="X210" t="n">
        <v>0.75</v>
      </c>
      <c r="Y210" t="n">
        <v>1</v>
      </c>
      <c r="Z210" t="n">
        <v>10</v>
      </c>
    </row>
    <row r="211">
      <c r="A211" t="n">
        <v>37</v>
      </c>
      <c r="B211" t="n">
        <v>125</v>
      </c>
      <c r="C211" t="inlineStr">
        <is>
          <t xml:space="preserve">CONCLUIDO	</t>
        </is>
      </c>
      <c r="D211" t="n">
        <v>3.4572</v>
      </c>
      <c r="E211" t="n">
        <v>28.92</v>
      </c>
      <c r="F211" t="n">
        <v>24.89</v>
      </c>
      <c r="G211" t="n">
        <v>55.32</v>
      </c>
      <c r="H211" t="n">
        <v>0.7</v>
      </c>
      <c r="I211" t="n">
        <v>27</v>
      </c>
      <c r="J211" t="n">
        <v>259.3</v>
      </c>
      <c r="K211" t="n">
        <v>58.47</v>
      </c>
      <c r="L211" t="n">
        <v>10.25</v>
      </c>
      <c r="M211" t="n">
        <v>25</v>
      </c>
      <c r="N211" t="n">
        <v>65.58</v>
      </c>
      <c r="O211" t="n">
        <v>32214.64</v>
      </c>
      <c r="P211" t="n">
        <v>365.33</v>
      </c>
      <c r="Q211" t="n">
        <v>1397.18</v>
      </c>
      <c r="R211" t="n">
        <v>96.18000000000001</v>
      </c>
      <c r="S211" t="n">
        <v>66.97</v>
      </c>
      <c r="T211" t="n">
        <v>11955.19</v>
      </c>
      <c r="U211" t="n">
        <v>0.7</v>
      </c>
      <c r="V211" t="n">
        <v>0.85</v>
      </c>
      <c r="W211" t="n">
        <v>5.34</v>
      </c>
      <c r="X211" t="n">
        <v>0.73</v>
      </c>
      <c r="Y211" t="n">
        <v>1</v>
      </c>
      <c r="Z211" t="n">
        <v>10</v>
      </c>
    </row>
    <row r="212">
      <c r="A212" t="n">
        <v>38</v>
      </c>
      <c r="B212" t="n">
        <v>125</v>
      </c>
      <c r="C212" t="inlineStr">
        <is>
          <t xml:space="preserve">CONCLUIDO	</t>
        </is>
      </c>
      <c r="D212" t="n">
        <v>3.4647</v>
      </c>
      <c r="E212" t="n">
        <v>28.86</v>
      </c>
      <c r="F212" t="n">
        <v>24.88</v>
      </c>
      <c r="G212" t="n">
        <v>57.41</v>
      </c>
      <c r="H212" t="n">
        <v>0.72</v>
      </c>
      <c r="I212" t="n">
        <v>26</v>
      </c>
      <c r="J212" t="n">
        <v>259.76</v>
      </c>
      <c r="K212" t="n">
        <v>58.47</v>
      </c>
      <c r="L212" t="n">
        <v>10.5</v>
      </c>
      <c r="M212" t="n">
        <v>24</v>
      </c>
      <c r="N212" t="n">
        <v>65.79000000000001</v>
      </c>
      <c r="O212" t="n">
        <v>32271.6</v>
      </c>
      <c r="P212" t="n">
        <v>363.38</v>
      </c>
      <c r="Q212" t="n">
        <v>1397.23</v>
      </c>
      <c r="R212" t="n">
        <v>95.70999999999999</v>
      </c>
      <c r="S212" t="n">
        <v>66.97</v>
      </c>
      <c r="T212" t="n">
        <v>11724.87</v>
      </c>
      <c r="U212" t="n">
        <v>0.7</v>
      </c>
      <c r="V212" t="n">
        <v>0.85</v>
      </c>
      <c r="W212" t="n">
        <v>5.34</v>
      </c>
      <c r="X212" t="n">
        <v>0.71</v>
      </c>
      <c r="Y212" t="n">
        <v>1</v>
      </c>
      <c r="Z212" t="n">
        <v>10</v>
      </c>
    </row>
    <row r="213">
      <c r="A213" t="n">
        <v>39</v>
      </c>
      <c r="B213" t="n">
        <v>125</v>
      </c>
      <c r="C213" t="inlineStr">
        <is>
          <t xml:space="preserve">CONCLUIDO	</t>
        </is>
      </c>
      <c r="D213" t="n">
        <v>3.4637</v>
      </c>
      <c r="E213" t="n">
        <v>28.87</v>
      </c>
      <c r="F213" t="n">
        <v>24.89</v>
      </c>
      <c r="G213" t="n">
        <v>57.43</v>
      </c>
      <c r="H213" t="n">
        <v>0.74</v>
      </c>
      <c r="I213" t="n">
        <v>26</v>
      </c>
      <c r="J213" t="n">
        <v>260.23</v>
      </c>
      <c r="K213" t="n">
        <v>58.47</v>
      </c>
      <c r="L213" t="n">
        <v>10.75</v>
      </c>
      <c r="M213" t="n">
        <v>24</v>
      </c>
      <c r="N213" t="n">
        <v>66</v>
      </c>
      <c r="O213" t="n">
        <v>32328.64</v>
      </c>
      <c r="P213" t="n">
        <v>362.85</v>
      </c>
      <c r="Q213" t="n">
        <v>1397.21</v>
      </c>
      <c r="R213" t="n">
        <v>96.01000000000001</v>
      </c>
      <c r="S213" t="n">
        <v>66.97</v>
      </c>
      <c r="T213" t="n">
        <v>11875.11</v>
      </c>
      <c r="U213" t="n">
        <v>0.7</v>
      </c>
      <c r="V213" t="n">
        <v>0.85</v>
      </c>
      <c r="W213" t="n">
        <v>5.34</v>
      </c>
      <c r="X213" t="n">
        <v>0.72</v>
      </c>
      <c r="Y213" t="n">
        <v>1</v>
      </c>
      <c r="Z213" t="n">
        <v>10</v>
      </c>
    </row>
    <row r="214">
      <c r="A214" t="n">
        <v>40</v>
      </c>
      <c r="B214" t="n">
        <v>125</v>
      </c>
      <c r="C214" t="inlineStr">
        <is>
          <t xml:space="preserve">CONCLUIDO	</t>
        </is>
      </c>
      <c r="D214" t="n">
        <v>3.4732</v>
      </c>
      <c r="E214" t="n">
        <v>28.79</v>
      </c>
      <c r="F214" t="n">
        <v>24.85</v>
      </c>
      <c r="G214" t="n">
        <v>59.65</v>
      </c>
      <c r="H214" t="n">
        <v>0.75</v>
      </c>
      <c r="I214" t="n">
        <v>25</v>
      </c>
      <c r="J214" t="n">
        <v>260.69</v>
      </c>
      <c r="K214" t="n">
        <v>58.47</v>
      </c>
      <c r="L214" t="n">
        <v>11</v>
      </c>
      <c r="M214" t="n">
        <v>23</v>
      </c>
      <c r="N214" t="n">
        <v>66.20999999999999</v>
      </c>
      <c r="O214" t="n">
        <v>32385.75</v>
      </c>
      <c r="P214" t="n">
        <v>361.71</v>
      </c>
      <c r="Q214" t="n">
        <v>1397.2</v>
      </c>
      <c r="R214" t="n">
        <v>94.88</v>
      </c>
      <c r="S214" t="n">
        <v>66.97</v>
      </c>
      <c r="T214" t="n">
        <v>11317.71</v>
      </c>
      <c r="U214" t="n">
        <v>0.71</v>
      </c>
      <c r="V214" t="n">
        <v>0.85</v>
      </c>
      <c r="W214" t="n">
        <v>5.34</v>
      </c>
      <c r="X214" t="n">
        <v>0.6899999999999999</v>
      </c>
      <c r="Y214" t="n">
        <v>1</v>
      </c>
      <c r="Z214" t="n">
        <v>10</v>
      </c>
    </row>
    <row r="215">
      <c r="A215" t="n">
        <v>41</v>
      </c>
      <c r="B215" t="n">
        <v>125</v>
      </c>
      <c r="C215" t="inlineStr">
        <is>
          <t xml:space="preserve">CONCLUIDO	</t>
        </is>
      </c>
      <c r="D215" t="n">
        <v>3.4823</v>
      </c>
      <c r="E215" t="n">
        <v>28.72</v>
      </c>
      <c r="F215" t="n">
        <v>24.83</v>
      </c>
      <c r="G215" t="n">
        <v>62.07</v>
      </c>
      <c r="H215" t="n">
        <v>0.77</v>
      </c>
      <c r="I215" t="n">
        <v>24</v>
      </c>
      <c r="J215" t="n">
        <v>261.15</v>
      </c>
      <c r="K215" t="n">
        <v>58.47</v>
      </c>
      <c r="L215" t="n">
        <v>11.25</v>
      </c>
      <c r="M215" t="n">
        <v>22</v>
      </c>
      <c r="N215" t="n">
        <v>66.43000000000001</v>
      </c>
      <c r="O215" t="n">
        <v>32442.95</v>
      </c>
      <c r="P215" t="n">
        <v>359.66</v>
      </c>
      <c r="Q215" t="n">
        <v>1397.24</v>
      </c>
      <c r="R215" t="n">
        <v>94.09</v>
      </c>
      <c r="S215" t="n">
        <v>66.97</v>
      </c>
      <c r="T215" t="n">
        <v>10925.65</v>
      </c>
      <c r="U215" t="n">
        <v>0.71</v>
      </c>
      <c r="V215" t="n">
        <v>0.85</v>
      </c>
      <c r="W215" t="n">
        <v>5.33</v>
      </c>
      <c r="X215" t="n">
        <v>0.66</v>
      </c>
      <c r="Y215" t="n">
        <v>1</v>
      </c>
      <c r="Z215" t="n">
        <v>10</v>
      </c>
    </row>
    <row r="216">
      <c r="A216" t="n">
        <v>42</v>
      </c>
      <c r="B216" t="n">
        <v>125</v>
      </c>
      <c r="C216" t="inlineStr">
        <is>
          <t xml:space="preserve">CONCLUIDO	</t>
        </is>
      </c>
      <c r="D216" t="n">
        <v>3.4824</v>
      </c>
      <c r="E216" t="n">
        <v>28.72</v>
      </c>
      <c r="F216" t="n">
        <v>24.83</v>
      </c>
      <c r="G216" t="n">
        <v>62.06</v>
      </c>
      <c r="H216" t="n">
        <v>0.78</v>
      </c>
      <c r="I216" t="n">
        <v>24</v>
      </c>
      <c r="J216" t="n">
        <v>261.62</v>
      </c>
      <c r="K216" t="n">
        <v>58.47</v>
      </c>
      <c r="L216" t="n">
        <v>11.5</v>
      </c>
      <c r="M216" t="n">
        <v>22</v>
      </c>
      <c r="N216" t="n">
        <v>66.64</v>
      </c>
      <c r="O216" t="n">
        <v>32500.22</v>
      </c>
      <c r="P216" t="n">
        <v>359.36</v>
      </c>
      <c r="Q216" t="n">
        <v>1397.19</v>
      </c>
      <c r="R216" t="n">
        <v>94.03</v>
      </c>
      <c r="S216" t="n">
        <v>66.97</v>
      </c>
      <c r="T216" t="n">
        <v>10895.17</v>
      </c>
      <c r="U216" t="n">
        <v>0.71</v>
      </c>
      <c r="V216" t="n">
        <v>0.85</v>
      </c>
      <c r="W216" t="n">
        <v>5.33</v>
      </c>
      <c r="X216" t="n">
        <v>0.66</v>
      </c>
      <c r="Y216" t="n">
        <v>1</v>
      </c>
      <c r="Z216" t="n">
        <v>10</v>
      </c>
    </row>
    <row r="217">
      <c r="A217" t="n">
        <v>43</v>
      </c>
      <c r="B217" t="n">
        <v>125</v>
      </c>
      <c r="C217" t="inlineStr">
        <is>
          <t xml:space="preserve">CONCLUIDO	</t>
        </is>
      </c>
      <c r="D217" t="n">
        <v>3.4929</v>
      </c>
      <c r="E217" t="n">
        <v>28.63</v>
      </c>
      <c r="F217" t="n">
        <v>24.79</v>
      </c>
      <c r="G217" t="n">
        <v>64.66</v>
      </c>
      <c r="H217" t="n">
        <v>0.8</v>
      </c>
      <c r="I217" t="n">
        <v>23</v>
      </c>
      <c r="J217" t="n">
        <v>262.08</v>
      </c>
      <c r="K217" t="n">
        <v>58.47</v>
      </c>
      <c r="L217" t="n">
        <v>11.75</v>
      </c>
      <c r="M217" t="n">
        <v>21</v>
      </c>
      <c r="N217" t="n">
        <v>66.86</v>
      </c>
      <c r="O217" t="n">
        <v>32557.58</v>
      </c>
      <c r="P217" t="n">
        <v>357.53</v>
      </c>
      <c r="Q217" t="n">
        <v>1397.23</v>
      </c>
      <c r="R217" t="n">
        <v>92.84999999999999</v>
      </c>
      <c r="S217" t="n">
        <v>66.97</v>
      </c>
      <c r="T217" t="n">
        <v>10312.93</v>
      </c>
      <c r="U217" t="n">
        <v>0.72</v>
      </c>
      <c r="V217" t="n">
        <v>0.85</v>
      </c>
      <c r="W217" t="n">
        <v>5.33</v>
      </c>
      <c r="X217" t="n">
        <v>0.62</v>
      </c>
      <c r="Y217" t="n">
        <v>1</v>
      </c>
      <c r="Z217" t="n">
        <v>10</v>
      </c>
    </row>
    <row r="218">
      <c r="A218" t="n">
        <v>44</v>
      </c>
      <c r="B218" t="n">
        <v>125</v>
      </c>
      <c r="C218" t="inlineStr">
        <is>
          <t xml:space="preserve">CONCLUIDO	</t>
        </is>
      </c>
      <c r="D218" t="n">
        <v>3.4905</v>
      </c>
      <c r="E218" t="n">
        <v>28.65</v>
      </c>
      <c r="F218" t="n">
        <v>24.81</v>
      </c>
      <c r="G218" t="n">
        <v>64.70999999999999</v>
      </c>
      <c r="H218" t="n">
        <v>0.8100000000000001</v>
      </c>
      <c r="I218" t="n">
        <v>23</v>
      </c>
      <c r="J218" t="n">
        <v>262.55</v>
      </c>
      <c r="K218" t="n">
        <v>58.47</v>
      </c>
      <c r="L218" t="n">
        <v>12</v>
      </c>
      <c r="M218" t="n">
        <v>21</v>
      </c>
      <c r="N218" t="n">
        <v>67.06999999999999</v>
      </c>
      <c r="O218" t="n">
        <v>32615.02</v>
      </c>
      <c r="P218" t="n">
        <v>356.59</v>
      </c>
      <c r="Q218" t="n">
        <v>1397.17</v>
      </c>
      <c r="R218" t="n">
        <v>93.45999999999999</v>
      </c>
      <c r="S218" t="n">
        <v>66.97</v>
      </c>
      <c r="T218" t="n">
        <v>10617.19</v>
      </c>
      <c r="U218" t="n">
        <v>0.72</v>
      </c>
      <c r="V218" t="n">
        <v>0.85</v>
      </c>
      <c r="W218" t="n">
        <v>5.33</v>
      </c>
      <c r="X218" t="n">
        <v>0.64</v>
      </c>
      <c r="Y218" t="n">
        <v>1</v>
      </c>
      <c r="Z218" t="n">
        <v>10</v>
      </c>
    </row>
    <row r="219">
      <c r="A219" t="n">
        <v>45</v>
      </c>
      <c r="B219" t="n">
        <v>125</v>
      </c>
      <c r="C219" t="inlineStr">
        <is>
          <t xml:space="preserve">CONCLUIDO	</t>
        </is>
      </c>
      <c r="D219" t="n">
        <v>3.5013</v>
      </c>
      <c r="E219" t="n">
        <v>28.56</v>
      </c>
      <c r="F219" t="n">
        <v>24.77</v>
      </c>
      <c r="G219" t="n">
        <v>67.54000000000001</v>
      </c>
      <c r="H219" t="n">
        <v>0.83</v>
      </c>
      <c r="I219" t="n">
        <v>22</v>
      </c>
      <c r="J219" t="n">
        <v>263.01</v>
      </c>
      <c r="K219" t="n">
        <v>58.47</v>
      </c>
      <c r="L219" t="n">
        <v>12.25</v>
      </c>
      <c r="M219" t="n">
        <v>20</v>
      </c>
      <c r="N219" t="n">
        <v>67.29000000000001</v>
      </c>
      <c r="O219" t="n">
        <v>32672.53</v>
      </c>
      <c r="P219" t="n">
        <v>355.56</v>
      </c>
      <c r="Q219" t="n">
        <v>1397.22</v>
      </c>
      <c r="R219" t="n">
        <v>92.25</v>
      </c>
      <c r="S219" t="n">
        <v>66.97</v>
      </c>
      <c r="T219" t="n">
        <v>10019.01</v>
      </c>
      <c r="U219" t="n">
        <v>0.73</v>
      </c>
      <c r="V219" t="n">
        <v>0.85</v>
      </c>
      <c r="W219" t="n">
        <v>5.32</v>
      </c>
      <c r="X219" t="n">
        <v>0.6</v>
      </c>
      <c r="Y219" t="n">
        <v>1</v>
      </c>
      <c r="Z219" t="n">
        <v>10</v>
      </c>
    </row>
    <row r="220">
      <c r="A220" t="n">
        <v>46</v>
      </c>
      <c r="B220" t="n">
        <v>125</v>
      </c>
      <c r="C220" t="inlineStr">
        <is>
          <t xml:space="preserve">CONCLUIDO	</t>
        </is>
      </c>
      <c r="D220" t="n">
        <v>3.4995</v>
      </c>
      <c r="E220" t="n">
        <v>28.58</v>
      </c>
      <c r="F220" t="n">
        <v>24.78</v>
      </c>
      <c r="G220" t="n">
        <v>67.58</v>
      </c>
      <c r="H220" t="n">
        <v>0.84</v>
      </c>
      <c r="I220" t="n">
        <v>22</v>
      </c>
      <c r="J220" t="n">
        <v>263.48</v>
      </c>
      <c r="K220" t="n">
        <v>58.47</v>
      </c>
      <c r="L220" t="n">
        <v>12.5</v>
      </c>
      <c r="M220" t="n">
        <v>20</v>
      </c>
      <c r="N220" t="n">
        <v>67.51000000000001</v>
      </c>
      <c r="O220" t="n">
        <v>32730.13</v>
      </c>
      <c r="P220" t="n">
        <v>354.13</v>
      </c>
      <c r="Q220" t="n">
        <v>1397.21</v>
      </c>
      <c r="R220" t="n">
        <v>92.44</v>
      </c>
      <c r="S220" t="n">
        <v>66.97</v>
      </c>
      <c r="T220" t="n">
        <v>10113.78</v>
      </c>
      <c r="U220" t="n">
        <v>0.72</v>
      </c>
      <c r="V220" t="n">
        <v>0.85</v>
      </c>
      <c r="W220" t="n">
        <v>5.33</v>
      </c>
      <c r="X220" t="n">
        <v>0.61</v>
      </c>
      <c r="Y220" t="n">
        <v>1</v>
      </c>
      <c r="Z220" t="n">
        <v>10</v>
      </c>
    </row>
    <row r="221">
      <c r="A221" t="n">
        <v>47</v>
      </c>
      <c r="B221" t="n">
        <v>125</v>
      </c>
      <c r="C221" t="inlineStr">
        <is>
          <t xml:space="preserve">CONCLUIDO	</t>
        </is>
      </c>
      <c r="D221" t="n">
        <v>3.5105</v>
      </c>
      <c r="E221" t="n">
        <v>28.49</v>
      </c>
      <c r="F221" t="n">
        <v>24.74</v>
      </c>
      <c r="G221" t="n">
        <v>70.68000000000001</v>
      </c>
      <c r="H221" t="n">
        <v>0.86</v>
      </c>
      <c r="I221" t="n">
        <v>21</v>
      </c>
      <c r="J221" t="n">
        <v>263.95</v>
      </c>
      <c r="K221" t="n">
        <v>58.47</v>
      </c>
      <c r="L221" t="n">
        <v>12.75</v>
      </c>
      <c r="M221" t="n">
        <v>19</v>
      </c>
      <c r="N221" t="n">
        <v>67.72</v>
      </c>
      <c r="O221" t="n">
        <v>32787.82</v>
      </c>
      <c r="P221" t="n">
        <v>352.33</v>
      </c>
      <c r="Q221" t="n">
        <v>1397.21</v>
      </c>
      <c r="R221" t="n">
        <v>91.05</v>
      </c>
      <c r="S221" t="n">
        <v>66.97</v>
      </c>
      <c r="T221" t="n">
        <v>9422.43</v>
      </c>
      <c r="U221" t="n">
        <v>0.74</v>
      </c>
      <c r="V221" t="n">
        <v>0.85</v>
      </c>
      <c r="W221" t="n">
        <v>5.33</v>
      </c>
      <c r="X221" t="n">
        <v>0.57</v>
      </c>
      <c r="Y221" t="n">
        <v>1</v>
      </c>
      <c r="Z221" t="n">
        <v>10</v>
      </c>
    </row>
    <row r="222">
      <c r="A222" t="n">
        <v>48</v>
      </c>
      <c r="B222" t="n">
        <v>125</v>
      </c>
      <c r="C222" t="inlineStr">
        <is>
          <t xml:space="preserve">CONCLUIDO	</t>
        </is>
      </c>
      <c r="D222" t="n">
        <v>3.5095</v>
      </c>
      <c r="E222" t="n">
        <v>28.49</v>
      </c>
      <c r="F222" t="n">
        <v>24.75</v>
      </c>
      <c r="G222" t="n">
        <v>70.7</v>
      </c>
      <c r="H222" t="n">
        <v>0.87</v>
      </c>
      <c r="I222" t="n">
        <v>21</v>
      </c>
      <c r="J222" t="n">
        <v>264.42</v>
      </c>
      <c r="K222" t="n">
        <v>58.47</v>
      </c>
      <c r="L222" t="n">
        <v>13</v>
      </c>
      <c r="M222" t="n">
        <v>19</v>
      </c>
      <c r="N222" t="n">
        <v>67.94</v>
      </c>
      <c r="O222" t="n">
        <v>32845.58</v>
      </c>
      <c r="P222" t="n">
        <v>351.35</v>
      </c>
      <c r="Q222" t="n">
        <v>1397.17</v>
      </c>
      <c r="R222" t="n">
        <v>91.56999999999999</v>
      </c>
      <c r="S222" t="n">
        <v>66.97</v>
      </c>
      <c r="T222" t="n">
        <v>9681.42</v>
      </c>
      <c r="U222" t="n">
        <v>0.73</v>
      </c>
      <c r="V222" t="n">
        <v>0.85</v>
      </c>
      <c r="W222" t="n">
        <v>5.33</v>
      </c>
      <c r="X222" t="n">
        <v>0.58</v>
      </c>
      <c r="Y222" t="n">
        <v>1</v>
      </c>
      <c r="Z222" t="n">
        <v>10</v>
      </c>
    </row>
    <row r="223">
      <c r="A223" t="n">
        <v>49</v>
      </c>
      <c r="B223" t="n">
        <v>125</v>
      </c>
      <c r="C223" t="inlineStr">
        <is>
          <t xml:space="preserve">CONCLUIDO	</t>
        </is>
      </c>
      <c r="D223" t="n">
        <v>3.5197</v>
      </c>
      <c r="E223" t="n">
        <v>28.41</v>
      </c>
      <c r="F223" t="n">
        <v>24.71</v>
      </c>
      <c r="G223" t="n">
        <v>74.13</v>
      </c>
      <c r="H223" t="n">
        <v>0.89</v>
      </c>
      <c r="I223" t="n">
        <v>20</v>
      </c>
      <c r="J223" t="n">
        <v>264.89</v>
      </c>
      <c r="K223" t="n">
        <v>58.47</v>
      </c>
      <c r="L223" t="n">
        <v>13.25</v>
      </c>
      <c r="M223" t="n">
        <v>18</v>
      </c>
      <c r="N223" t="n">
        <v>68.16</v>
      </c>
      <c r="O223" t="n">
        <v>32903.43</v>
      </c>
      <c r="P223" t="n">
        <v>349.9</v>
      </c>
      <c r="Q223" t="n">
        <v>1397.18</v>
      </c>
      <c r="R223" t="n">
        <v>90.15000000000001</v>
      </c>
      <c r="S223" t="n">
        <v>66.97</v>
      </c>
      <c r="T223" t="n">
        <v>8978.58</v>
      </c>
      <c r="U223" t="n">
        <v>0.74</v>
      </c>
      <c r="V223" t="n">
        <v>0.85</v>
      </c>
      <c r="W223" t="n">
        <v>5.33</v>
      </c>
      <c r="X223" t="n">
        <v>0.54</v>
      </c>
      <c r="Y223" t="n">
        <v>1</v>
      </c>
      <c r="Z223" t="n">
        <v>10</v>
      </c>
    </row>
    <row r="224">
      <c r="A224" t="n">
        <v>50</v>
      </c>
      <c r="B224" t="n">
        <v>125</v>
      </c>
      <c r="C224" t="inlineStr">
        <is>
          <t xml:space="preserve">CONCLUIDO	</t>
        </is>
      </c>
      <c r="D224" t="n">
        <v>3.5211</v>
      </c>
      <c r="E224" t="n">
        <v>28.4</v>
      </c>
      <c r="F224" t="n">
        <v>24.7</v>
      </c>
      <c r="G224" t="n">
        <v>74.09999999999999</v>
      </c>
      <c r="H224" t="n">
        <v>0.91</v>
      </c>
      <c r="I224" t="n">
        <v>20</v>
      </c>
      <c r="J224" t="n">
        <v>265.36</v>
      </c>
      <c r="K224" t="n">
        <v>58.47</v>
      </c>
      <c r="L224" t="n">
        <v>13.5</v>
      </c>
      <c r="M224" t="n">
        <v>18</v>
      </c>
      <c r="N224" t="n">
        <v>68.38</v>
      </c>
      <c r="O224" t="n">
        <v>32961.36</v>
      </c>
      <c r="P224" t="n">
        <v>349.24</v>
      </c>
      <c r="Q224" t="n">
        <v>1397.3</v>
      </c>
      <c r="R224" t="n">
        <v>89.95</v>
      </c>
      <c r="S224" t="n">
        <v>66.97</v>
      </c>
      <c r="T224" t="n">
        <v>8874.870000000001</v>
      </c>
      <c r="U224" t="n">
        <v>0.74</v>
      </c>
      <c r="V224" t="n">
        <v>0.85</v>
      </c>
      <c r="W224" t="n">
        <v>5.33</v>
      </c>
      <c r="X224" t="n">
        <v>0.53</v>
      </c>
      <c r="Y224" t="n">
        <v>1</v>
      </c>
      <c r="Z224" t="n">
        <v>10</v>
      </c>
    </row>
    <row r="225">
      <c r="A225" t="n">
        <v>51</v>
      </c>
      <c r="B225" t="n">
        <v>125</v>
      </c>
      <c r="C225" t="inlineStr">
        <is>
          <t xml:space="preserve">CONCLUIDO	</t>
        </is>
      </c>
      <c r="D225" t="n">
        <v>3.5301</v>
      </c>
      <c r="E225" t="n">
        <v>28.33</v>
      </c>
      <c r="F225" t="n">
        <v>24.67</v>
      </c>
      <c r="G225" t="n">
        <v>77.92</v>
      </c>
      <c r="H225" t="n">
        <v>0.92</v>
      </c>
      <c r="I225" t="n">
        <v>19</v>
      </c>
      <c r="J225" t="n">
        <v>265.83</v>
      </c>
      <c r="K225" t="n">
        <v>58.47</v>
      </c>
      <c r="L225" t="n">
        <v>13.75</v>
      </c>
      <c r="M225" t="n">
        <v>17</v>
      </c>
      <c r="N225" t="n">
        <v>68.59999999999999</v>
      </c>
      <c r="O225" t="n">
        <v>33019.37</v>
      </c>
      <c r="P225" t="n">
        <v>345.68</v>
      </c>
      <c r="Q225" t="n">
        <v>1397.24</v>
      </c>
      <c r="R225" t="n">
        <v>89.20999999999999</v>
      </c>
      <c r="S225" t="n">
        <v>66.97</v>
      </c>
      <c r="T225" t="n">
        <v>8513.950000000001</v>
      </c>
      <c r="U225" t="n">
        <v>0.75</v>
      </c>
      <c r="V225" t="n">
        <v>0.85</v>
      </c>
      <c r="W225" t="n">
        <v>5.32</v>
      </c>
      <c r="X225" t="n">
        <v>0.51</v>
      </c>
      <c r="Y225" t="n">
        <v>1</v>
      </c>
      <c r="Z225" t="n">
        <v>10</v>
      </c>
    </row>
    <row r="226">
      <c r="A226" t="n">
        <v>52</v>
      </c>
      <c r="B226" t="n">
        <v>125</v>
      </c>
      <c r="C226" t="inlineStr">
        <is>
          <t xml:space="preserve">CONCLUIDO	</t>
        </is>
      </c>
      <c r="D226" t="n">
        <v>3.5288</v>
      </c>
      <c r="E226" t="n">
        <v>28.34</v>
      </c>
      <c r="F226" t="n">
        <v>24.68</v>
      </c>
      <c r="G226" t="n">
        <v>77.95</v>
      </c>
      <c r="H226" t="n">
        <v>0.9399999999999999</v>
      </c>
      <c r="I226" t="n">
        <v>19</v>
      </c>
      <c r="J226" t="n">
        <v>266.3</v>
      </c>
      <c r="K226" t="n">
        <v>58.47</v>
      </c>
      <c r="L226" t="n">
        <v>14</v>
      </c>
      <c r="M226" t="n">
        <v>17</v>
      </c>
      <c r="N226" t="n">
        <v>68.81999999999999</v>
      </c>
      <c r="O226" t="n">
        <v>33077.47</v>
      </c>
      <c r="P226" t="n">
        <v>347.07</v>
      </c>
      <c r="Q226" t="n">
        <v>1397.18</v>
      </c>
      <c r="R226" t="n">
        <v>89.62</v>
      </c>
      <c r="S226" t="n">
        <v>66.97</v>
      </c>
      <c r="T226" t="n">
        <v>8718.01</v>
      </c>
      <c r="U226" t="n">
        <v>0.75</v>
      </c>
      <c r="V226" t="n">
        <v>0.85</v>
      </c>
      <c r="W226" t="n">
        <v>5.32</v>
      </c>
      <c r="X226" t="n">
        <v>0.52</v>
      </c>
      <c r="Y226" t="n">
        <v>1</v>
      </c>
      <c r="Z226" t="n">
        <v>10</v>
      </c>
    </row>
    <row r="227">
      <c r="A227" t="n">
        <v>53</v>
      </c>
      <c r="B227" t="n">
        <v>125</v>
      </c>
      <c r="C227" t="inlineStr">
        <is>
          <t xml:space="preserve">CONCLUIDO	</t>
        </is>
      </c>
      <c r="D227" t="n">
        <v>3.5294</v>
      </c>
      <c r="E227" t="n">
        <v>28.33</v>
      </c>
      <c r="F227" t="n">
        <v>24.68</v>
      </c>
      <c r="G227" t="n">
        <v>77.93000000000001</v>
      </c>
      <c r="H227" t="n">
        <v>0.95</v>
      </c>
      <c r="I227" t="n">
        <v>19</v>
      </c>
      <c r="J227" t="n">
        <v>266.77</v>
      </c>
      <c r="K227" t="n">
        <v>58.47</v>
      </c>
      <c r="L227" t="n">
        <v>14.25</v>
      </c>
      <c r="M227" t="n">
        <v>17</v>
      </c>
      <c r="N227" t="n">
        <v>69.04000000000001</v>
      </c>
      <c r="O227" t="n">
        <v>33135.65</v>
      </c>
      <c r="P227" t="n">
        <v>345.54</v>
      </c>
      <c r="Q227" t="n">
        <v>1397.2</v>
      </c>
      <c r="R227" t="n">
        <v>89.42</v>
      </c>
      <c r="S227" t="n">
        <v>66.97</v>
      </c>
      <c r="T227" t="n">
        <v>8616.379999999999</v>
      </c>
      <c r="U227" t="n">
        <v>0.75</v>
      </c>
      <c r="V227" t="n">
        <v>0.85</v>
      </c>
      <c r="W227" t="n">
        <v>5.32</v>
      </c>
      <c r="X227" t="n">
        <v>0.51</v>
      </c>
      <c r="Y227" t="n">
        <v>1</v>
      </c>
      <c r="Z227" t="n">
        <v>10</v>
      </c>
    </row>
    <row r="228">
      <c r="A228" t="n">
        <v>54</v>
      </c>
      <c r="B228" t="n">
        <v>125</v>
      </c>
      <c r="C228" t="inlineStr">
        <is>
          <t xml:space="preserve">CONCLUIDO	</t>
        </is>
      </c>
      <c r="D228" t="n">
        <v>3.5394</v>
      </c>
      <c r="E228" t="n">
        <v>28.25</v>
      </c>
      <c r="F228" t="n">
        <v>24.65</v>
      </c>
      <c r="G228" t="n">
        <v>82.15000000000001</v>
      </c>
      <c r="H228" t="n">
        <v>0.97</v>
      </c>
      <c r="I228" t="n">
        <v>18</v>
      </c>
      <c r="J228" t="n">
        <v>267.24</v>
      </c>
      <c r="K228" t="n">
        <v>58.47</v>
      </c>
      <c r="L228" t="n">
        <v>14.5</v>
      </c>
      <c r="M228" t="n">
        <v>16</v>
      </c>
      <c r="N228" t="n">
        <v>69.27</v>
      </c>
      <c r="O228" t="n">
        <v>33193.92</v>
      </c>
      <c r="P228" t="n">
        <v>342.56</v>
      </c>
      <c r="Q228" t="n">
        <v>1397.23</v>
      </c>
      <c r="R228" t="n">
        <v>88.23999999999999</v>
      </c>
      <c r="S228" t="n">
        <v>66.97</v>
      </c>
      <c r="T228" t="n">
        <v>8032.8</v>
      </c>
      <c r="U228" t="n">
        <v>0.76</v>
      </c>
      <c r="V228" t="n">
        <v>0.85</v>
      </c>
      <c r="W228" t="n">
        <v>5.32</v>
      </c>
      <c r="X228" t="n">
        <v>0.48</v>
      </c>
      <c r="Y228" t="n">
        <v>1</v>
      </c>
      <c r="Z228" t="n">
        <v>10</v>
      </c>
    </row>
    <row r="229">
      <c r="A229" t="n">
        <v>55</v>
      </c>
      <c r="B229" t="n">
        <v>125</v>
      </c>
      <c r="C229" t="inlineStr">
        <is>
          <t xml:space="preserve">CONCLUIDO	</t>
        </is>
      </c>
      <c r="D229" t="n">
        <v>3.5361</v>
      </c>
      <c r="E229" t="n">
        <v>28.28</v>
      </c>
      <c r="F229" t="n">
        <v>24.67</v>
      </c>
      <c r="G229" t="n">
        <v>82.23999999999999</v>
      </c>
      <c r="H229" t="n">
        <v>0.98</v>
      </c>
      <c r="I229" t="n">
        <v>18</v>
      </c>
      <c r="J229" t="n">
        <v>267.71</v>
      </c>
      <c r="K229" t="n">
        <v>58.47</v>
      </c>
      <c r="L229" t="n">
        <v>14.75</v>
      </c>
      <c r="M229" t="n">
        <v>16</v>
      </c>
      <c r="N229" t="n">
        <v>69.48999999999999</v>
      </c>
      <c r="O229" t="n">
        <v>33252.27</v>
      </c>
      <c r="P229" t="n">
        <v>343.7</v>
      </c>
      <c r="Q229" t="n">
        <v>1397.17</v>
      </c>
      <c r="R229" t="n">
        <v>89.22</v>
      </c>
      <c r="S229" t="n">
        <v>66.97</v>
      </c>
      <c r="T229" t="n">
        <v>8519.379999999999</v>
      </c>
      <c r="U229" t="n">
        <v>0.75</v>
      </c>
      <c r="V229" t="n">
        <v>0.85</v>
      </c>
      <c r="W229" t="n">
        <v>5.32</v>
      </c>
      <c r="X229" t="n">
        <v>0.51</v>
      </c>
      <c r="Y229" t="n">
        <v>1</v>
      </c>
      <c r="Z229" t="n">
        <v>10</v>
      </c>
    </row>
    <row r="230">
      <c r="A230" t="n">
        <v>56</v>
      </c>
      <c r="B230" t="n">
        <v>125</v>
      </c>
      <c r="C230" t="inlineStr">
        <is>
          <t xml:space="preserve">CONCLUIDO	</t>
        </is>
      </c>
      <c r="D230" t="n">
        <v>3.5382</v>
      </c>
      <c r="E230" t="n">
        <v>28.26</v>
      </c>
      <c r="F230" t="n">
        <v>24.66</v>
      </c>
      <c r="G230" t="n">
        <v>82.19</v>
      </c>
      <c r="H230" t="n">
        <v>1</v>
      </c>
      <c r="I230" t="n">
        <v>18</v>
      </c>
      <c r="J230" t="n">
        <v>268.19</v>
      </c>
      <c r="K230" t="n">
        <v>58.47</v>
      </c>
      <c r="L230" t="n">
        <v>15</v>
      </c>
      <c r="M230" t="n">
        <v>16</v>
      </c>
      <c r="N230" t="n">
        <v>69.70999999999999</v>
      </c>
      <c r="O230" t="n">
        <v>33310.7</v>
      </c>
      <c r="P230" t="n">
        <v>341.3</v>
      </c>
      <c r="Q230" t="n">
        <v>1397.22</v>
      </c>
      <c r="R230" t="n">
        <v>88.44</v>
      </c>
      <c r="S230" t="n">
        <v>66.97</v>
      </c>
      <c r="T230" t="n">
        <v>8131.84</v>
      </c>
      <c r="U230" t="n">
        <v>0.76</v>
      </c>
      <c r="V230" t="n">
        <v>0.85</v>
      </c>
      <c r="W230" t="n">
        <v>5.33</v>
      </c>
      <c r="X230" t="n">
        <v>0.49</v>
      </c>
      <c r="Y230" t="n">
        <v>1</v>
      </c>
      <c r="Z230" t="n">
        <v>10</v>
      </c>
    </row>
    <row r="231">
      <c r="A231" t="n">
        <v>57</v>
      </c>
      <c r="B231" t="n">
        <v>125</v>
      </c>
      <c r="C231" t="inlineStr">
        <is>
          <t xml:space="preserve">CONCLUIDO	</t>
        </is>
      </c>
      <c r="D231" t="n">
        <v>3.55</v>
      </c>
      <c r="E231" t="n">
        <v>28.17</v>
      </c>
      <c r="F231" t="n">
        <v>24.61</v>
      </c>
      <c r="G231" t="n">
        <v>86.86</v>
      </c>
      <c r="H231" t="n">
        <v>1.01</v>
      </c>
      <c r="I231" t="n">
        <v>17</v>
      </c>
      <c r="J231" t="n">
        <v>268.66</v>
      </c>
      <c r="K231" t="n">
        <v>58.47</v>
      </c>
      <c r="L231" t="n">
        <v>15.25</v>
      </c>
      <c r="M231" t="n">
        <v>15</v>
      </c>
      <c r="N231" t="n">
        <v>69.94</v>
      </c>
      <c r="O231" t="n">
        <v>33369.22</v>
      </c>
      <c r="P231" t="n">
        <v>338.69</v>
      </c>
      <c r="Q231" t="n">
        <v>1397.23</v>
      </c>
      <c r="R231" t="n">
        <v>87.04000000000001</v>
      </c>
      <c r="S231" t="n">
        <v>66.97</v>
      </c>
      <c r="T231" t="n">
        <v>7438.11</v>
      </c>
      <c r="U231" t="n">
        <v>0.77</v>
      </c>
      <c r="V231" t="n">
        <v>0.86</v>
      </c>
      <c r="W231" t="n">
        <v>5.32</v>
      </c>
      <c r="X231" t="n">
        <v>0.44</v>
      </c>
      <c r="Y231" t="n">
        <v>1</v>
      </c>
      <c r="Z231" t="n">
        <v>10</v>
      </c>
    </row>
    <row r="232">
      <c r="A232" t="n">
        <v>58</v>
      </c>
      <c r="B232" t="n">
        <v>125</v>
      </c>
      <c r="C232" t="inlineStr">
        <is>
          <t xml:space="preserve">CONCLUIDO	</t>
        </is>
      </c>
      <c r="D232" t="n">
        <v>3.5487</v>
      </c>
      <c r="E232" t="n">
        <v>28.18</v>
      </c>
      <c r="F232" t="n">
        <v>24.62</v>
      </c>
      <c r="G232" t="n">
        <v>86.89</v>
      </c>
      <c r="H232" t="n">
        <v>1.03</v>
      </c>
      <c r="I232" t="n">
        <v>17</v>
      </c>
      <c r="J232" t="n">
        <v>269.14</v>
      </c>
      <c r="K232" t="n">
        <v>58.47</v>
      </c>
      <c r="L232" t="n">
        <v>15.5</v>
      </c>
      <c r="M232" t="n">
        <v>15</v>
      </c>
      <c r="N232" t="n">
        <v>70.16</v>
      </c>
      <c r="O232" t="n">
        <v>33427.83</v>
      </c>
      <c r="P232" t="n">
        <v>338.69</v>
      </c>
      <c r="Q232" t="n">
        <v>1397.18</v>
      </c>
      <c r="R232" t="n">
        <v>87.18000000000001</v>
      </c>
      <c r="S232" t="n">
        <v>66.97</v>
      </c>
      <c r="T232" t="n">
        <v>7506.84</v>
      </c>
      <c r="U232" t="n">
        <v>0.77</v>
      </c>
      <c r="V232" t="n">
        <v>0.85</v>
      </c>
      <c r="W232" t="n">
        <v>5.33</v>
      </c>
      <c r="X232" t="n">
        <v>0.45</v>
      </c>
      <c r="Y232" t="n">
        <v>1</v>
      </c>
      <c r="Z232" t="n">
        <v>10</v>
      </c>
    </row>
    <row r="233">
      <c r="A233" t="n">
        <v>59</v>
      </c>
      <c r="B233" t="n">
        <v>125</v>
      </c>
      <c r="C233" t="inlineStr">
        <is>
          <t xml:space="preserve">CONCLUIDO	</t>
        </is>
      </c>
      <c r="D233" t="n">
        <v>3.5489</v>
      </c>
      <c r="E233" t="n">
        <v>28.18</v>
      </c>
      <c r="F233" t="n">
        <v>24.62</v>
      </c>
      <c r="G233" t="n">
        <v>86.89</v>
      </c>
      <c r="H233" t="n">
        <v>1.04</v>
      </c>
      <c r="I233" t="n">
        <v>17</v>
      </c>
      <c r="J233" t="n">
        <v>269.61</v>
      </c>
      <c r="K233" t="n">
        <v>58.47</v>
      </c>
      <c r="L233" t="n">
        <v>15.75</v>
      </c>
      <c r="M233" t="n">
        <v>15</v>
      </c>
      <c r="N233" t="n">
        <v>70.39</v>
      </c>
      <c r="O233" t="n">
        <v>33486.53</v>
      </c>
      <c r="P233" t="n">
        <v>336.72</v>
      </c>
      <c r="Q233" t="n">
        <v>1397.23</v>
      </c>
      <c r="R233" t="n">
        <v>87.39</v>
      </c>
      <c r="S233" t="n">
        <v>66.97</v>
      </c>
      <c r="T233" t="n">
        <v>7609.65</v>
      </c>
      <c r="U233" t="n">
        <v>0.77</v>
      </c>
      <c r="V233" t="n">
        <v>0.85</v>
      </c>
      <c r="W233" t="n">
        <v>5.32</v>
      </c>
      <c r="X233" t="n">
        <v>0.45</v>
      </c>
      <c r="Y233" t="n">
        <v>1</v>
      </c>
      <c r="Z233" t="n">
        <v>10</v>
      </c>
    </row>
    <row r="234">
      <c r="A234" t="n">
        <v>60</v>
      </c>
      <c r="B234" t="n">
        <v>125</v>
      </c>
      <c r="C234" t="inlineStr">
        <is>
          <t xml:space="preserve">CONCLUIDO	</t>
        </is>
      </c>
      <c r="D234" t="n">
        <v>3.5572</v>
      </c>
      <c r="E234" t="n">
        <v>28.11</v>
      </c>
      <c r="F234" t="n">
        <v>24.6</v>
      </c>
      <c r="G234" t="n">
        <v>92.25</v>
      </c>
      <c r="H234" t="n">
        <v>1.05</v>
      </c>
      <c r="I234" t="n">
        <v>16</v>
      </c>
      <c r="J234" t="n">
        <v>270.09</v>
      </c>
      <c r="K234" t="n">
        <v>58.47</v>
      </c>
      <c r="L234" t="n">
        <v>16</v>
      </c>
      <c r="M234" t="n">
        <v>14</v>
      </c>
      <c r="N234" t="n">
        <v>70.62</v>
      </c>
      <c r="O234" t="n">
        <v>33545.31</v>
      </c>
      <c r="P234" t="n">
        <v>334.89</v>
      </c>
      <c r="Q234" t="n">
        <v>1397.24</v>
      </c>
      <c r="R234" t="n">
        <v>86.58</v>
      </c>
      <c r="S234" t="n">
        <v>66.97</v>
      </c>
      <c r="T234" t="n">
        <v>7213.61</v>
      </c>
      <c r="U234" t="n">
        <v>0.77</v>
      </c>
      <c r="V234" t="n">
        <v>0.86</v>
      </c>
      <c r="W234" t="n">
        <v>5.32</v>
      </c>
      <c r="X234" t="n">
        <v>0.43</v>
      </c>
      <c r="Y234" t="n">
        <v>1</v>
      </c>
      <c r="Z234" t="n">
        <v>10</v>
      </c>
    </row>
    <row r="235">
      <c r="A235" t="n">
        <v>61</v>
      </c>
      <c r="B235" t="n">
        <v>125</v>
      </c>
      <c r="C235" t="inlineStr">
        <is>
          <t xml:space="preserve">CONCLUIDO	</t>
        </is>
      </c>
      <c r="D235" t="n">
        <v>3.5576</v>
      </c>
      <c r="E235" t="n">
        <v>28.11</v>
      </c>
      <c r="F235" t="n">
        <v>24.6</v>
      </c>
      <c r="G235" t="n">
        <v>92.23999999999999</v>
      </c>
      <c r="H235" t="n">
        <v>1.07</v>
      </c>
      <c r="I235" t="n">
        <v>16</v>
      </c>
      <c r="J235" t="n">
        <v>270.57</v>
      </c>
      <c r="K235" t="n">
        <v>58.47</v>
      </c>
      <c r="L235" t="n">
        <v>16.25</v>
      </c>
      <c r="M235" t="n">
        <v>14</v>
      </c>
      <c r="N235" t="n">
        <v>70.84</v>
      </c>
      <c r="O235" t="n">
        <v>33604.17</v>
      </c>
      <c r="P235" t="n">
        <v>335.55</v>
      </c>
      <c r="Q235" t="n">
        <v>1397.17</v>
      </c>
      <c r="R235" t="n">
        <v>86.73</v>
      </c>
      <c r="S235" t="n">
        <v>66.97</v>
      </c>
      <c r="T235" t="n">
        <v>7285.19</v>
      </c>
      <c r="U235" t="n">
        <v>0.77</v>
      </c>
      <c r="V235" t="n">
        <v>0.86</v>
      </c>
      <c r="W235" t="n">
        <v>5.32</v>
      </c>
      <c r="X235" t="n">
        <v>0.43</v>
      </c>
      <c r="Y235" t="n">
        <v>1</v>
      </c>
      <c r="Z235" t="n">
        <v>10</v>
      </c>
    </row>
    <row r="236">
      <c r="A236" t="n">
        <v>62</v>
      </c>
      <c r="B236" t="n">
        <v>125</v>
      </c>
      <c r="C236" t="inlineStr">
        <is>
          <t xml:space="preserve">CONCLUIDO	</t>
        </is>
      </c>
      <c r="D236" t="n">
        <v>3.5566</v>
      </c>
      <c r="E236" t="n">
        <v>28.12</v>
      </c>
      <c r="F236" t="n">
        <v>24.6</v>
      </c>
      <c r="G236" t="n">
        <v>92.26000000000001</v>
      </c>
      <c r="H236" t="n">
        <v>1.08</v>
      </c>
      <c r="I236" t="n">
        <v>16</v>
      </c>
      <c r="J236" t="n">
        <v>271.05</v>
      </c>
      <c r="K236" t="n">
        <v>58.47</v>
      </c>
      <c r="L236" t="n">
        <v>16.5</v>
      </c>
      <c r="M236" t="n">
        <v>14</v>
      </c>
      <c r="N236" t="n">
        <v>71.06999999999999</v>
      </c>
      <c r="O236" t="n">
        <v>33663.13</v>
      </c>
      <c r="P236" t="n">
        <v>334.66</v>
      </c>
      <c r="Q236" t="n">
        <v>1397.23</v>
      </c>
      <c r="R236" t="n">
        <v>86.86</v>
      </c>
      <c r="S236" t="n">
        <v>66.97</v>
      </c>
      <c r="T236" t="n">
        <v>7352.2</v>
      </c>
      <c r="U236" t="n">
        <v>0.77</v>
      </c>
      <c r="V236" t="n">
        <v>0.86</v>
      </c>
      <c r="W236" t="n">
        <v>5.32</v>
      </c>
      <c r="X236" t="n">
        <v>0.44</v>
      </c>
      <c r="Y236" t="n">
        <v>1</v>
      </c>
      <c r="Z236" t="n">
        <v>10</v>
      </c>
    </row>
    <row r="237">
      <c r="A237" t="n">
        <v>63</v>
      </c>
      <c r="B237" t="n">
        <v>125</v>
      </c>
      <c r="C237" t="inlineStr">
        <is>
          <t xml:space="preserve">CONCLUIDO	</t>
        </is>
      </c>
      <c r="D237" t="n">
        <v>3.5569</v>
      </c>
      <c r="E237" t="n">
        <v>28.11</v>
      </c>
      <c r="F237" t="n">
        <v>24.6</v>
      </c>
      <c r="G237" t="n">
        <v>92.26000000000001</v>
      </c>
      <c r="H237" t="n">
        <v>1.1</v>
      </c>
      <c r="I237" t="n">
        <v>16</v>
      </c>
      <c r="J237" t="n">
        <v>271.52</v>
      </c>
      <c r="K237" t="n">
        <v>58.47</v>
      </c>
      <c r="L237" t="n">
        <v>16.75</v>
      </c>
      <c r="M237" t="n">
        <v>14</v>
      </c>
      <c r="N237" t="n">
        <v>71.3</v>
      </c>
      <c r="O237" t="n">
        <v>33722.17</v>
      </c>
      <c r="P237" t="n">
        <v>332.99</v>
      </c>
      <c r="Q237" t="n">
        <v>1397.21</v>
      </c>
      <c r="R237" t="n">
        <v>86.70999999999999</v>
      </c>
      <c r="S237" t="n">
        <v>66.97</v>
      </c>
      <c r="T237" t="n">
        <v>7276.82</v>
      </c>
      <c r="U237" t="n">
        <v>0.77</v>
      </c>
      <c r="V237" t="n">
        <v>0.86</v>
      </c>
      <c r="W237" t="n">
        <v>5.32</v>
      </c>
      <c r="X237" t="n">
        <v>0.44</v>
      </c>
      <c r="Y237" t="n">
        <v>1</v>
      </c>
      <c r="Z237" t="n">
        <v>10</v>
      </c>
    </row>
    <row r="238">
      <c r="A238" t="n">
        <v>64</v>
      </c>
      <c r="B238" t="n">
        <v>125</v>
      </c>
      <c r="C238" t="inlineStr">
        <is>
          <t xml:space="preserve">CONCLUIDO	</t>
        </is>
      </c>
      <c r="D238" t="n">
        <v>3.5673</v>
      </c>
      <c r="E238" t="n">
        <v>28.03</v>
      </c>
      <c r="F238" t="n">
        <v>24.57</v>
      </c>
      <c r="G238" t="n">
        <v>98.27</v>
      </c>
      <c r="H238" t="n">
        <v>1.11</v>
      </c>
      <c r="I238" t="n">
        <v>15</v>
      </c>
      <c r="J238" t="n">
        <v>272</v>
      </c>
      <c r="K238" t="n">
        <v>58.47</v>
      </c>
      <c r="L238" t="n">
        <v>17</v>
      </c>
      <c r="M238" t="n">
        <v>13</v>
      </c>
      <c r="N238" t="n">
        <v>71.53</v>
      </c>
      <c r="O238" t="n">
        <v>33781.3</v>
      </c>
      <c r="P238" t="n">
        <v>331.82</v>
      </c>
      <c r="Q238" t="n">
        <v>1397.21</v>
      </c>
      <c r="R238" t="n">
        <v>85.47</v>
      </c>
      <c r="S238" t="n">
        <v>66.97</v>
      </c>
      <c r="T238" t="n">
        <v>6660.69</v>
      </c>
      <c r="U238" t="n">
        <v>0.78</v>
      </c>
      <c r="V238" t="n">
        <v>0.86</v>
      </c>
      <c r="W238" t="n">
        <v>5.32</v>
      </c>
      <c r="X238" t="n">
        <v>0.4</v>
      </c>
      <c r="Y238" t="n">
        <v>1</v>
      </c>
      <c r="Z238" t="n">
        <v>10</v>
      </c>
    </row>
    <row r="239">
      <c r="A239" t="n">
        <v>65</v>
      </c>
      <c r="B239" t="n">
        <v>125</v>
      </c>
      <c r="C239" t="inlineStr">
        <is>
          <t xml:space="preserve">CONCLUIDO	</t>
        </is>
      </c>
      <c r="D239" t="n">
        <v>3.5677</v>
      </c>
      <c r="E239" t="n">
        <v>28.03</v>
      </c>
      <c r="F239" t="n">
        <v>24.56</v>
      </c>
      <c r="G239" t="n">
        <v>98.26000000000001</v>
      </c>
      <c r="H239" t="n">
        <v>1.13</v>
      </c>
      <c r="I239" t="n">
        <v>15</v>
      </c>
      <c r="J239" t="n">
        <v>272.48</v>
      </c>
      <c r="K239" t="n">
        <v>58.47</v>
      </c>
      <c r="L239" t="n">
        <v>17.25</v>
      </c>
      <c r="M239" t="n">
        <v>13</v>
      </c>
      <c r="N239" t="n">
        <v>71.76000000000001</v>
      </c>
      <c r="O239" t="n">
        <v>33840.65</v>
      </c>
      <c r="P239" t="n">
        <v>330.59</v>
      </c>
      <c r="Q239" t="n">
        <v>1397.2</v>
      </c>
      <c r="R239" t="n">
        <v>85.34999999999999</v>
      </c>
      <c r="S239" t="n">
        <v>66.97</v>
      </c>
      <c r="T239" t="n">
        <v>6602.35</v>
      </c>
      <c r="U239" t="n">
        <v>0.78</v>
      </c>
      <c r="V239" t="n">
        <v>0.86</v>
      </c>
      <c r="W239" t="n">
        <v>5.32</v>
      </c>
      <c r="X239" t="n">
        <v>0.4</v>
      </c>
      <c r="Y239" t="n">
        <v>1</v>
      </c>
      <c r="Z239" t="n">
        <v>10</v>
      </c>
    </row>
    <row r="240">
      <c r="A240" t="n">
        <v>66</v>
      </c>
      <c r="B240" t="n">
        <v>125</v>
      </c>
      <c r="C240" t="inlineStr">
        <is>
          <t xml:space="preserve">CONCLUIDO	</t>
        </is>
      </c>
      <c r="D240" t="n">
        <v>3.5662</v>
      </c>
      <c r="E240" t="n">
        <v>28.04</v>
      </c>
      <c r="F240" t="n">
        <v>24.58</v>
      </c>
      <c r="G240" t="n">
        <v>98.3</v>
      </c>
      <c r="H240" t="n">
        <v>1.14</v>
      </c>
      <c r="I240" t="n">
        <v>15</v>
      </c>
      <c r="J240" t="n">
        <v>272.97</v>
      </c>
      <c r="K240" t="n">
        <v>58.47</v>
      </c>
      <c r="L240" t="n">
        <v>17.5</v>
      </c>
      <c r="M240" t="n">
        <v>13</v>
      </c>
      <c r="N240" t="n">
        <v>71.98999999999999</v>
      </c>
      <c r="O240" t="n">
        <v>33899.96</v>
      </c>
      <c r="P240" t="n">
        <v>329.31</v>
      </c>
      <c r="Q240" t="n">
        <v>1397.26</v>
      </c>
      <c r="R240" t="n">
        <v>85.98999999999999</v>
      </c>
      <c r="S240" t="n">
        <v>66.97</v>
      </c>
      <c r="T240" t="n">
        <v>6920.16</v>
      </c>
      <c r="U240" t="n">
        <v>0.78</v>
      </c>
      <c r="V240" t="n">
        <v>0.86</v>
      </c>
      <c r="W240" t="n">
        <v>5.32</v>
      </c>
      <c r="X240" t="n">
        <v>0.41</v>
      </c>
      <c r="Y240" t="n">
        <v>1</v>
      </c>
      <c r="Z240" t="n">
        <v>10</v>
      </c>
    </row>
    <row r="241">
      <c r="A241" t="n">
        <v>67</v>
      </c>
      <c r="B241" t="n">
        <v>125</v>
      </c>
      <c r="C241" t="inlineStr">
        <is>
          <t xml:space="preserve">CONCLUIDO	</t>
        </is>
      </c>
      <c r="D241" t="n">
        <v>3.5687</v>
      </c>
      <c r="E241" t="n">
        <v>28.02</v>
      </c>
      <c r="F241" t="n">
        <v>24.56</v>
      </c>
      <c r="G241" t="n">
        <v>98.22</v>
      </c>
      <c r="H241" t="n">
        <v>1.16</v>
      </c>
      <c r="I241" t="n">
        <v>15</v>
      </c>
      <c r="J241" t="n">
        <v>273.45</v>
      </c>
      <c r="K241" t="n">
        <v>58.47</v>
      </c>
      <c r="L241" t="n">
        <v>17.75</v>
      </c>
      <c r="M241" t="n">
        <v>13</v>
      </c>
      <c r="N241" t="n">
        <v>72.22</v>
      </c>
      <c r="O241" t="n">
        <v>33959.36</v>
      </c>
      <c r="P241" t="n">
        <v>326.31</v>
      </c>
      <c r="Q241" t="n">
        <v>1397.24</v>
      </c>
      <c r="R241" t="n">
        <v>85.37</v>
      </c>
      <c r="S241" t="n">
        <v>66.97</v>
      </c>
      <c r="T241" t="n">
        <v>6613.64</v>
      </c>
      <c r="U241" t="n">
        <v>0.78</v>
      </c>
      <c r="V241" t="n">
        <v>0.86</v>
      </c>
      <c r="W241" t="n">
        <v>5.31</v>
      </c>
      <c r="X241" t="n">
        <v>0.39</v>
      </c>
      <c r="Y241" t="n">
        <v>1</v>
      </c>
      <c r="Z241" t="n">
        <v>10</v>
      </c>
    </row>
    <row r="242">
      <c r="A242" t="n">
        <v>68</v>
      </c>
      <c r="B242" t="n">
        <v>125</v>
      </c>
      <c r="C242" t="inlineStr">
        <is>
          <t xml:space="preserve">CONCLUIDO	</t>
        </is>
      </c>
      <c r="D242" t="n">
        <v>3.5768</v>
      </c>
      <c r="E242" t="n">
        <v>27.96</v>
      </c>
      <c r="F242" t="n">
        <v>24.54</v>
      </c>
      <c r="G242" t="n">
        <v>105.17</v>
      </c>
      <c r="H242" t="n">
        <v>1.17</v>
      </c>
      <c r="I242" t="n">
        <v>14</v>
      </c>
      <c r="J242" t="n">
        <v>273.93</v>
      </c>
      <c r="K242" t="n">
        <v>58.47</v>
      </c>
      <c r="L242" t="n">
        <v>18</v>
      </c>
      <c r="M242" t="n">
        <v>12</v>
      </c>
      <c r="N242" t="n">
        <v>72.45999999999999</v>
      </c>
      <c r="O242" t="n">
        <v>34018.85</v>
      </c>
      <c r="P242" t="n">
        <v>324.96</v>
      </c>
      <c r="Q242" t="n">
        <v>1397.17</v>
      </c>
      <c r="R242" t="n">
        <v>84.48999999999999</v>
      </c>
      <c r="S242" t="n">
        <v>66.97</v>
      </c>
      <c r="T242" t="n">
        <v>6174.98</v>
      </c>
      <c r="U242" t="n">
        <v>0.79</v>
      </c>
      <c r="V242" t="n">
        <v>0.86</v>
      </c>
      <c r="W242" t="n">
        <v>5.32</v>
      </c>
      <c r="X242" t="n">
        <v>0.37</v>
      </c>
      <c r="Y242" t="n">
        <v>1</v>
      </c>
      <c r="Z242" t="n">
        <v>10</v>
      </c>
    </row>
    <row r="243">
      <c r="A243" t="n">
        <v>69</v>
      </c>
      <c r="B243" t="n">
        <v>125</v>
      </c>
      <c r="C243" t="inlineStr">
        <is>
          <t xml:space="preserve">CONCLUIDO	</t>
        </is>
      </c>
      <c r="D243" t="n">
        <v>3.5786</v>
      </c>
      <c r="E243" t="n">
        <v>27.94</v>
      </c>
      <c r="F243" t="n">
        <v>24.53</v>
      </c>
      <c r="G243" t="n">
        <v>105.11</v>
      </c>
      <c r="H243" t="n">
        <v>1.18</v>
      </c>
      <c r="I243" t="n">
        <v>14</v>
      </c>
      <c r="J243" t="n">
        <v>274.41</v>
      </c>
      <c r="K243" t="n">
        <v>58.47</v>
      </c>
      <c r="L243" t="n">
        <v>18.25</v>
      </c>
      <c r="M243" t="n">
        <v>12</v>
      </c>
      <c r="N243" t="n">
        <v>72.69</v>
      </c>
      <c r="O243" t="n">
        <v>34078.44</v>
      </c>
      <c r="P243" t="n">
        <v>324.48</v>
      </c>
      <c r="Q243" t="n">
        <v>1397.2</v>
      </c>
      <c r="R243" t="n">
        <v>84.27</v>
      </c>
      <c r="S243" t="n">
        <v>66.97</v>
      </c>
      <c r="T243" t="n">
        <v>6065.15</v>
      </c>
      <c r="U243" t="n">
        <v>0.79</v>
      </c>
      <c r="V243" t="n">
        <v>0.86</v>
      </c>
      <c r="W243" t="n">
        <v>5.32</v>
      </c>
      <c r="X243" t="n">
        <v>0.36</v>
      </c>
      <c r="Y243" t="n">
        <v>1</v>
      </c>
      <c r="Z243" t="n">
        <v>10</v>
      </c>
    </row>
    <row r="244">
      <c r="A244" t="n">
        <v>70</v>
      </c>
      <c r="B244" t="n">
        <v>125</v>
      </c>
      <c r="C244" t="inlineStr">
        <is>
          <t xml:space="preserve">CONCLUIDO	</t>
        </is>
      </c>
      <c r="D244" t="n">
        <v>3.5785</v>
      </c>
      <c r="E244" t="n">
        <v>27.94</v>
      </c>
      <c r="F244" t="n">
        <v>24.53</v>
      </c>
      <c r="G244" t="n">
        <v>105.11</v>
      </c>
      <c r="H244" t="n">
        <v>1.2</v>
      </c>
      <c r="I244" t="n">
        <v>14</v>
      </c>
      <c r="J244" t="n">
        <v>274.9</v>
      </c>
      <c r="K244" t="n">
        <v>58.47</v>
      </c>
      <c r="L244" t="n">
        <v>18.5</v>
      </c>
      <c r="M244" t="n">
        <v>12</v>
      </c>
      <c r="N244" t="n">
        <v>72.92</v>
      </c>
      <c r="O244" t="n">
        <v>34138.11</v>
      </c>
      <c r="P244" t="n">
        <v>322.93</v>
      </c>
      <c r="Q244" t="n">
        <v>1397.17</v>
      </c>
      <c r="R244" t="n">
        <v>84.37</v>
      </c>
      <c r="S244" t="n">
        <v>66.97</v>
      </c>
      <c r="T244" t="n">
        <v>6116.27</v>
      </c>
      <c r="U244" t="n">
        <v>0.79</v>
      </c>
      <c r="V244" t="n">
        <v>0.86</v>
      </c>
      <c r="W244" t="n">
        <v>5.32</v>
      </c>
      <c r="X244" t="n">
        <v>0.36</v>
      </c>
      <c r="Y244" t="n">
        <v>1</v>
      </c>
      <c r="Z244" t="n">
        <v>10</v>
      </c>
    </row>
    <row r="245">
      <c r="A245" t="n">
        <v>71</v>
      </c>
      <c r="B245" t="n">
        <v>125</v>
      </c>
      <c r="C245" t="inlineStr">
        <is>
          <t xml:space="preserve">CONCLUIDO	</t>
        </is>
      </c>
      <c r="D245" t="n">
        <v>3.578</v>
      </c>
      <c r="E245" t="n">
        <v>27.95</v>
      </c>
      <c r="F245" t="n">
        <v>24.53</v>
      </c>
      <c r="G245" t="n">
        <v>105.13</v>
      </c>
      <c r="H245" t="n">
        <v>1.21</v>
      </c>
      <c r="I245" t="n">
        <v>14</v>
      </c>
      <c r="J245" t="n">
        <v>275.38</v>
      </c>
      <c r="K245" t="n">
        <v>58.47</v>
      </c>
      <c r="L245" t="n">
        <v>18.75</v>
      </c>
      <c r="M245" t="n">
        <v>12</v>
      </c>
      <c r="N245" t="n">
        <v>73.16</v>
      </c>
      <c r="O245" t="n">
        <v>34197.87</v>
      </c>
      <c r="P245" t="n">
        <v>318.94</v>
      </c>
      <c r="Q245" t="n">
        <v>1397.2</v>
      </c>
      <c r="R245" t="n">
        <v>84.53</v>
      </c>
      <c r="S245" t="n">
        <v>66.97</v>
      </c>
      <c r="T245" t="n">
        <v>6199.13</v>
      </c>
      <c r="U245" t="n">
        <v>0.79</v>
      </c>
      <c r="V245" t="n">
        <v>0.86</v>
      </c>
      <c r="W245" t="n">
        <v>5.31</v>
      </c>
      <c r="X245" t="n">
        <v>0.36</v>
      </c>
      <c r="Y245" t="n">
        <v>1</v>
      </c>
      <c r="Z245" t="n">
        <v>10</v>
      </c>
    </row>
    <row r="246">
      <c r="A246" t="n">
        <v>72</v>
      </c>
      <c r="B246" t="n">
        <v>125</v>
      </c>
      <c r="C246" t="inlineStr">
        <is>
          <t xml:space="preserve">CONCLUIDO	</t>
        </is>
      </c>
      <c r="D246" t="n">
        <v>3.5868</v>
      </c>
      <c r="E246" t="n">
        <v>27.88</v>
      </c>
      <c r="F246" t="n">
        <v>24.51</v>
      </c>
      <c r="G246" t="n">
        <v>113.12</v>
      </c>
      <c r="H246" t="n">
        <v>1.23</v>
      </c>
      <c r="I246" t="n">
        <v>13</v>
      </c>
      <c r="J246" t="n">
        <v>275.87</v>
      </c>
      <c r="K246" t="n">
        <v>58.47</v>
      </c>
      <c r="L246" t="n">
        <v>19</v>
      </c>
      <c r="M246" t="n">
        <v>10</v>
      </c>
      <c r="N246" t="n">
        <v>73.39</v>
      </c>
      <c r="O246" t="n">
        <v>34257.73</v>
      </c>
      <c r="P246" t="n">
        <v>317.84</v>
      </c>
      <c r="Q246" t="n">
        <v>1397.2</v>
      </c>
      <c r="R246" t="n">
        <v>83.64</v>
      </c>
      <c r="S246" t="n">
        <v>66.97</v>
      </c>
      <c r="T246" t="n">
        <v>5758.46</v>
      </c>
      <c r="U246" t="n">
        <v>0.8</v>
      </c>
      <c r="V246" t="n">
        <v>0.86</v>
      </c>
      <c r="W246" t="n">
        <v>5.32</v>
      </c>
      <c r="X246" t="n">
        <v>0.34</v>
      </c>
      <c r="Y246" t="n">
        <v>1</v>
      </c>
      <c r="Z246" t="n">
        <v>10</v>
      </c>
    </row>
    <row r="247">
      <c r="A247" t="n">
        <v>73</v>
      </c>
      <c r="B247" t="n">
        <v>125</v>
      </c>
      <c r="C247" t="inlineStr">
        <is>
          <t xml:space="preserve">CONCLUIDO	</t>
        </is>
      </c>
      <c r="D247" t="n">
        <v>3.5857</v>
      </c>
      <c r="E247" t="n">
        <v>27.89</v>
      </c>
      <c r="F247" t="n">
        <v>24.52</v>
      </c>
      <c r="G247" t="n">
        <v>113.16</v>
      </c>
      <c r="H247" t="n">
        <v>1.24</v>
      </c>
      <c r="I247" t="n">
        <v>13</v>
      </c>
      <c r="J247" t="n">
        <v>276.35</v>
      </c>
      <c r="K247" t="n">
        <v>58.47</v>
      </c>
      <c r="L247" t="n">
        <v>19.25</v>
      </c>
      <c r="M247" t="n">
        <v>8</v>
      </c>
      <c r="N247" t="n">
        <v>73.63</v>
      </c>
      <c r="O247" t="n">
        <v>34317.68</v>
      </c>
      <c r="P247" t="n">
        <v>318.97</v>
      </c>
      <c r="Q247" t="n">
        <v>1397.18</v>
      </c>
      <c r="R247" t="n">
        <v>83.95999999999999</v>
      </c>
      <c r="S247" t="n">
        <v>66.97</v>
      </c>
      <c r="T247" t="n">
        <v>5916.42</v>
      </c>
      <c r="U247" t="n">
        <v>0.8</v>
      </c>
      <c r="V247" t="n">
        <v>0.86</v>
      </c>
      <c r="W247" t="n">
        <v>5.32</v>
      </c>
      <c r="X247" t="n">
        <v>0.35</v>
      </c>
      <c r="Y247" t="n">
        <v>1</v>
      </c>
      <c r="Z247" t="n">
        <v>10</v>
      </c>
    </row>
    <row r="248">
      <c r="A248" t="n">
        <v>74</v>
      </c>
      <c r="B248" t="n">
        <v>125</v>
      </c>
      <c r="C248" t="inlineStr">
        <is>
          <t xml:space="preserve">CONCLUIDO	</t>
        </is>
      </c>
      <c r="D248" t="n">
        <v>3.5868</v>
      </c>
      <c r="E248" t="n">
        <v>27.88</v>
      </c>
      <c r="F248" t="n">
        <v>24.51</v>
      </c>
      <c r="G248" t="n">
        <v>113.12</v>
      </c>
      <c r="H248" t="n">
        <v>1.25</v>
      </c>
      <c r="I248" t="n">
        <v>13</v>
      </c>
      <c r="J248" t="n">
        <v>276.84</v>
      </c>
      <c r="K248" t="n">
        <v>58.47</v>
      </c>
      <c r="L248" t="n">
        <v>19.5</v>
      </c>
      <c r="M248" t="n">
        <v>8</v>
      </c>
      <c r="N248" t="n">
        <v>73.87</v>
      </c>
      <c r="O248" t="n">
        <v>34377.72</v>
      </c>
      <c r="P248" t="n">
        <v>318.84</v>
      </c>
      <c r="Q248" t="n">
        <v>1397.18</v>
      </c>
      <c r="R248" t="n">
        <v>83.90000000000001</v>
      </c>
      <c r="S248" t="n">
        <v>66.97</v>
      </c>
      <c r="T248" t="n">
        <v>5886.73</v>
      </c>
      <c r="U248" t="n">
        <v>0.8</v>
      </c>
      <c r="V248" t="n">
        <v>0.86</v>
      </c>
      <c r="W248" t="n">
        <v>5.31</v>
      </c>
      <c r="X248" t="n">
        <v>0.34</v>
      </c>
      <c r="Y248" t="n">
        <v>1</v>
      </c>
      <c r="Z248" t="n">
        <v>10</v>
      </c>
    </row>
    <row r="249">
      <c r="A249" t="n">
        <v>75</v>
      </c>
      <c r="B249" t="n">
        <v>125</v>
      </c>
      <c r="C249" t="inlineStr">
        <is>
          <t xml:space="preserve">CONCLUIDO	</t>
        </is>
      </c>
      <c r="D249" t="n">
        <v>3.5838</v>
      </c>
      <c r="E249" t="n">
        <v>27.9</v>
      </c>
      <c r="F249" t="n">
        <v>24.53</v>
      </c>
      <c r="G249" t="n">
        <v>113.23</v>
      </c>
      <c r="H249" t="n">
        <v>1.27</v>
      </c>
      <c r="I249" t="n">
        <v>13</v>
      </c>
      <c r="J249" t="n">
        <v>277.33</v>
      </c>
      <c r="K249" t="n">
        <v>58.47</v>
      </c>
      <c r="L249" t="n">
        <v>19.75</v>
      </c>
      <c r="M249" t="n">
        <v>7</v>
      </c>
      <c r="N249" t="n">
        <v>74.09999999999999</v>
      </c>
      <c r="O249" t="n">
        <v>34437.85</v>
      </c>
      <c r="P249" t="n">
        <v>319.47</v>
      </c>
      <c r="Q249" t="n">
        <v>1397.23</v>
      </c>
      <c r="R249" t="n">
        <v>84.37</v>
      </c>
      <c r="S249" t="n">
        <v>66.97</v>
      </c>
      <c r="T249" t="n">
        <v>6120.29</v>
      </c>
      <c r="U249" t="n">
        <v>0.79</v>
      </c>
      <c r="V249" t="n">
        <v>0.86</v>
      </c>
      <c r="W249" t="n">
        <v>5.32</v>
      </c>
      <c r="X249" t="n">
        <v>0.37</v>
      </c>
      <c r="Y249" t="n">
        <v>1</v>
      </c>
      <c r="Z249" t="n">
        <v>10</v>
      </c>
    </row>
    <row r="250">
      <c r="A250" t="n">
        <v>76</v>
      </c>
      <c r="B250" t="n">
        <v>125</v>
      </c>
      <c r="C250" t="inlineStr">
        <is>
          <t xml:space="preserve">CONCLUIDO	</t>
        </is>
      </c>
      <c r="D250" t="n">
        <v>3.5857</v>
      </c>
      <c r="E250" t="n">
        <v>27.89</v>
      </c>
      <c r="F250" t="n">
        <v>24.52</v>
      </c>
      <c r="G250" t="n">
        <v>113.16</v>
      </c>
      <c r="H250" t="n">
        <v>1.28</v>
      </c>
      <c r="I250" t="n">
        <v>13</v>
      </c>
      <c r="J250" t="n">
        <v>277.82</v>
      </c>
      <c r="K250" t="n">
        <v>58.47</v>
      </c>
      <c r="L250" t="n">
        <v>20</v>
      </c>
      <c r="M250" t="n">
        <v>6</v>
      </c>
      <c r="N250" t="n">
        <v>74.34</v>
      </c>
      <c r="O250" t="n">
        <v>34498.07</v>
      </c>
      <c r="P250" t="n">
        <v>319.68</v>
      </c>
      <c r="Q250" t="n">
        <v>1397.18</v>
      </c>
      <c r="R250" t="n">
        <v>83.77</v>
      </c>
      <c r="S250" t="n">
        <v>66.97</v>
      </c>
      <c r="T250" t="n">
        <v>5819.52</v>
      </c>
      <c r="U250" t="n">
        <v>0.8</v>
      </c>
      <c r="V250" t="n">
        <v>0.86</v>
      </c>
      <c r="W250" t="n">
        <v>5.32</v>
      </c>
      <c r="X250" t="n">
        <v>0.35</v>
      </c>
      <c r="Y250" t="n">
        <v>1</v>
      </c>
      <c r="Z250" t="n">
        <v>10</v>
      </c>
    </row>
    <row r="251">
      <c r="A251" t="n">
        <v>77</v>
      </c>
      <c r="B251" t="n">
        <v>125</v>
      </c>
      <c r="C251" t="inlineStr">
        <is>
          <t xml:space="preserve">CONCLUIDO	</t>
        </is>
      </c>
      <c r="D251" t="n">
        <v>3.5858</v>
      </c>
      <c r="E251" t="n">
        <v>27.89</v>
      </c>
      <c r="F251" t="n">
        <v>24.52</v>
      </c>
      <c r="G251" t="n">
        <v>113.16</v>
      </c>
      <c r="H251" t="n">
        <v>1.3</v>
      </c>
      <c r="I251" t="n">
        <v>13</v>
      </c>
      <c r="J251" t="n">
        <v>278.3</v>
      </c>
      <c r="K251" t="n">
        <v>58.47</v>
      </c>
      <c r="L251" t="n">
        <v>20.25</v>
      </c>
      <c r="M251" t="n">
        <v>5</v>
      </c>
      <c r="N251" t="n">
        <v>74.58</v>
      </c>
      <c r="O251" t="n">
        <v>34558.39</v>
      </c>
      <c r="P251" t="n">
        <v>318.75</v>
      </c>
      <c r="Q251" t="n">
        <v>1397.2</v>
      </c>
      <c r="R251" t="n">
        <v>83.94</v>
      </c>
      <c r="S251" t="n">
        <v>66.97</v>
      </c>
      <c r="T251" t="n">
        <v>5905.83</v>
      </c>
      <c r="U251" t="n">
        <v>0.8</v>
      </c>
      <c r="V251" t="n">
        <v>0.86</v>
      </c>
      <c r="W251" t="n">
        <v>5.32</v>
      </c>
      <c r="X251" t="n">
        <v>0.35</v>
      </c>
      <c r="Y251" t="n">
        <v>1</v>
      </c>
      <c r="Z251" t="n">
        <v>10</v>
      </c>
    </row>
    <row r="252">
      <c r="A252" t="n">
        <v>78</v>
      </c>
      <c r="B252" t="n">
        <v>125</v>
      </c>
      <c r="C252" t="inlineStr">
        <is>
          <t xml:space="preserve">CONCLUIDO	</t>
        </is>
      </c>
      <c r="D252" t="n">
        <v>3.5852</v>
      </c>
      <c r="E252" t="n">
        <v>27.89</v>
      </c>
      <c r="F252" t="n">
        <v>24.52</v>
      </c>
      <c r="G252" t="n">
        <v>113.18</v>
      </c>
      <c r="H252" t="n">
        <v>1.31</v>
      </c>
      <c r="I252" t="n">
        <v>13</v>
      </c>
      <c r="J252" t="n">
        <v>278.79</v>
      </c>
      <c r="K252" t="n">
        <v>58.47</v>
      </c>
      <c r="L252" t="n">
        <v>20.5</v>
      </c>
      <c r="M252" t="n">
        <v>4</v>
      </c>
      <c r="N252" t="n">
        <v>74.81999999999999</v>
      </c>
      <c r="O252" t="n">
        <v>34618.81</v>
      </c>
      <c r="P252" t="n">
        <v>316.98</v>
      </c>
      <c r="Q252" t="n">
        <v>1397.28</v>
      </c>
      <c r="R252" t="n">
        <v>83.8</v>
      </c>
      <c r="S252" t="n">
        <v>66.97</v>
      </c>
      <c r="T252" t="n">
        <v>5834.31</v>
      </c>
      <c r="U252" t="n">
        <v>0.8</v>
      </c>
      <c r="V252" t="n">
        <v>0.86</v>
      </c>
      <c r="W252" t="n">
        <v>5.33</v>
      </c>
      <c r="X252" t="n">
        <v>0.36</v>
      </c>
      <c r="Y252" t="n">
        <v>1</v>
      </c>
      <c r="Z252" t="n">
        <v>10</v>
      </c>
    </row>
    <row r="253">
      <c r="A253" t="n">
        <v>79</v>
      </c>
      <c r="B253" t="n">
        <v>125</v>
      </c>
      <c r="C253" t="inlineStr">
        <is>
          <t xml:space="preserve">CONCLUIDO	</t>
        </is>
      </c>
      <c r="D253" t="n">
        <v>3.5852</v>
      </c>
      <c r="E253" t="n">
        <v>27.89</v>
      </c>
      <c r="F253" t="n">
        <v>24.52</v>
      </c>
      <c r="G253" t="n">
        <v>113.18</v>
      </c>
      <c r="H253" t="n">
        <v>1.32</v>
      </c>
      <c r="I253" t="n">
        <v>13</v>
      </c>
      <c r="J253" t="n">
        <v>279.28</v>
      </c>
      <c r="K253" t="n">
        <v>58.47</v>
      </c>
      <c r="L253" t="n">
        <v>20.75</v>
      </c>
      <c r="M253" t="n">
        <v>3</v>
      </c>
      <c r="N253" t="n">
        <v>75.06</v>
      </c>
      <c r="O253" t="n">
        <v>34679.32</v>
      </c>
      <c r="P253" t="n">
        <v>317.14</v>
      </c>
      <c r="Q253" t="n">
        <v>1397.22</v>
      </c>
      <c r="R253" t="n">
        <v>83.89</v>
      </c>
      <c r="S253" t="n">
        <v>66.97</v>
      </c>
      <c r="T253" t="n">
        <v>5883.84</v>
      </c>
      <c r="U253" t="n">
        <v>0.8</v>
      </c>
      <c r="V253" t="n">
        <v>0.86</v>
      </c>
      <c r="W253" t="n">
        <v>5.32</v>
      </c>
      <c r="X253" t="n">
        <v>0.36</v>
      </c>
      <c r="Y253" t="n">
        <v>1</v>
      </c>
      <c r="Z253" t="n">
        <v>10</v>
      </c>
    </row>
    <row r="254">
      <c r="A254" t="n">
        <v>80</v>
      </c>
      <c r="B254" t="n">
        <v>125</v>
      </c>
      <c r="C254" t="inlineStr">
        <is>
          <t xml:space="preserve">CONCLUIDO	</t>
        </is>
      </c>
      <c r="D254" t="n">
        <v>3.5854</v>
      </c>
      <c r="E254" t="n">
        <v>27.89</v>
      </c>
      <c r="F254" t="n">
        <v>24.52</v>
      </c>
      <c r="G254" t="n">
        <v>113.17</v>
      </c>
      <c r="H254" t="n">
        <v>1.34</v>
      </c>
      <c r="I254" t="n">
        <v>13</v>
      </c>
      <c r="J254" t="n">
        <v>279.78</v>
      </c>
      <c r="K254" t="n">
        <v>58.47</v>
      </c>
      <c r="L254" t="n">
        <v>21</v>
      </c>
      <c r="M254" t="n">
        <v>1</v>
      </c>
      <c r="N254" t="n">
        <v>75.3</v>
      </c>
      <c r="O254" t="n">
        <v>34739.92</v>
      </c>
      <c r="P254" t="n">
        <v>317.08</v>
      </c>
      <c r="Q254" t="n">
        <v>1397.22</v>
      </c>
      <c r="R254" t="n">
        <v>83.81</v>
      </c>
      <c r="S254" t="n">
        <v>66.97</v>
      </c>
      <c r="T254" t="n">
        <v>5840.36</v>
      </c>
      <c r="U254" t="n">
        <v>0.8</v>
      </c>
      <c r="V254" t="n">
        <v>0.86</v>
      </c>
      <c r="W254" t="n">
        <v>5.32</v>
      </c>
      <c r="X254" t="n">
        <v>0.35</v>
      </c>
      <c r="Y254" t="n">
        <v>1</v>
      </c>
      <c r="Z254" t="n">
        <v>10</v>
      </c>
    </row>
    <row r="255">
      <c r="A255" t="n">
        <v>81</v>
      </c>
      <c r="B255" t="n">
        <v>125</v>
      </c>
      <c r="C255" t="inlineStr">
        <is>
          <t xml:space="preserve">CONCLUIDO	</t>
        </is>
      </c>
      <c r="D255" t="n">
        <v>3.5852</v>
      </c>
      <c r="E255" t="n">
        <v>27.89</v>
      </c>
      <c r="F255" t="n">
        <v>24.52</v>
      </c>
      <c r="G255" t="n">
        <v>113.18</v>
      </c>
      <c r="H255" t="n">
        <v>1.35</v>
      </c>
      <c r="I255" t="n">
        <v>13</v>
      </c>
      <c r="J255" t="n">
        <v>280.27</v>
      </c>
      <c r="K255" t="n">
        <v>58.47</v>
      </c>
      <c r="L255" t="n">
        <v>21.25</v>
      </c>
      <c r="M255" t="n">
        <v>1</v>
      </c>
      <c r="N255" t="n">
        <v>75.54000000000001</v>
      </c>
      <c r="O255" t="n">
        <v>34800.62</v>
      </c>
      <c r="P255" t="n">
        <v>317.35</v>
      </c>
      <c r="Q255" t="n">
        <v>1397.22</v>
      </c>
      <c r="R255" t="n">
        <v>83.83</v>
      </c>
      <c r="S255" t="n">
        <v>66.97</v>
      </c>
      <c r="T255" t="n">
        <v>5853.18</v>
      </c>
      <c r="U255" t="n">
        <v>0.8</v>
      </c>
      <c r="V255" t="n">
        <v>0.86</v>
      </c>
      <c r="W255" t="n">
        <v>5.33</v>
      </c>
      <c r="X255" t="n">
        <v>0.36</v>
      </c>
      <c r="Y255" t="n">
        <v>1</v>
      </c>
      <c r="Z255" t="n">
        <v>10</v>
      </c>
    </row>
    <row r="256">
      <c r="A256" t="n">
        <v>82</v>
      </c>
      <c r="B256" t="n">
        <v>125</v>
      </c>
      <c r="C256" t="inlineStr">
        <is>
          <t xml:space="preserve">CONCLUIDO	</t>
        </is>
      </c>
      <c r="D256" t="n">
        <v>3.5852</v>
      </c>
      <c r="E256" t="n">
        <v>27.89</v>
      </c>
      <c r="F256" t="n">
        <v>24.52</v>
      </c>
      <c r="G256" t="n">
        <v>113.18</v>
      </c>
      <c r="H256" t="n">
        <v>1.36</v>
      </c>
      <c r="I256" t="n">
        <v>13</v>
      </c>
      <c r="J256" t="n">
        <v>280.76</v>
      </c>
      <c r="K256" t="n">
        <v>58.47</v>
      </c>
      <c r="L256" t="n">
        <v>21.5</v>
      </c>
      <c r="M256" t="n">
        <v>0</v>
      </c>
      <c r="N256" t="n">
        <v>75.79000000000001</v>
      </c>
      <c r="O256" t="n">
        <v>34861.41</v>
      </c>
      <c r="P256" t="n">
        <v>317.85</v>
      </c>
      <c r="Q256" t="n">
        <v>1397.22</v>
      </c>
      <c r="R256" t="n">
        <v>83.81999999999999</v>
      </c>
      <c r="S256" t="n">
        <v>66.97</v>
      </c>
      <c r="T256" t="n">
        <v>5848.42</v>
      </c>
      <c r="U256" t="n">
        <v>0.8</v>
      </c>
      <c r="V256" t="n">
        <v>0.86</v>
      </c>
      <c r="W256" t="n">
        <v>5.33</v>
      </c>
      <c r="X256" t="n">
        <v>0.36</v>
      </c>
      <c r="Y256" t="n">
        <v>1</v>
      </c>
      <c r="Z256" t="n">
        <v>10</v>
      </c>
    </row>
    <row r="257">
      <c r="A257" t="n">
        <v>0</v>
      </c>
      <c r="B257" t="n">
        <v>30</v>
      </c>
      <c r="C257" t="inlineStr">
        <is>
          <t xml:space="preserve">CONCLUIDO	</t>
        </is>
      </c>
      <c r="D257" t="n">
        <v>3.1069</v>
      </c>
      <c r="E257" t="n">
        <v>32.19</v>
      </c>
      <c r="F257" t="n">
        <v>28.18</v>
      </c>
      <c r="G257" t="n">
        <v>12.16</v>
      </c>
      <c r="H257" t="n">
        <v>0.24</v>
      </c>
      <c r="I257" t="n">
        <v>139</v>
      </c>
      <c r="J257" t="n">
        <v>71.52</v>
      </c>
      <c r="K257" t="n">
        <v>32.27</v>
      </c>
      <c r="L257" t="n">
        <v>1</v>
      </c>
      <c r="M257" t="n">
        <v>137</v>
      </c>
      <c r="N257" t="n">
        <v>8.25</v>
      </c>
      <c r="O257" t="n">
        <v>9054.6</v>
      </c>
      <c r="P257" t="n">
        <v>191.2</v>
      </c>
      <c r="Q257" t="n">
        <v>1397.48</v>
      </c>
      <c r="R257" t="n">
        <v>203.57</v>
      </c>
      <c r="S257" t="n">
        <v>66.97</v>
      </c>
      <c r="T257" t="n">
        <v>65089.92</v>
      </c>
      <c r="U257" t="n">
        <v>0.33</v>
      </c>
      <c r="V257" t="n">
        <v>0.75</v>
      </c>
      <c r="W257" t="n">
        <v>5.52</v>
      </c>
      <c r="X257" t="n">
        <v>4.01</v>
      </c>
      <c r="Y257" t="n">
        <v>1</v>
      </c>
      <c r="Z257" t="n">
        <v>10</v>
      </c>
    </row>
    <row r="258">
      <c r="A258" t="n">
        <v>1</v>
      </c>
      <c r="B258" t="n">
        <v>30</v>
      </c>
      <c r="C258" t="inlineStr">
        <is>
          <t xml:space="preserve">CONCLUIDO	</t>
        </is>
      </c>
      <c r="D258" t="n">
        <v>3.2584</v>
      </c>
      <c r="E258" t="n">
        <v>30.69</v>
      </c>
      <c r="F258" t="n">
        <v>27.21</v>
      </c>
      <c r="G258" t="n">
        <v>15.55</v>
      </c>
      <c r="H258" t="n">
        <v>0.3</v>
      </c>
      <c r="I258" t="n">
        <v>105</v>
      </c>
      <c r="J258" t="n">
        <v>71.81</v>
      </c>
      <c r="K258" t="n">
        <v>32.27</v>
      </c>
      <c r="L258" t="n">
        <v>1.25</v>
      </c>
      <c r="M258" t="n">
        <v>103</v>
      </c>
      <c r="N258" t="n">
        <v>8.289999999999999</v>
      </c>
      <c r="O258" t="n">
        <v>9090.98</v>
      </c>
      <c r="P258" t="n">
        <v>180.07</v>
      </c>
      <c r="Q258" t="n">
        <v>1397.54</v>
      </c>
      <c r="R258" t="n">
        <v>171.54</v>
      </c>
      <c r="S258" t="n">
        <v>66.97</v>
      </c>
      <c r="T258" t="n">
        <v>49248.86</v>
      </c>
      <c r="U258" t="n">
        <v>0.39</v>
      </c>
      <c r="V258" t="n">
        <v>0.77</v>
      </c>
      <c r="W258" t="n">
        <v>5.47</v>
      </c>
      <c r="X258" t="n">
        <v>3.04</v>
      </c>
      <c r="Y258" t="n">
        <v>1</v>
      </c>
      <c r="Z258" t="n">
        <v>10</v>
      </c>
    </row>
    <row r="259">
      <c r="A259" t="n">
        <v>2</v>
      </c>
      <c r="B259" t="n">
        <v>30</v>
      </c>
      <c r="C259" t="inlineStr">
        <is>
          <t xml:space="preserve">CONCLUIDO	</t>
        </is>
      </c>
      <c r="D259" t="n">
        <v>3.3709</v>
      </c>
      <c r="E259" t="n">
        <v>29.67</v>
      </c>
      <c r="F259" t="n">
        <v>26.53</v>
      </c>
      <c r="G259" t="n">
        <v>19.18</v>
      </c>
      <c r="H259" t="n">
        <v>0.36</v>
      </c>
      <c r="I259" t="n">
        <v>83</v>
      </c>
      <c r="J259" t="n">
        <v>72.11</v>
      </c>
      <c r="K259" t="n">
        <v>32.27</v>
      </c>
      <c r="L259" t="n">
        <v>1.5</v>
      </c>
      <c r="M259" t="n">
        <v>81</v>
      </c>
      <c r="N259" t="n">
        <v>8.34</v>
      </c>
      <c r="O259" t="n">
        <v>9127.379999999999</v>
      </c>
      <c r="P259" t="n">
        <v>170.78</v>
      </c>
      <c r="Q259" t="n">
        <v>1397.31</v>
      </c>
      <c r="R259" t="n">
        <v>149.78</v>
      </c>
      <c r="S259" t="n">
        <v>66.97</v>
      </c>
      <c r="T259" t="n">
        <v>38475.65</v>
      </c>
      <c r="U259" t="n">
        <v>0.45</v>
      </c>
      <c r="V259" t="n">
        <v>0.79</v>
      </c>
      <c r="W259" t="n">
        <v>5.42</v>
      </c>
      <c r="X259" t="n">
        <v>2.36</v>
      </c>
      <c r="Y259" t="n">
        <v>1</v>
      </c>
      <c r="Z259" t="n">
        <v>10</v>
      </c>
    </row>
    <row r="260">
      <c r="A260" t="n">
        <v>3</v>
      </c>
      <c r="B260" t="n">
        <v>30</v>
      </c>
      <c r="C260" t="inlineStr">
        <is>
          <t xml:space="preserve">CONCLUIDO	</t>
        </is>
      </c>
      <c r="D260" t="n">
        <v>3.4468</v>
      </c>
      <c r="E260" t="n">
        <v>29.01</v>
      </c>
      <c r="F260" t="n">
        <v>26.11</v>
      </c>
      <c r="G260" t="n">
        <v>23.04</v>
      </c>
      <c r="H260" t="n">
        <v>0.42</v>
      </c>
      <c r="I260" t="n">
        <v>68</v>
      </c>
      <c r="J260" t="n">
        <v>72.40000000000001</v>
      </c>
      <c r="K260" t="n">
        <v>32.27</v>
      </c>
      <c r="L260" t="n">
        <v>1.75</v>
      </c>
      <c r="M260" t="n">
        <v>66</v>
      </c>
      <c r="N260" t="n">
        <v>8.380000000000001</v>
      </c>
      <c r="O260" t="n">
        <v>9163.799999999999</v>
      </c>
      <c r="P260" t="n">
        <v>163.13</v>
      </c>
      <c r="Q260" t="n">
        <v>1397.26</v>
      </c>
      <c r="R260" t="n">
        <v>135.35</v>
      </c>
      <c r="S260" t="n">
        <v>66.97</v>
      </c>
      <c r="T260" t="n">
        <v>31336.34</v>
      </c>
      <c r="U260" t="n">
        <v>0.49</v>
      </c>
      <c r="V260" t="n">
        <v>0.8100000000000001</v>
      </c>
      <c r="W260" t="n">
        <v>5.42</v>
      </c>
      <c r="X260" t="n">
        <v>1.94</v>
      </c>
      <c r="Y260" t="n">
        <v>1</v>
      </c>
      <c r="Z260" t="n">
        <v>10</v>
      </c>
    </row>
    <row r="261">
      <c r="A261" t="n">
        <v>4</v>
      </c>
      <c r="B261" t="n">
        <v>30</v>
      </c>
      <c r="C261" t="inlineStr">
        <is>
          <t xml:space="preserve">CONCLUIDO	</t>
        </is>
      </c>
      <c r="D261" t="n">
        <v>3.5065</v>
      </c>
      <c r="E261" t="n">
        <v>28.52</v>
      </c>
      <c r="F261" t="n">
        <v>25.79</v>
      </c>
      <c r="G261" t="n">
        <v>27.15</v>
      </c>
      <c r="H261" t="n">
        <v>0.48</v>
      </c>
      <c r="I261" t="n">
        <v>57</v>
      </c>
      <c r="J261" t="n">
        <v>72.7</v>
      </c>
      <c r="K261" t="n">
        <v>32.27</v>
      </c>
      <c r="L261" t="n">
        <v>2</v>
      </c>
      <c r="M261" t="n">
        <v>52</v>
      </c>
      <c r="N261" t="n">
        <v>8.43</v>
      </c>
      <c r="O261" t="n">
        <v>9200.25</v>
      </c>
      <c r="P261" t="n">
        <v>155.74</v>
      </c>
      <c r="Q261" t="n">
        <v>1397.32</v>
      </c>
      <c r="R261" t="n">
        <v>125.31</v>
      </c>
      <c r="S261" t="n">
        <v>66.97</v>
      </c>
      <c r="T261" t="n">
        <v>26369.22</v>
      </c>
      <c r="U261" t="n">
        <v>0.53</v>
      </c>
      <c r="V261" t="n">
        <v>0.82</v>
      </c>
      <c r="W261" t="n">
        <v>5.39</v>
      </c>
      <c r="X261" t="n">
        <v>1.62</v>
      </c>
      <c r="Y261" t="n">
        <v>1</v>
      </c>
      <c r="Z261" t="n">
        <v>10</v>
      </c>
    </row>
    <row r="262">
      <c r="A262" t="n">
        <v>5</v>
      </c>
      <c r="B262" t="n">
        <v>30</v>
      </c>
      <c r="C262" t="inlineStr">
        <is>
          <t xml:space="preserve">CONCLUIDO	</t>
        </is>
      </c>
      <c r="D262" t="n">
        <v>3.5371</v>
      </c>
      <c r="E262" t="n">
        <v>28.27</v>
      </c>
      <c r="F262" t="n">
        <v>25.63</v>
      </c>
      <c r="G262" t="n">
        <v>30.16</v>
      </c>
      <c r="H262" t="n">
        <v>0.54</v>
      </c>
      <c r="I262" t="n">
        <v>51</v>
      </c>
      <c r="J262" t="n">
        <v>73</v>
      </c>
      <c r="K262" t="n">
        <v>32.27</v>
      </c>
      <c r="L262" t="n">
        <v>2.25</v>
      </c>
      <c r="M262" t="n">
        <v>31</v>
      </c>
      <c r="N262" t="n">
        <v>8.48</v>
      </c>
      <c r="O262" t="n">
        <v>9236.709999999999</v>
      </c>
      <c r="P262" t="n">
        <v>151.96</v>
      </c>
      <c r="Q262" t="n">
        <v>1397.25</v>
      </c>
      <c r="R262" t="n">
        <v>119.48</v>
      </c>
      <c r="S262" t="n">
        <v>66.97</v>
      </c>
      <c r="T262" t="n">
        <v>23489.17</v>
      </c>
      <c r="U262" t="n">
        <v>0.5600000000000001</v>
      </c>
      <c r="V262" t="n">
        <v>0.82</v>
      </c>
      <c r="W262" t="n">
        <v>5.41</v>
      </c>
      <c r="X262" t="n">
        <v>1.47</v>
      </c>
      <c r="Y262" t="n">
        <v>1</v>
      </c>
      <c r="Z262" t="n">
        <v>10</v>
      </c>
    </row>
    <row r="263">
      <c r="A263" t="n">
        <v>6</v>
      </c>
      <c r="B263" t="n">
        <v>30</v>
      </c>
      <c r="C263" t="inlineStr">
        <is>
          <t xml:space="preserve">CONCLUIDO	</t>
        </is>
      </c>
      <c r="D263" t="n">
        <v>3.5525</v>
      </c>
      <c r="E263" t="n">
        <v>28.15</v>
      </c>
      <c r="F263" t="n">
        <v>25.56</v>
      </c>
      <c r="G263" t="n">
        <v>31.95</v>
      </c>
      <c r="H263" t="n">
        <v>0.6</v>
      </c>
      <c r="I263" t="n">
        <v>48</v>
      </c>
      <c r="J263" t="n">
        <v>73.29000000000001</v>
      </c>
      <c r="K263" t="n">
        <v>32.27</v>
      </c>
      <c r="L263" t="n">
        <v>2.5</v>
      </c>
      <c r="M263" t="n">
        <v>4</v>
      </c>
      <c r="N263" t="n">
        <v>8.52</v>
      </c>
      <c r="O263" t="n">
        <v>9273.200000000001</v>
      </c>
      <c r="P263" t="n">
        <v>150.05</v>
      </c>
      <c r="Q263" t="n">
        <v>1397.32</v>
      </c>
      <c r="R263" t="n">
        <v>115.89</v>
      </c>
      <c r="S263" t="n">
        <v>66.97</v>
      </c>
      <c r="T263" t="n">
        <v>21705.92</v>
      </c>
      <c r="U263" t="n">
        <v>0.58</v>
      </c>
      <c r="V263" t="n">
        <v>0.82</v>
      </c>
      <c r="W263" t="n">
        <v>5.43</v>
      </c>
      <c r="X263" t="n">
        <v>1.39</v>
      </c>
      <c r="Y263" t="n">
        <v>1</v>
      </c>
      <c r="Z263" t="n">
        <v>10</v>
      </c>
    </row>
    <row r="264">
      <c r="A264" t="n">
        <v>7</v>
      </c>
      <c r="B264" t="n">
        <v>30</v>
      </c>
      <c r="C264" t="inlineStr">
        <is>
          <t xml:space="preserve">CONCLUIDO	</t>
        </is>
      </c>
      <c r="D264" t="n">
        <v>3.5523</v>
      </c>
      <c r="E264" t="n">
        <v>28.15</v>
      </c>
      <c r="F264" t="n">
        <v>25.56</v>
      </c>
      <c r="G264" t="n">
        <v>31.95</v>
      </c>
      <c r="H264" t="n">
        <v>0.65</v>
      </c>
      <c r="I264" t="n">
        <v>48</v>
      </c>
      <c r="J264" t="n">
        <v>73.59</v>
      </c>
      <c r="K264" t="n">
        <v>32.27</v>
      </c>
      <c r="L264" t="n">
        <v>2.75</v>
      </c>
      <c r="M264" t="n">
        <v>1</v>
      </c>
      <c r="N264" t="n">
        <v>8.57</v>
      </c>
      <c r="O264" t="n">
        <v>9309.700000000001</v>
      </c>
      <c r="P264" t="n">
        <v>150.37</v>
      </c>
      <c r="Q264" t="n">
        <v>1397.37</v>
      </c>
      <c r="R264" t="n">
        <v>115.78</v>
      </c>
      <c r="S264" t="n">
        <v>66.97</v>
      </c>
      <c r="T264" t="n">
        <v>21651.46</v>
      </c>
      <c r="U264" t="n">
        <v>0.58</v>
      </c>
      <c r="V264" t="n">
        <v>0.82</v>
      </c>
      <c r="W264" t="n">
        <v>5.44</v>
      </c>
      <c r="X264" t="n">
        <v>1.39</v>
      </c>
      <c r="Y264" t="n">
        <v>1</v>
      </c>
      <c r="Z264" t="n">
        <v>10</v>
      </c>
    </row>
    <row r="265">
      <c r="A265" t="n">
        <v>8</v>
      </c>
      <c r="B265" t="n">
        <v>30</v>
      </c>
      <c r="C265" t="inlineStr">
        <is>
          <t xml:space="preserve">CONCLUIDO	</t>
        </is>
      </c>
      <c r="D265" t="n">
        <v>3.5523</v>
      </c>
      <c r="E265" t="n">
        <v>28.15</v>
      </c>
      <c r="F265" t="n">
        <v>25.56</v>
      </c>
      <c r="G265" t="n">
        <v>31.95</v>
      </c>
      <c r="H265" t="n">
        <v>0.71</v>
      </c>
      <c r="I265" t="n">
        <v>48</v>
      </c>
      <c r="J265" t="n">
        <v>73.88</v>
      </c>
      <c r="K265" t="n">
        <v>32.27</v>
      </c>
      <c r="L265" t="n">
        <v>3</v>
      </c>
      <c r="M265" t="n">
        <v>0</v>
      </c>
      <c r="N265" t="n">
        <v>8.609999999999999</v>
      </c>
      <c r="O265" t="n">
        <v>9346.23</v>
      </c>
      <c r="P265" t="n">
        <v>150.93</v>
      </c>
      <c r="Q265" t="n">
        <v>1397.37</v>
      </c>
      <c r="R265" t="n">
        <v>115.82</v>
      </c>
      <c r="S265" t="n">
        <v>66.97</v>
      </c>
      <c r="T265" t="n">
        <v>21669.53</v>
      </c>
      <c r="U265" t="n">
        <v>0.58</v>
      </c>
      <c r="V265" t="n">
        <v>0.82</v>
      </c>
      <c r="W265" t="n">
        <v>5.44</v>
      </c>
      <c r="X265" t="n">
        <v>1.39</v>
      </c>
      <c r="Y265" t="n">
        <v>1</v>
      </c>
      <c r="Z265" t="n">
        <v>10</v>
      </c>
    </row>
    <row r="266">
      <c r="A266" t="n">
        <v>0</v>
      </c>
      <c r="B266" t="n">
        <v>15</v>
      </c>
      <c r="C266" t="inlineStr">
        <is>
          <t xml:space="preserve">CONCLUIDO	</t>
        </is>
      </c>
      <c r="D266" t="n">
        <v>3.3624</v>
      </c>
      <c r="E266" t="n">
        <v>29.74</v>
      </c>
      <c r="F266" t="n">
        <v>26.99</v>
      </c>
      <c r="G266" t="n">
        <v>17.04</v>
      </c>
      <c r="H266" t="n">
        <v>0.43</v>
      </c>
      <c r="I266" t="n">
        <v>95</v>
      </c>
      <c r="J266" t="n">
        <v>39.78</v>
      </c>
      <c r="K266" t="n">
        <v>19.54</v>
      </c>
      <c r="L266" t="n">
        <v>1</v>
      </c>
      <c r="M266" t="n">
        <v>3</v>
      </c>
      <c r="N266" t="n">
        <v>4.24</v>
      </c>
      <c r="O266" t="n">
        <v>5140</v>
      </c>
      <c r="P266" t="n">
        <v>106.42</v>
      </c>
      <c r="Q266" t="n">
        <v>1397.78</v>
      </c>
      <c r="R266" t="n">
        <v>159.82</v>
      </c>
      <c r="S266" t="n">
        <v>66.97</v>
      </c>
      <c r="T266" t="n">
        <v>43436.49</v>
      </c>
      <c r="U266" t="n">
        <v>0.42</v>
      </c>
      <c r="V266" t="n">
        <v>0.78</v>
      </c>
      <c r="W266" t="n">
        <v>5.58</v>
      </c>
      <c r="X266" t="n">
        <v>2.82</v>
      </c>
      <c r="Y266" t="n">
        <v>1</v>
      </c>
      <c r="Z266" t="n">
        <v>10</v>
      </c>
    </row>
    <row r="267">
      <c r="A267" t="n">
        <v>1</v>
      </c>
      <c r="B267" t="n">
        <v>15</v>
      </c>
      <c r="C267" t="inlineStr">
        <is>
          <t xml:space="preserve">CONCLUIDO	</t>
        </is>
      </c>
      <c r="D267" t="n">
        <v>3.3625</v>
      </c>
      <c r="E267" t="n">
        <v>29.74</v>
      </c>
      <c r="F267" t="n">
        <v>26.99</v>
      </c>
      <c r="G267" t="n">
        <v>17.04</v>
      </c>
      <c r="H267" t="n">
        <v>0.53</v>
      </c>
      <c r="I267" t="n">
        <v>95</v>
      </c>
      <c r="J267" t="n">
        <v>40.06</v>
      </c>
      <c r="K267" t="n">
        <v>19.54</v>
      </c>
      <c r="L267" t="n">
        <v>1.25</v>
      </c>
      <c r="M267" t="n">
        <v>0</v>
      </c>
      <c r="N267" t="n">
        <v>4.26</v>
      </c>
      <c r="O267" t="n">
        <v>5174.29</v>
      </c>
      <c r="P267" t="n">
        <v>106.96</v>
      </c>
      <c r="Q267" t="n">
        <v>1397.92</v>
      </c>
      <c r="R267" t="n">
        <v>159.61</v>
      </c>
      <c r="S267" t="n">
        <v>66.97</v>
      </c>
      <c r="T267" t="n">
        <v>43333.74</v>
      </c>
      <c r="U267" t="n">
        <v>0.42</v>
      </c>
      <c r="V267" t="n">
        <v>0.78</v>
      </c>
      <c r="W267" t="n">
        <v>5.59</v>
      </c>
      <c r="X267" t="n">
        <v>2.82</v>
      </c>
      <c r="Y267" t="n">
        <v>1</v>
      </c>
      <c r="Z267" t="n">
        <v>10</v>
      </c>
    </row>
    <row r="268">
      <c r="A268" t="n">
        <v>0</v>
      </c>
      <c r="B268" t="n">
        <v>70</v>
      </c>
      <c r="C268" t="inlineStr">
        <is>
          <t xml:space="preserve">CONCLUIDO	</t>
        </is>
      </c>
      <c r="D268" t="n">
        <v>2.4057</v>
      </c>
      <c r="E268" t="n">
        <v>41.57</v>
      </c>
      <c r="F268" t="n">
        <v>31.83</v>
      </c>
      <c r="G268" t="n">
        <v>7.35</v>
      </c>
      <c r="H268" t="n">
        <v>0.12</v>
      </c>
      <c r="I268" t="n">
        <v>260</v>
      </c>
      <c r="J268" t="n">
        <v>141.81</v>
      </c>
      <c r="K268" t="n">
        <v>47.83</v>
      </c>
      <c r="L268" t="n">
        <v>1</v>
      </c>
      <c r="M268" t="n">
        <v>258</v>
      </c>
      <c r="N268" t="n">
        <v>22.98</v>
      </c>
      <c r="O268" t="n">
        <v>17723.39</v>
      </c>
      <c r="P268" t="n">
        <v>359.41</v>
      </c>
      <c r="Q268" t="n">
        <v>1397.83</v>
      </c>
      <c r="R268" t="n">
        <v>321.99</v>
      </c>
      <c r="S268" t="n">
        <v>66.97</v>
      </c>
      <c r="T268" t="n">
        <v>123695.41</v>
      </c>
      <c r="U268" t="n">
        <v>0.21</v>
      </c>
      <c r="V268" t="n">
        <v>0.66</v>
      </c>
      <c r="W268" t="n">
        <v>5.73</v>
      </c>
      <c r="X268" t="n">
        <v>7.65</v>
      </c>
      <c r="Y268" t="n">
        <v>1</v>
      </c>
      <c r="Z268" t="n">
        <v>10</v>
      </c>
    </row>
    <row r="269">
      <c r="A269" t="n">
        <v>1</v>
      </c>
      <c r="B269" t="n">
        <v>70</v>
      </c>
      <c r="C269" t="inlineStr">
        <is>
          <t xml:space="preserve">CONCLUIDO	</t>
        </is>
      </c>
      <c r="D269" t="n">
        <v>2.655</v>
      </c>
      <c r="E269" t="n">
        <v>37.66</v>
      </c>
      <c r="F269" t="n">
        <v>29.83</v>
      </c>
      <c r="G269" t="n">
        <v>9.23</v>
      </c>
      <c r="H269" t="n">
        <v>0.16</v>
      </c>
      <c r="I269" t="n">
        <v>194</v>
      </c>
      <c r="J269" t="n">
        <v>142.15</v>
      </c>
      <c r="K269" t="n">
        <v>47.83</v>
      </c>
      <c r="L269" t="n">
        <v>1.25</v>
      </c>
      <c r="M269" t="n">
        <v>192</v>
      </c>
      <c r="N269" t="n">
        <v>23.07</v>
      </c>
      <c r="O269" t="n">
        <v>17765.46</v>
      </c>
      <c r="P269" t="n">
        <v>334.73</v>
      </c>
      <c r="Q269" t="n">
        <v>1397.39</v>
      </c>
      <c r="R269" t="n">
        <v>257.11</v>
      </c>
      <c r="S269" t="n">
        <v>66.97</v>
      </c>
      <c r="T269" t="n">
        <v>91585.34</v>
      </c>
      <c r="U269" t="n">
        <v>0.26</v>
      </c>
      <c r="V269" t="n">
        <v>0.71</v>
      </c>
      <c r="W269" t="n">
        <v>5.62</v>
      </c>
      <c r="X269" t="n">
        <v>5.66</v>
      </c>
      <c r="Y269" t="n">
        <v>1</v>
      </c>
      <c r="Z269" t="n">
        <v>10</v>
      </c>
    </row>
    <row r="270">
      <c r="A270" t="n">
        <v>2</v>
      </c>
      <c r="B270" t="n">
        <v>70</v>
      </c>
      <c r="C270" t="inlineStr">
        <is>
          <t xml:space="preserve">CONCLUIDO	</t>
        </is>
      </c>
      <c r="D270" t="n">
        <v>2.8261</v>
      </c>
      <c r="E270" t="n">
        <v>35.38</v>
      </c>
      <c r="F270" t="n">
        <v>28.68</v>
      </c>
      <c r="G270" t="n">
        <v>11.1</v>
      </c>
      <c r="H270" t="n">
        <v>0.19</v>
      </c>
      <c r="I270" t="n">
        <v>155</v>
      </c>
      <c r="J270" t="n">
        <v>142.49</v>
      </c>
      <c r="K270" t="n">
        <v>47.83</v>
      </c>
      <c r="L270" t="n">
        <v>1.5</v>
      </c>
      <c r="M270" t="n">
        <v>153</v>
      </c>
      <c r="N270" t="n">
        <v>23.16</v>
      </c>
      <c r="O270" t="n">
        <v>17807.56</v>
      </c>
      <c r="P270" t="n">
        <v>319.94</v>
      </c>
      <c r="Q270" t="n">
        <v>1397.55</v>
      </c>
      <c r="R270" t="n">
        <v>219.26</v>
      </c>
      <c r="S270" t="n">
        <v>66.97</v>
      </c>
      <c r="T270" t="n">
        <v>72856.53</v>
      </c>
      <c r="U270" t="n">
        <v>0.31</v>
      </c>
      <c r="V270" t="n">
        <v>0.73</v>
      </c>
      <c r="W270" t="n">
        <v>5.56</v>
      </c>
      <c r="X270" t="n">
        <v>4.51</v>
      </c>
      <c r="Y270" t="n">
        <v>1</v>
      </c>
      <c r="Z270" t="n">
        <v>10</v>
      </c>
    </row>
    <row r="271">
      <c r="A271" t="n">
        <v>3</v>
      </c>
      <c r="B271" t="n">
        <v>70</v>
      </c>
      <c r="C271" t="inlineStr">
        <is>
          <t xml:space="preserve">CONCLUIDO	</t>
        </is>
      </c>
      <c r="D271" t="n">
        <v>2.9586</v>
      </c>
      <c r="E271" t="n">
        <v>33.8</v>
      </c>
      <c r="F271" t="n">
        <v>27.87</v>
      </c>
      <c r="G271" t="n">
        <v>13.07</v>
      </c>
      <c r="H271" t="n">
        <v>0.22</v>
      </c>
      <c r="I271" t="n">
        <v>128</v>
      </c>
      <c r="J271" t="n">
        <v>142.83</v>
      </c>
      <c r="K271" t="n">
        <v>47.83</v>
      </c>
      <c r="L271" t="n">
        <v>1.75</v>
      </c>
      <c r="M271" t="n">
        <v>126</v>
      </c>
      <c r="N271" t="n">
        <v>23.25</v>
      </c>
      <c r="O271" t="n">
        <v>17849.7</v>
      </c>
      <c r="P271" t="n">
        <v>308.8</v>
      </c>
      <c r="Q271" t="n">
        <v>1397.53</v>
      </c>
      <c r="R271" t="n">
        <v>193.44</v>
      </c>
      <c r="S271" t="n">
        <v>66.97</v>
      </c>
      <c r="T271" t="n">
        <v>60080.74</v>
      </c>
      <c r="U271" t="n">
        <v>0.35</v>
      </c>
      <c r="V271" t="n">
        <v>0.76</v>
      </c>
      <c r="W271" t="n">
        <v>5.5</v>
      </c>
      <c r="X271" t="n">
        <v>3.7</v>
      </c>
      <c r="Y271" t="n">
        <v>1</v>
      </c>
      <c r="Z271" t="n">
        <v>10</v>
      </c>
    </row>
    <row r="272">
      <c r="A272" t="n">
        <v>4</v>
      </c>
      <c r="B272" t="n">
        <v>70</v>
      </c>
      <c r="C272" t="inlineStr">
        <is>
          <t xml:space="preserve">CONCLUIDO	</t>
        </is>
      </c>
      <c r="D272" t="n">
        <v>3.0615</v>
      </c>
      <c r="E272" t="n">
        <v>32.66</v>
      </c>
      <c r="F272" t="n">
        <v>27.29</v>
      </c>
      <c r="G272" t="n">
        <v>15.02</v>
      </c>
      <c r="H272" t="n">
        <v>0.25</v>
      </c>
      <c r="I272" t="n">
        <v>109</v>
      </c>
      <c r="J272" t="n">
        <v>143.17</v>
      </c>
      <c r="K272" t="n">
        <v>47.83</v>
      </c>
      <c r="L272" t="n">
        <v>2</v>
      </c>
      <c r="M272" t="n">
        <v>107</v>
      </c>
      <c r="N272" t="n">
        <v>23.34</v>
      </c>
      <c r="O272" t="n">
        <v>17891.86</v>
      </c>
      <c r="P272" t="n">
        <v>300.41</v>
      </c>
      <c r="Q272" t="n">
        <v>1397.31</v>
      </c>
      <c r="R272" t="n">
        <v>173.84</v>
      </c>
      <c r="S272" t="n">
        <v>66.97</v>
      </c>
      <c r="T272" t="n">
        <v>50379.09</v>
      </c>
      <c r="U272" t="n">
        <v>0.39</v>
      </c>
      <c r="V272" t="n">
        <v>0.77</v>
      </c>
      <c r="W272" t="n">
        <v>5.48</v>
      </c>
      <c r="X272" t="n">
        <v>3.12</v>
      </c>
      <c r="Y272" t="n">
        <v>1</v>
      </c>
      <c r="Z272" t="n">
        <v>10</v>
      </c>
    </row>
    <row r="273">
      <c r="A273" t="n">
        <v>5</v>
      </c>
      <c r="B273" t="n">
        <v>70</v>
      </c>
      <c r="C273" t="inlineStr">
        <is>
          <t xml:space="preserve">CONCLUIDO	</t>
        </is>
      </c>
      <c r="D273" t="n">
        <v>3.1405</v>
      </c>
      <c r="E273" t="n">
        <v>31.84</v>
      </c>
      <c r="F273" t="n">
        <v>26.87</v>
      </c>
      <c r="G273" t="n">
        <v>16.97</v>
      </c>
      <c r="H273" t="n">
        <v>0.28</v>
      </c>
      <c r="I273" t="n">
        <v>95</v>
      </c>
      <c r="J273" t="n">
        <v>143.51</v>
      </c>
      <c r="K273" t="n">
        <v>47.83</v>
      </c>
      <c r="L273" t="n">
        <v>2.25</v>
      </c>
      <c r="M273" t="n">
        <v>93</v>
      </c>
      <c r="N273" t="n">
        <v>23.44</v>
      </c>
      <c r="O273" t="n">
        <v>17934.06</v>
      </c>
      <c r="P273" t="n">
        <v>293.71</v>
      </c>
      <c r="Q273" t="n">
        <v>1397.4</v>
      </c>
      <c r="R273" t="n">
        <v>161</v>
      </c>
      <c r="S273" t="n">
        <v>66.97</v>
      </c>
      <c r="T273" t="n">
        <v>44029.16</v>
      </c>
      <c r="U273" t="n">
        <v>0.42</v>
      </c>
      <c r="V273" t="n">
        <v>0.78</v>
      </c>
      <c r="W273" t="n">
        <v>5.43</v>
      </c>
      <c r="X273" t="n">
        <v>2.7</v>
      </c>
      <c r="Y273" t="n">
        <v>1</v>
      </c>
      <c r="Z273" t="n">
        <v>10</v>
      </c>
    </row>
    <row r="274">
      <c r="A274" t="n">
        <v>6</v>
      </c>
      <c r="B274" t="n">
        <v>70</v>
      </c>
      <c r="C274" t="inlineStr">
        <is>
          <t xml:space="preserve">CONCLUIDO	</t>
        </is>
      </c>
      <c r="D274" t="n">
        <v>3.2032</v>
      </c>
      <c r="E274" t="n">
        <v>31.22</v>
      </c>
      <c r="F274" t="n">
        <v>26.56</v>
      </c>
      <c r="G274" t="n">
        <v>18.97</v>
      </c>
      <c r="H274" t="n">
        <v>0.31</v>
      </c>
      <c r="I274" t="n">
        <v>84</v>
      </c>
      <c r="J274" t="n">
        <v>143.86</v>
      </c>
      <c r="K274" t="n">
        <v>47.83</v>
      </c>
      <c r="L274" t="n">
        <v>2.5</v>
      </c>
      <c r="M274" t="n">
        <v>82</v>
      </c>
      <c r="N274" t="n">
        <v>23.53</v>
      </c>
      <c r="O274" t="n">
        <v>17976.29</v>
      </c>
      <c r="P274" t="n">
        <v>288.47</v>
      </c>
      <c r="Q274" t="n">
        <v>1397.4</v>
      </c>
      <c r="R274" t="n">
        <v>150.26</v>
      </c>
      <c r="S274" t="n">
        <v>66.97</v>
      </c>
      <c r="T274" t="n">
        <v>38711.13</v>
      </c>
      <c r="U274" t="n">
        <v>0.45</v>
      </c>
      <c r="V274" t="n">
        <v>0.79</v>
      </c>
      <c r="W274" t="n">
        <v>5.44</v>
      </c>
      <c r="X274" t="n">
        <v>2.4</v>
      </c>
      <c r="Y274" t="n">
        <v>1</v>
      </c>
      <c r="Z274" t="n">
        <v>10</v>
      </c>
    </row>
    <row r="275">
      <c r="A275" t="n">
        <v>7</v>
      </c>
      <c r="B275" t="n">
        <v>70</v>
      </c>
      <c r="C275" t="inlineStr">
        <is>
          <t xml:space="preserve">CONCLUIDO	</t>
        </is>
      </c>
      <c r="D275" t="n">
        <v>3.2562</v>
      </c>
      <c r="E275" t="n">
        <v>30.71</v>
      </c>
      <c r="F275" t="n">
        <v>26.32</v>
      </c>
      <c r="G275" t="n">
        <v>21.05</v>
      </c>
      <c r="H275" t="n">
        <v>0.34</v>
      </c>
      <c r="I275" t="n">
        <v>75</v>
      </c>
      <c r="J275" t="n">
        <v>144.2</v>
      </c>
      <c r="K275" t="n">
        <v>47.83</v>
      </c>
      <c r="L275" t="n">
        <v>2.75</v>
      </c>
      <c r="M275" t="n">
        <v>73</v>
      </c>
      <c r="N275" t="n">
        <v>23.62</v>
      </c>
      <c r="O275" t="n">
        <v>18018.55</v>
      </c>
      <c r="P275" t="n">
        <v>283.44</v>
      </c>
      <c r="Q275" t="n">
        <v>1397.36</v>
      </c>
      <c r="R275" t="n">
        <v>142.55</v>
      </c>
      <c r="S275" t="n">
        <v>66.97</v>
      </c>
      <c r="T275" t="n">
        <v>34901.21</v>
      </c>
      <c r="U275" t="n">
        <v>0.47</v>
      </c>
      <c r="V275" t="n">
        <v>0.8</v>
      </c>
      <c r="W275" t="n">
        <v>5.41</v>
      </c>
      <c r="X275" t="n">
        <v>2.15</v>
      </c>
      <c r="Y275" t="n">
        <v>1</v>
      </c>
      <c r="Z275" t="n">
        <v>10</v>
      </c>
    </row>
    <row r="276">
      <c r="A276" t="n">
        <v>8</v>
      </c>
      <c r="B276" t="n">
        <v>70</v>
      </c>
      <c r="C276" t="inlineStr">
        <is>
          <t xml:space="preserve">CONCLUIDO	</t>
        </is>
      </c>
      <c r="D276" t="n">
        <v>3.3015</v>
      </c>
      <c r="E276" t="n">
        <v>30.29</v>
      </c>
      <c r="F276" t="n">
        <v>26.1</v>
      </c>
      <c r="G276" t="n">
        <v>23.03</v>
      </c>
      <c r="H276" t="n">
        <v>0.37</v>
      </c>
      <c r="I276" t="n">
        <v>68</v>
      </c>
      <c r="J276" t="n">
        <v>144.54</v>
      </c>
      <c r="K276" t="n">
        <v>47.83</v>
      </c>
      <c r="L276" t="n">
        <v>3</v>
      </c>
      <c r="M276" t="n">
        <v>66</v>
      </c>
      <c r="N276" t="n">
        <v>23.71</v>
      </c>
      <c r="O276" t="n">
        <v>18060.85</v>
      </c>
      <c r="P276" t="n">
        <v>279.19</v>
      </c>
      <c r="Q276" t="n">
        <v>1397.41</v>
      </c>
      <c r="R276" t="n">
        <v>135.11</v>
      </c>
      <c r="S276" t="n">
        <v>66.97</v>
      </c>
      <c r="T276" t="n">
        <v>31217.2</v>
      </c>
      <c r="U276" t="n">
        <v>0.5</v>
      </c>
      <c r="V276" t="n">
        <v>0.8100000000000001</v>
      </c>
      <c r="W276" t="n">
        <v>5.41</v>
      </c>
      <c r="X276" t="n">
        <v>1.93</v>
      </c>
      <c r="Y276" t="n">
        <v>1</v>
      </c>
      <c r="Z276" t="n">
        <v>10</v>
      </c>
    </row>
    <row r="277">
      <c r="A277" t="n">
        <v>9</v>
      </c>
      <c r="B277" t="n">
        <v>70</v>
      </c>
      <c r="C277" t="inlineStr">
        <is>
          <t xml:space="preserve">CONCLUIDO	</t>
        </is>
      </c>
      <c r="D277" t="n">
        <v>3.3381</v>
      </c>
      <c r="E277" t="n">
        <v>29.96</v>
      </c>
      <c r="F277" t="n">
        <v>25.94</v>
      </c>
      <c r="G277" t="n">
        <v>25.1</v>
      </c>
      <c r="H277" t="n">
        <v>0.4</v>
      </c>
      <c r="I277" t="n">
        <v>62</v>
      </c>
      <c r="J277" t="n">
        <v>144.89</v>
      </c>
      <c r="K277" t="n">
        <v>47.83</v>
      </c>
      <c r="L277" t="n">
        <v>3.25</v>
      </c>
      <c r="M277" t="n">
        <v>60</v>
      </c>
      <c r="N277" t="n">
        <v>23.81</v>
      </c>
      <c r="O277" t="n">
        <v>18103.18</v>
      </c>
      <c r="P277" t="n">
        <v>275.62</v>
      </c>
      <c r="Q277" t="n">
        <v>1397.34</v>
      </c>
      <c r="R277" t="n">
        <v>130.1</v>
      </c>
      <c r="S277" t="n">
        <v>66.97</v>
      </c>
      <c r="T277" t="n">
        <v>28741.61</v>
      </c>
      <c r="U277" t="n">
        <v>0.51</v>
      </c>
      <c r="V277" t="n">
        <v>0.8100000000000001</v>
      </c>
      <c r="W277" t="n">
        <v>5.4</v>
      </c>
      <c r="X277" t="n">
        <v>1.77</v>
      </c>
      <c r="Y277" t="n">
        <v>1</v>
      </c>
      <c r="Z277" t="n">
        <v>10</v>
      </c>
    </row>
    <row r="278">
      <c r="A278" t="n">
        <v>10</v>
      </c>
      <c r="B278" t="n">
        <v>70</v>
      </c>
      <c r="C278" t="inlineStr">
        <is>
          <t xml:space="preserve">CONCLUIDO	</t>
        </is>
      </c>
      <c r="D278" t="n">
        <v>3.3745</v>
      </c>
      <c r="E278" t="n">
        <v>29.63</v>
      </c>
      <c r="F278" t="n">
        <v>25.76</v>
      </c>
      <c r="G278" t="n">
        <v>27.11</v>
      </c>
      <c r="H278" t="n">
        <v>0.43</v>
      </c>
      <c r="I278" t="n">
        <v>57</v>
      </c>
      <c r="J278" t="n">
        <v>145.23</v>
      </c>
      <c r="K278" t="n">
        <v>47.83</v>
      </c>
      <c r="L278" t="n">
        <v>3.5</v>
      </c>
      <c r="M278" t="n">
        <v>55</v>
      </c>
      <c r="N278" t="n">
        <v>23.9</v>
      </c>
      <c r="O278" t="n">
        <v>18145.54</v>
      </c>
      <c r="P278" t="n">
        <v>271.24</v>
      </c>
      <c r="Q278" t="n">
        <v>1397.28</v>
      </c>
      <c r="R278" t="n">
        <v>124.2</v>
      </c>
      <c r="S278" t="n">
        <v>66.97</v>
      </c>
      <c r="T278" t="n">
        <v>25815.56</v>
      </c>
      <c r="U278" t="n">
        <v>0.54</v>
      </c>
      <c r="V278" t="n">
        <v>0.82</v>
      </c>
      <c r="W278" t="n">
        <v>5.39</v>
      </c>
      <c r="X278" t="n">
        <v>1.59</v>
      </c>
      <c r="Y278" t="n">
        <v>1</v>
      </c>
      <c r="Z278" t="n">
        <v>10</v>
      </c>
    </row>
    <row r="279">
      <c r="A279" t="n">
        <v>11</v>
      </c>
      <c r="B279" t="n">
        <v>70</v>
      </c>
      <c r="C279" t="inlineStr">
        <is>
          <t xml:space="preserve">CONCLUIDO	</t>
        </is>
      </c>
      <c r="D279" t="n">
        <v>3.3981</v>
      </c>
      <c r="E279" t="n">
        <v>29.43</v>
      </c>
      <c r="F279" t="n">
        <v>25.67</v>
      </c>
      <c r="G279" t="n">
        <v>29.06</v>
      </c>
      <c r="H279" t="n">
        <v>0.46</v>
      </c>
      <c r="I279" t="n">
        <v>53</v>
      </c>
      <c r="J279" t="n">
        <v>145.57</v>
      </c>
      <c r="K279" t="n">
        <v>47.83</v>
      </c>
      <c r="L279" t="n">
        <v>3.75</v>
      </c>
      <c r="M279" t="n">
        <v>51</v>
      </c>
      <c r="N279" t="n">
        <v>23.99</v>
      </c>
      <c r="O279" t="n">
        <v>18187.93</v>
      </c>
      <c r="P279" t="n">
        <v>268.47</v>
      </c>
      <c r="Q279" t="n">
        <v>1397.28</v>
      </c>
      <c r="R279" t="n">
        <v>121.55</v>
      </c>
      <c r="S279" t="n">
        <v>66.97</v>
      </c>
      <c r="T279" t="n">
        <v>24512.88</v>
      </c>
      <c r="U279" t="n">
        <v>0.55</v>
      </c>
      <c r="V279" t="n">
        <v>0.82</v>
      </c>
      <c r="W279" t="n">
        <v>5.38</v>
      </c>
      <c r="X279" t="n">
        <v>1.5</v>
      </c>
      <c r="Y279" t="n">
        <v>1</v>
      </c>
      <c r="Z279" t="n">
        <v>10</v>
      </c>
    </row>
    <row r="280">
      <c r="A280" t="n">
        <v>12</v>
      </c>
      <c r="B280" t="n">
        <v>70</v>
      </c>
      <c r="C280" t="inlineStr">
        <is>
          <t xml:space="preserve">CONCLUIDO	</t>
        </is>
      </c>
      <c r="D280" t="n">
        <v>3.4259</v>
      </c>
      <c r="E280" t="n">
        <v>29.19</v>
      </c>
      <c r="F280" t="n">
        <v>25.55</v>
      </c>
      <c r="G280" t="n">
        <v>31.28</v>
      </c>
      <c r="H280" t="n">
        <v>0.49</v>
      </c>
      <c r="I280" t="n">
        <v>49</v>
      </c>
      <c r="J280" t="n">
        <v>145.92</v>
      </c>
      <c r="K280" t="n">
        <v>47.83</v>
      </c>
      <c r="L280" t="n">
        <v>4</v>
      </c>
      <c r="M280" t="n">
        <v>47</v>
      </c>
      <c r="N280" t="n">
        <v>24.09</v>
      </c>
      <c r="O280" t="n">
        <v>18230.35</v>
      </c>
      <c r="P280" t="n">
        <v>265.4</v>
      </c>
      <c r="Q280" t="n">
        <v>1397.23</v>
      </c>
      <c r="R280" t="n">
        <v>117.34</v>
      </c>
      <c r="S280" t="n">
        <v>66.97</v>
      </c>
      <c r="T280" t="n">
        <v>22426.79</v>
      </c>
      <c r="U280" t="n">
        <v>0.57</v>
      </c>
      <c r="V280" t="n">
        <v>0.82</v>
      </c>
      <c r="W280" t="n">
        <v>5.38</v>
      </c>
      <c r="X280" t="n">
        <v>1.38</v>
      </c>
      <c r="Y280" t="n">
        <v>1</v>
      </c>
      <c r="Z280" t="n">
        <v>10</v>
      </c>
    </row>
    <row r="281">
      <c r="A281" t="n">
        <v>13</v>
      </c>
      <c r="B281" t="n">
        <v>70</v>
      </c>
      <c r="C281" t="inlineStr">
        <is>
          <t xml:space="preserve">CONCLUIDO	</t>
        </is>
      </c>
      <c r="D281" t="n">
        <v>3.4453</v>
      </c>
      <c r="E281" t="n">
        <v>29.03</v>
      </c>
      <c r="F281" t="n">
        <v>25.47</v>
      </c>
      <c r="G281" t="n">
        <v>33.22</v>
      </c>
      <c r="H281" t="n">
        <v>0.51</v>
      </c>
      <c r="I281" t="n">
        <v>46</v>
      </c>
      <c r="J281" t="n">
        <v>146.26</v>
      </c>
      <c r="K281" t="n">
        <v>47.83</v>
      </c>
      <c r="L281" t="n">
        <v>4.25</v>
      </c>
      <c r="M281" t="n">
        <v>44</v>
      </c>
      <c r="N281" t="n">
        <v>24.18</v>
      </c>
      <c r="O281" t="n">
        <v>18272.81</v>
      </c>
      <c r="P281" t="n">
        <v>262.32</v>
      </c>
      <c r="Q281" t="n">
        <v>1397.24</v>
      </c>
      <c r="R281" t="n">
        <v>114.68</v>
      </c>
      <c r="S281" t="n">
        <v>66.97</v>
      </c>
      <c r="T281" t="n">
        <v>21112.61</v>
      </c>
      <c r="U281" t="n">
        <v>0.58</v>
      </c>
      <c r="V281" t="n">
        <v>0.83</v>
      </c>
      <c r="W281" t="n">
        <v>5.38</v>
      </c>
      <c r="X281" t="n">
        <v>1.3</v>
      </c>
      <c r="Y281" t="n">
        <v>1</v>
      </c>
      <c r="Z281" t="n">
        <v>10</v>
      </c>
    </row>
    <row r="282">
      <c r="A282" t="n">
        <v>14</v>
      </c>
      <c r="B282" t="n">
        <v>70</v>
      </c>
      <c r="C282" t="inlineStr">
        <is>
          <t xml:space="preserve">CONCLUIDO	</t>
        </is>
      </c>
      <c r="D282" t="n">
        <v>3.4677</v>
      </c>
      <c r="E282" t="n">
        <v>28.84</v>
      </c>
      <c r="F282" t="n">
        <v>25.37</v>
      </c>
      <c r="G282" t="n">
        <v>35.4</v>
      </c>
      <c r="H282" t="n">
        <v>0.54</v>
      </c>
      <c r="I282" t="n">
        <v>43</v>
      </c>
      <c r="J282" t="n">
        <v>146.61</v>
      </c>
      <c r="K282" t="n">
        <v>47.83</v>
      </c>
      <c r="L282" t="n">
        <v>4.5</v>
      </c>
      <c r="M282" t="n">
        <v>41</v>
      </c>
      <c r="N282" t="n">
        <v>24.28</v>
      </c>
      <c r="O282" t="n">
        <v>18315.3</v>
      </c>
      <c r="P282" t="n">
        <v>258.76</v>
      </c>
      <c r="Q282" t="n">
        <v>1397.25</v>
      </c>
      <c r="R282" t="n">
        <v>111.51</v>
      </c>
      <c r="S282" t="n">
        <v>66.97</v>
      </c>
      <c r="T282" t="n">
        <v>19543.02</v>
      </c>
      <c r="U282" t="n">
        <v>0.6</v>
      </c>
      <c r="V282" t="n">
        <v>0.83</v>
      </c>
      <c r="W282" t="n">
        <v>5.37</v>
      </c>
      <c r="X282" t="n">
        <v>1.2</v>
      </c>
      <c r="Y282" t="n">
        <v>1</v>
      </c>
      <c r="Z282" t="n">
        <v>10</v>
      </c>
    </row>
    <row r="283">
      <c r="A283" t="n">
        <v>15</v>
      </c>
      <c r="B283" t="n">
        <v>70</v>
      </c>
      <c r="C283" t="inlineStr">
        <is>
          <t xml:space="preserve">CONCLUIDO	</t>
        </is>
      </c>
      <c r="D283" t="n">
        <v>3.4883</v>
      </c>
      <c r="E283" t="n">
        <v>28.67</v>
      </c>
      <c r="F283" t="n">
        <v>25.28</v>
      </c>
      <c r="G283" t="n">
        <v>37.92</v>
      </c>
      <c r="H283" t="n">
        <v>0.57</v>
      </c>
      <c r="I283" t="n">
        <v>40</v>
      </c>
      <c r="J283" t="n">
        <v>146.95</v>
      </c>
      <c r="K283" t="n">
        <v>47.83</v>
      </c>
      <c r="L283" t="n">
        <v>4.75</v>
      </c>
      <c r="M283" t="n">
        <v>38</v>
      </c>
      <c r="N283" t="n">
        <v>24.37</v>
      </c>
      <c r="O283" t="n">
        <v>18357.82</v>
      </c>
      <c r="P283" t="n">
        <v>256.02</v>
      </c>
      <c r="Q283" t="n">
        <v>1397.25</v>
      </c>
      <c r="R283" t="n">
        <v>108.82</v>
      </c>
      <c r="S283" t="n">
        <v>66.97</v>
      </c>
      <c r="T283" t="n">
        <v>18213.62</v>
      </c>
      <c r="U283" t="n">
        <v>0.62</v>
      </c>
      <c r="V283" t="n">
        <v>0.83</v>
      </c>
      <c r="W283" t="n">
        <v>5.36</v>
      </c>
      <c r="X283" t="n">
        <v>1.12</v>
      </c>
      <c r="Y283" t="n">
        <v>1</v>
      </c>
      <c r="Z283" t="n">
        <v>10</v>
      </c>
    </row>
    <row r="284">
      <c r="A284" t="n">
        <v>16</v>
      </c>
      <c r="B284" t="n">
        <v>70</v>
      </c>
      <c r="C284" t="inlineStr">
        <is>
          <t xml:space="preserve">CONCLUIDO	</t>
        </is>
      </c>
      <c r="D284" t="n">
        <v>3.5025</v>
      </c>
      <c r="E284" t="n">
        <v>28.55</v>
      </c>
      <c r="F284" t="n">
        <v>25.23</v>
      </c>
      <c r="G284" t="n">
        <v>39.83</v>
      </c>
      <c r="H284" t="n">
        <v>0.6</v>
      </c>
      <c r="I284" t="n">
        <v>38</v>
      </c>
      <c r="J284" t="n">
        <v>147.3</v>
      </c>
      <c r="K284" t="n">
        <v>47.83</v>
      </c>
      <c r="L284" t="n">
        <v>5</v>
      </c>
      <c r="M284" t="n">
        <v>36</v>
      </c>
      <c r="N284" t="n">
        <v>24.47</v>
      </c>
      <c r="O284" t="n">
        <v>18400.38</v>
      </c>
      <c r="P284" t="n">
        <v>252.49</v>
      </c>
      <c r="Q284" t="n">
        <v>1397.18</v>
      </c>
      <c r="R284" t="n">
        <v>107.35</v>
      </c>
      <c r="S284" t="n">
        <v>66.97</v>
      </c>
      <c r="T284" t="n">
        <v>17484.26</v>
      </c>
      <c r="U284" t="n">
        <v>0.62</v>
      </c>
      <c r="V284" t="n">
        <v>0.83</v>
      </c>
      <c r="W284" t="n">
        <v>5.35</v>
      </c>
      <c r="X284" t="n">
        <v>1.06</v>
      </c>
      <c r="Y284" t="n">
        <v>1</v>
      </c>
      <c r="Z284" t="n">
        <v>10</v>
      </c>
    </row>
    <row r="285">
      <c r="A285" t="n">
        <v>17</v>
      </c>
      <c r="B285" t="n">
        <v>70</v>
      </c>
      <c r="C285" t="inlineStr">
        <is>
          <t xml:space="preserve">CONCLUIDO	</t>
        </is>
      </c>
      <c r="D285" t="n">
        <v>3.5144</v>
      </c>
      <c r="E285" t="n">
        <v>28.45</v>
      </c>
      <c r="F285" t="n">
        <v>25.19</v>
      </c>
      <c r="G285" t="n">
        <v>41.98</v>
      </c>
      <c r="H285" t="n">
        <v>0.63</v>
      </c>
      <c r="I285" t="n">
        <v>36</v>
      </c>
      <c r="J285" t="n">
        <v>147.64</v>
      </c>
      <c r="K285" t="n">
        <v>47.83</v>
      </c>
      <c r="L285" t="n">
        <v>5.25</v>
      </c>
      <c r="M285" t="n">
        <v>34</v>
      </c>
      <c r="N285" t="n">
        <v>24.56</v>
      </c>
      <c r="O285" t="n">
        <v>18442.97</v>
      </c>
      <c r="P285" t="n">
        <v>250.09</v>
      </c>
      <c r="Q285" t="n">
        <v>1397.22</v>
      </c>
      <c r="R285" t="n">
        <v>105.94</v>
      </c>
      <c r="S285" t="n">
        <v>66.97</v>
      </c>
      <c r="T285" t="n">
        <v>16791.89</v>
      </c>
      <c r="U285" t="n">
        <v>0.63</v>
      </c>
      <c r="V285" t="n">
        <v>0.84</v>
      </c>
      <c r="W285" t="n">
        <v>5.35</v>
      </c>
      <c r="X285" t="n">
        <v>1.02</v>
      </c>
      <c r="Y285" t="n">
        <v>1</v>
      </c>
      <c r="Z285" t="n">
        <v>10</v>
      </c>
    </row>
    <row r="286">
      <c r="A286" t="n">
        <v>18</v>
      </c>
      <c r="B286" t="n">
        <v>70</v>
      </c>
      <c r="C286" t="inlineStr">
        <is>
          <t xml:space="preserve">CONCLUIDO	</t>
        </is>
      </c>
      <c r="D286" t="n">
        <v>3.5295</v>
      </c>
      <c r="E286" t="n">
        <v>28.33</v>
      </c>
      <c r="F286" t="n">
        <v>25.12</v>
      </c>
      <c r="G286" t="n">
        <v>44.33</v>
      </c>
      <c r="H286" t="n">
        <v>0.66</v>
      </c>
      <c r="I286" t="n">
        <v>34</v>
      </c>
      <c r="J286" t="n">
        <v>147.99</v>
      </c>
      <c r="K286" t="n">
        <v>47.83</v>
      </c>
      <c r="L286" t="n">
        <v>5.5</v>
      </c>
      <c r="M286" t="n">
        <v>32</v>
      </c>
      <c r="N286" t="n">
        <v>24.66</v>
      </c>
      <c r="O286" t="n">
        <v>18485.59</v>
      </c>
      <c r="P286" t="n">
        <v>247.92</v>
      </c>
      <c r="Q286" t="n">
        <v>1397.28</v>
      </c>
      <c r="R286" t="n">
        <v>103.42</v>
      </c>
      <c r="S286" t="n">
        <v>66.97</v>
      </c>
      <c r="T286" t="n">
        <v>15540.06</v>
      </c>
      <c r="U286" t="n">
        <v>0.65</v>
      </c>
      <c r="V286" t="n">
        <v>0.84</v>
      </c>
      <c r="W286" t="n">
        <v>5.36</v>
      </c>
      <c r="X286" t="n">
        <v>0.96</v>
      </c>
      <c r="Y286" t="n">
        <v>1</v>
      </c>
      <c r="Z286" t="n">
        <v>10</v>
      </c>
    </row>
    <row r="287">
      <c r="A287" t="n">
        <v>19</v>
      </c>
      <c r="B287" t="n">
        <v>70</v>
      </c>
      <c r="C287" t="inlineStr">
        <is>
          <t xml:space="preserve">CONCLUIDO	</t>
        </is>
      </c>
      <c r="D287" t="n">
        <v>3.5448</v>
      </c>
      <c r="E287" t="n">
        <v>28.21</v>
      </c>
      <c r="F287" t="n">
        <v>25.06</v>
      </c>
      <c r="G287" t="n">
        <v>46.98</v>
      </c>
      <c r="H287" t="n">
        <v>0.6899999999999999</v>
      </c>
      <c r="I287" t="n">
        <v>32</v>
      </c>
      <c r="J287" t="n">
        <v>148.33</v>
      </c>
      <c r="K287" t="n">
        <v>47.83</v>
      </c>
      <c r="L287" t="n">
        <v>5.75</v>
      </c>
      <c r="M287" t="n">
        <v>30</v>
      </c>
      <c r="N287" t="n">
        <v>24.75</v>
      </c>
      <c r="O287" t="n">
        <v>18528.25</v>
      </c>
      <c r="P287" t="n">
        <v>244.23</v>
      </c>
      <c r="Q287" t="n">
        <v>1397.28</v>
      </c>
      <c r="R287" t="n">
        <v>101.44</v>
      </c>
      <c r="S287" t="n">
        <v>66.97</v>
      </c>
      <c r="T287" t="n">
        <v>14562.21</v>
      </c>
      <c r="U287" t="n">
        <v>0.66</v>
      </c>
      <c r="V287" t="n">
        <v>0.84</v>
      </c>
      <c r="W287" t="n">
        <v>5.35</v>
      </c>
      <c r="X287" t="n">
        <v>0.89</v>
      </c>
      <c r="Y287" t="n">
        <v>1</v>
      </c>
      <c r="Z287" t="n">
        <v>10</v>
      </c>
    </row>
    <row r="288">
      <c r="A288" t="n">
        <v>20</v>
      </c>
      <c r="B288" t="n">
        <v>70</v>
      </c>
      <c r="C288" t="inlineStr">
        <is>
          <t xml:space="preserve">CONCLUIDO	</t>
        </is>
      </c>
      <c r="D288" t="n">
        <v>3.559</v>
      </c>
      <c r="E288" t="n">
        <v>28.1</v>
      </c>
      <c r="F288" t="n">
        <v>25</v>
      </c>
      <c r="G288" t="n">
        <v>50.01</v>
      </c>
      <c r="H288" t="n">
        <v>0.71</v>
      </c>
      <c r="I288" t="n">
        <v>30</v>
      </c>
      <c r="J288" t="n">
        <v>148.68</v>
      </c>
      <c r="K288" t="n">
        <v>47.83</v>
      </c>
      <c r="L288" t="n">
        <v>6</v>
      </c>
      <c r="M288" t="n">
        <v>28</v>
      </c>
      <c r="N288" t="n">
        <v>24.85</v>
      </c>
      <c r="O288" t="n">
        <v>18570.94</v>
      </c>
      <c r="P288" t="n">
        <v>241.98</v>
      </c>
      <c r="Q288" t="n">
        <v>1397.24</v>
      </c>
      <c r="R288" t="n">
        <v>99.75</v>
      </c>
      <c r="S288" t="n">
        <v>66.97</v>
      </c>
      <c r="T288" t="n">
        <v>13728.73</v>
      </c>
      <c r="U288" t="n">
        <v>0.67</v>
      </c>
      <c r="V288" t="n">
        <v>0.84</v>
      </c>
      <c r="W288" t="n">
        <v>5.35</v>
      </c>
      <c r="X288" t="n">
        <v>0.84</v>
      </c>
      <c r="Y288" t="n">
        <v>1</v>
      </c>
      <c r="Z288" t="n">
        <v>10</v>
      </c>
    </row>
    <row r="289">
      <c r="A289" t="n">
        <v>21</v>
      </c>
      <c r="B289" t="n">
        <v>70</v>
      </c>
      <c r="C289" t="inlineStr">
        <is>
          <t xml:space="preserve">CONCLUIDO	</t>
        </is>
      </c>
      <c r="D289" t="n">
        <v>3.5672</v>
      </c>
      <c r="E289" t="n">
        <v>28.03</v>
      </c>
      <c r="F289" t="n">
        <v>24.97</v>
      </c>
      <c r="G289" t="n">
        <v>51.66</v>
      </c>
      <c r="H289" t="n">
        <v>0.74</v>
      </c>
      <c r="I289" t="n">
        <v>29</v>
      </c>
      <c r="J289" t="n">
        <v>149.02</v>
      </c>
      <c r="K289" t="n">
        <v>47.83</v>
      </c>
      <c r="L289" t="n">
        <v>6.25</v>
      </c>
      <c r="M289" t="n">
        <v>27</v>
      </c>
      <c r="N289" t="n">
        <v>24.95</v>
      </c>
      <c r="O289" t="n">
        <v>18613.66</v>
      </c>
      <c r="P289" t="n">
        <v>238.33</v>
      </c>
      <c r="Q289" t="n">
        <v>1397.2</v>
      </c>
      <c r="R289" t="n">
        <v>98.58</v>
      </c>
      <c r="S289" t="n">
        <v>66.97</v>
      </c>
      <c r="T289" t="n">
        <v>13146.15</v>
      </c>
      <c r="U289" t="n">
        <v>0.68</v>
      </c>
      <c r="V289" t="n">
        <v>0.84</v>
      </c>
      <c r="W289" t="n">
        <v>5.34</v>
      </c>
      <c r="X289" t="n">
        <v>0.8</v>
      </c>
      <c r="Y289" t="n">
        <v>1</v>
      </c>
      <c r="Z289" t="n">
        <v>10</v>
      </c>
    </row>
    <row r="290">
      <c r="A290" t="n">
        <v>22</v>
      </c>
      <c r="B290" t="n">
        <v>70</v>
      </c>
      <c r="C290" t="inlineStr">
        <is>
          <t xml:space="preserve">CONCLUIDO	</t>
        </is>
      </c>
      <c r="D290" t="n">
        <v>3.5829</v>
      </c>
      <c r="E290" t="n">
        <v>27.91</v>
      </c>
      <c r="F290" t="n">
        <v>24.9</v>
      </c>
      <c r="G290" t="n">
        <v>55.34</v>
      </c>
      <c r="H290" t="n">
        <v>0.77</v>
      </c>
      <c r="I290" t="n">
        <v>27</v>
      </c>
      <c r="J290" t="n">
        <v>149.37</v>
      </c>
      <c r="K290" t="n">
        <v>47.83</v>
      </c>
      <c r="L290" t="n">
        <v>6.5</v>
      </c>
      <c r="M290" t="n">
        <v>25</v>
      </c>
      <c r="N290" t="n">
        <v>25.04</v>
      </c>
      <c r="O290" t="n">
        <v>18656.42</v>
      </c>
      <c r="P290" t="n">
        <v>235.88</v>
      </c>
      <c r="Q290" t="n">
        <v>1397.28</v>
      </c>
      <c r="R290" t="n">
        <v>96.59</v>
      </c>
      <c r="S290" t="n">
        <v>66.97</v>
      </c>
      <c r="T290" t="n">
        <v>12162.94</v>
      </c>
      <c r="U290" t="n">
        <v>0.6899999999999999</v>
      </c>
      <c r="V290" t="n">
        <v>0.85</v>
      </c>
      <c r="W290" t="n">
        <v>5.34</v>
      </c>
      <c r="X290" t="n">
        <v>0.74</v>
      </c>
      <c r="Y290" t="n">
        <v>1</v>
      </c>
      <c r="Z290" t="n">
        <v>10</v>
      </c>
    </row>
    <row r="291">
      <c r="A291" t="n">
        <v>23</v>
      </c>
      <c r="B291" t="n">
        <v>70</v>
      </c>
      <c r="C291" t="inlineStr">
        <is>
          <t xml:space="preserve">CONCLUIDO	</t>
        </is>
      </c>
      <c r="D291" t="n">
        <v>3.589</v>
      </c>
      <c r="E291" t="n">
        <v>27.86</v>
      </c>
      <c r="F291" t="n">
        <v>24.88</v>
      </c>
      <c r="G291" t="n">
        <v>57.42</v>
      </c>
      <c r="H291" t="n">
        <v>0.8</v>
      </c>
      <c r="I291" t="n">
        <v>26</v>
      </c>
      <c r="J291" t="n">
        <v>149.72</v>
      </c>
      <c r="K291" t="n">
        <v>47.83</v>
      </c>
      <c r="L291" t="n">
        <v>6.75</v>
      </c>
      <c r="M291" t="n">
        <v>24</v>
      </c>
      <c r="N291" t="n">
        <v>25.14</v>
      </c>
      <c r="O291" t="n">
        <v>18699.2</v>
      </c>
      <c r="P291" t="n">
        <v>231.89</v>
      </c>
      <c r="Q291" t="n">
        <v>1397.23</v>
      </c>
      <c r="R291" t="n">
        <v>95.86</v>
      </c>
      <c r="S291" t="n">
        <v>66.97</v>
      </c>
      <c r="T291" t="n">
        <v>11803.15</v>
      </c>
      <c r="U291" t="n">
        <v>0.7</v>
      </c>
      <c r="V291" t="n">
        <v>0.85</v>
      </c>
      <c r="W291" t="n">
        <v>5.34</v>
      </c>
      <c r="X291" t="n">
        <v>0.72</v>
      </c>
      <c r="Y291" t="n">
        <v>1</v>
      </c>
      <c r="Z291" t="n">
        <v>10</v>
      </c>
    </row>
    <row r="292">
      <c r="A292" t="n">
        <v>24</v>
      </c>
      <c r="B292" t="n">
        <v>70</v>
      </c>
      <c r="C292" t="inlineStr">
        <is>
          <t xml:space="preserve">CONCLUIDO	</t>
        </is>
      </c>
      <c r="D292" t="n">
        <v>3.5969</v>
      </c>
      <c r="E292" t="n">
        <v>27.8</v>
      </c>
      <c r="F292" t="n">
        <v>24.85</v>
      </c>
      <c r="G292" t="n">
        <v>59.64</v>
      </c>
      <c r="H292" t="n">
        <v>0.83</v>
      </c>
      <c r="I292" t="n">
        <v>25</v>
      </c>
      <c r="J292" t="n">
        <v>150.07</v>
      </c>
      <c r="K292" t="n">
        <v>47.83</v>
      </c>
      <c r="L292" t="n">
        <v>7</v>
      </c>
      <c r="M292" t="n">
        <v>23</v>
      </c>
      <c r="N292" t="n">
        <v>25.24</v>
      </c>
      <c r="O292" t="n">
        <v>18742.03</v>
      </c>
      <c r="P292" t="n">
        <v>230.13</v>
      </c>
      <c r="Q292" t="n">
        <v>1397.21</v>
      </c>
      <c r="R292" t="n">
        <v>94.75</v>
      </c>
      <c r="S292" t="n">
        <v>66.97</v>
      </c>
      <c r="T292" t="n">
        <v>11252.74</v>
      </c>
      <c r="U292" t="n">
        <v>0.71</v>
      </c>
      <c r="V292" t="n">
        <v>0.85</v>
      </c>
      <c r="W292" t="n">
        <v>5.34</v>
      </c>
      <c r="X292" t="n">
        <v>0.6899999999999999</v>
      </c>
      <c r="Y292" t="n">
        <v>1</v>
      </c>
      <c r="Z292" t="n">
        <v>10</v>
      </c>
    </row>
    <row r="293">
      <c r="A293" t="n">
        <v>25</v>
      </c>
      <c r="B293" t="n">
        <v>70</v>
      </c>
      <c r="C293" t="inlineStr">
        <is>
          <t xml:space="preserve">CONCLUIDO	</t>
        </is>
      </c>
      <c r="D293" t="n">
        <v>3.6029</v>
      </c>
      <c r="E293" t="n">
        <v>27.76</v>
      </c>
      <c r="F293" t="n">
        <v>24.83</v>
      </c>
      <c r="G293" t="n">
        <v>62.08</v>
      </c>
      <c r="H293" t="n">
        <v>0.85</v>
      </c>
      <c r="I293" t="n">
        <v>24</v>
      </c>
      <c r="J293" t="n">
        <v>150.41</v>
      </c>
      <c r="K293" t="n">
        <v>47.83</v>
      </c>
      <c r="L293" t="n">
        <v>7.25</v>
      </c>
      <c r="M293" t="n">
        <v>20</v>
      </c>
      <c r="N293" t="n">
        <v>25.33</v>
      </c>
      <c r="O293" t="n">
        <v>18784.88</v>
      </c>
      <c r="P293" t="n">
        <v>227.91</v>
      </c>
      <c r="Q293" t="n">
        <v>1397.22</v>
      </c>
      <c r="R293" t="n">
        <v>94.22</v>
      </c>
      <c r="S293" t="n">
        <v>66.97</v>
      </c>
      <c r="T293" t="n">
        <v>10989.98</v>
      </c>
      <c r="U293" t="n">
        <v>0.71</v>
      </c>
      <c r="V293" t="n">
        <v>0.85</v>
      </c>
      <c r="W293" t="n">
        <v>5.34</v>
      </c>
      <c r="X293" t="n">
        <v>0.67</v>
      </c>
      <c r="Y293" t="n">
        <v>1</v>
      </c>
      <c r="Z293" t="n">
        <v>10</v>
      </c>
    </row>
    <row r="294">
      <c r="A294" t="n">
        <v>26</v>
      </c>
      <c r="B294" t="n">
        <v>70</v>
      </c>
      <c r="C294" t="inlineStr">
        <is>
          <t xml:space="preserve">CONCLUIDO	</t>
        </is>
      </c>
      <c r="D294" t="n">
        <v>3.611</v>
      </c>
      <c r="E294" t="n">
        <v>27.69</v>
      </c>
      <c r="F294" t="n">
        <v>24.8</v>
      </c>
      <c r="G294" t="n">
        <v>64.7</v>
      </c>
      <c r="H294" t="n">
        <v>0.88</v>
      </c>
      <c r="I294" t="n">
        <v>23</v>
      </c>
      <c r="J294" t="n">
        <v>150.76</v>
      </c>
      <c r="K294" t="n">
        <v>47.83</v>
      </c>
      <c r="L294" t="n">
        <v>7.5</v>
      </c>
      <c r="M294" t="n">
        <v>18</v>
      </c>
      <c r="N294" t="n">
        <v>25.43</v>
      </c>
      <c r="O294" t="n">
        <v>18827.77</v>
      </c>
      <c r="P294" t="n">
        <v>225.08</v>
      </c>
      <c r="Q294" t="n">
        <v>1397.24</v>
      </c>
      <c r="R294" t="n">
        <v>92.94</v>
      </c>
      <c r="S294" t="n">
        <v>66.97</v>
      </c>
      <c r="T294" t="n">
        <v>10356.24</v>
      </c>
      <c r="U294" t="n">
        <v>0.72</v>
      </c>
      <c r="V294" t="n">
        <v>0.85</v>
      </c>
      <c r="W294" t="n">
        <v>5.34</v>
      </c>
      <c r="X294" t="n">
        <v>0.64</v>
      </c>
      <c r="Y294" t="n">
        <v>1</v>
      </c>
      <c r="Z294" t="n">
        <v>10</v>
      </c>
    </row>
    <row r="295">
      <c r="A295" t="n">
        <v>27</v>
      </c>
      <c r="B295" t="n">
        <v>70</v>
      </c>
      <c r="C295" t="inlineStr">
        <is>
          <t xml:space="preserve">CONCLUIDO	</t>
        </is>
      </c>
      <c r="D295" t="n">
        <v>3.6183</v>
      </c>
      <c r="E295" t="n">
        <v>27.64</v>
      </c>
      <c r="F295" t="n">
        <v>24.77</v>
      </c>
      <c r="G295" t="n">
        <v>67.56</v>
      </c>
      <c r="H295" t="n">
        <v>0.91</v>
      </c>
      <c r="I295" t="n">
        <v>22</v>
      </c>
      <c r="J295" t="n">
        <v>151.11</v>
      </c>
      <c r="K295" t="n">
        <v>47.83</v>
      </c>
      <c r="L295" t="n">
        <v>7.75</v>
      </c>
      <c r="M295" t="n">
        <v>12</v>
      </c>
      <c r="N295" t="n">
        <v>25.53</v>
      </c>
      <c r="O295" t="n">
        <v>18870.7</v>
      </c>
      <c r="P295" t="n">
        <v>223.12</v>
      </c>
      <c r="Q295" t="n">
        <v>1397.27</v>
      </c>
      <c r="R295" t="n">
        <v>92.03</v>
      </c>
      <c r="S295" t="n">
        <v>66.97</v>
      </c>
      <c r="T295" t="n">
        <v>9908.99</v>
      </c>
      <c r="U295" t="n">
        <v>0.73</v>
      </c>
      <c r="V295" t="n">
        <v>0.85</v>
      </c>
      <c r="W295" t="n">
        <v>5.34</v>
      </c>
      <c r="X295" t="n">
        <v>0.61</v>
      </c>
      <c r="Y295" t="n">
        <v>1</v>
      </c>
      <c r="Z295" t="n">
        <v>10</v>
      </c>
    </row>
    <row r="296">
      <c r="A296" t="n">
        <v>28</v>
      </c>
      <c r="B296" t="n">
        <v>70</v>
      </c>
      <c r="C296" t="inlineStr">
        <is>
          <t xml:space="preserve">CONCLUIDO	</t>
        </is>
      </c>
      <c r="D296" t="n">
        <v>3.6169</v>
      </c>
      <c r="E296" t="n">
        <v>27.65</v>
      </c>
      <c r="F296" t="n">
        <v>24.78</v>
      </c>
      <c r="G296" t="n">
        <v>67.59</v>
      </c>
      <c r="H296" t="n">
        <v>0.9399999999999999</v>
      </c>
      <c r="I296" t="n">
        <v>22</v>
      </c>
      <c r="J296" t="n">
        <v>151.46</v>
      </c>
      <c r="K296" t="n">
        <v>47.83</v>
      </c>
      <c r="L296" t="n">
        <v>8</v>
      </c>
      <c r="M296" t="n">
        <v>6</v>
      </c>
      <c r="N296" t="n">
        <v>25.63</v>
      </c>
      <c r="O296" t="n">
        <v>18913.66</v>
      </c>
      <c r="P296" t="n">
        <v>221.83</v>
      </c>
      <c r="Q296" t="n">
        <v>1397.17</v>
      </c>
      <c r="R296" t="n">
        <v>91.88</v>
      </c>
      <c r="S296" t="n">
        <v>66.97</v>
      </c>
      <c r="T296" t="n">
        <v>9831.4</v>
      </c>
      <c r="U296" t="n">
        <v>0.73</v>
      </c>
      <c r="V296" t="n">
        <v>0.85</v>
      </c>
      <c r="W296" t="n">
        <v>5.36</v>
      </c>
      <c r="X296" t="n">
        <v>0.62</v>
      </c>
      <c r="Y296" t="n">
        <v>1</v>
      </c>
      <c r="Z296" t="n">
        <v>10</v>
      </c>
    </row>
    <row r="297">
      <c r="A297" t="n">
        <v>29</v>
      </c>
      <c r="B297" t="n">
        <v>70</v>
      </c>
      <c r="C297" t="inlineStr">
        <is>
          <t xml:space="preserve">CONCLUIDO	</t>
        </is>
      </c>
      <c r="D297" t="n">
        <v>3.6173</v>
      </c>
      <c r="E297" t="n">
        <v>27.64</v>
      </c>
      <c r="F297" t="n">
        <v>24.78</v>
      </c>
      <c r="G297" t="n">
        <v>67.58</v>
      </c>
      <c r="H297" t="n">
        <v>0.96</v>
      </c>
      <c r="I297" t="n">
        <v>22</v>
      </c>
      <c r="J297" t="n">
        <v>151.81</v>
      </c>
      <c r="K297" t="n">
        <v>47.83</v>
      </c>
      <c r="L297" t="n">
        <v>8.25</v>
      </c>
      <c r="M297" t="n">
        <v>2</v>
      </c>
      <c r="N297" t="n">
        <v>25.73</v>
      </c>
      <c r="O297" t="n">
        <v>18956.65</v>
      </c>
      <c r="P297" t="n">
        <v>221.45</v>
      </c>
      <c r="Q297" t="n">
        <v>1397.2</v>
      </c>
      <c r="R297" t="n">
        <v>91.95999999999999</v>
      </c>
      <c r="S297" t="n">
        <v>66.97</v>
      </c>
      <c r="T297" t="n">
        <v>9871.040000000001</v>
      </c>
      <c r="U297" t="n">
        <v>0.73</v>
      </c>
      <c r="V297" t="n">
        <v>0.85</v>
      </c>
      <c r="W297" t="n">
        <v>5.35</v>
      </c>
      <c r="X297" t="n">
        <v>0.62</v>
      </c>
      <c r="Y297" t="n">
        <v>1</v>
      </c>
      <c r="Z297" t="n">
        <v>10</v>
      </c>
    </row>
    <row r="298">
      <c r="A298" t="n">
        <v>30</v>
      </c>
      <c r="B298" t="n">
        <v>70</v>
      </c>
      <c r="C298" t="inlineStr">
        <is>
          <t xml:space="preserve">CONCLUIDO	</t>
        </is>
      </c>
      <c r="D298" t="n">
        <v>3.6154</v>
      </c>
      <c r="E298" t="n">
        <v>27.66</v>
      </c>
      <c r="F298" t="n">
        <v>24.8</v>
      </c>
      <c r="G298" t="n">
        <v>67.62</v>
      </c>
      <c r="H298" t="n">
        <v>0.99</v>
      </c>
      <c r="I298" t="n">
        <v>22</v>
      </c>
      <c r="J298" t="n">
        <v>152.15</v>
      </c>
      <c r="K298" t="n">
        <v>47.83</v>
      </c>
      <c r="L298" t="n">
        <v>8.5</v>
      </c>
      <c r="M298" t="n">
        <v>2</v>
      </c>
      <c r="N298" t="n">
        <v>25.83</v>
      </c>
      <c r="O298" t="n">
        <v>18999.67</v>
      </c>
      <c r="P298" t="n">
        <v>221.44</v>
      </c>
      <c r="Q298" t="n">
        <v>1397.17</v>
      </c>
      <c r="R298" t="n">
        <v>92.20999999999999</v>
      </c>
      <c r="S298" t="n">
        <v>66.97</v>
      </c>
      <c r="T298" t="n">
        <v>9994.959999999999</v>
      </c>
      <c r="U298" t="n">
        <v>0.73</v>
      </c>
      <c r="V298" t="n">
        <v>0.85</v>
      </c>
      <c r="W298" t="n">
        <v>5.36</v>
      </c>
      <c r="X298" t="n">
        <v>0.63</v>
      </c>
      <c r="Y298" t="n">
        <v>1</v>
      </c>
      <c r="Z298" t="n">
        <v>10</v>
      </c>
    </row>
    <row r="299">
      <c r="A299" t="n">
        <v>31</v>
      </c>
      <c r="B299" t="n">
        <v>70</v>
      </c>
      <c r="C299" t="inlineStr">
        <is>
          <t xml:space="preserve">CONCLUIDO	</t>
        </is>
      </c>
      <c r="D299" t="n">
        <v>3.624</v>
      </c>
      <c r="E299" t="n">
        <v>27.59</v>
      </c>
      <c r="F299" t="n">
        <v>24.76</v>
      </c>
      <c r="G299" t="n">
        <v>70.73999999999999</v>
      </c>
      <c r="H299" t="n">
        <v>1.02</v>
      </c>
      <c r="I299" t="n">
        <v>21</v>
      </c>
      <c r="J299" t="n">
        <v>152.5</v>
      </c>
      <c r="K299" t="n">
        <v>47.83</v>
      </c>
      <c r="L299" t="n">
        <v>8.75</v>
      </c>
      <c r="M299" t="n">
        <v>1</v>
      </c>
      <c r="N299" t="n">
        <v>25.93</v>
      </c>
      <c r="O299" t="n">
        <v>19042.73</v>
      </c>
      <c r="P299" t="n">
        <v>221.22</v>
      </c>
      <c r="Q299" t="n">
        <v>1397.22</v>
      </c>
      <c r="R299" t="n">
        <v>91.18000000000001</v>
      </c>
      <c r="S299" t="n">
        <v>66.97</v>
      </c>
      <c r="T299" t="n">
        <v>9487.75</v>
      </c>
      <c r="U299" t="n">
        <v>0.73</v>
      </c>
      <c r="V299" t="n">
        <v>0.85</v>
      </c>
      <c r="W299" t="n">
        <v>5.35</v>
      </c>
      <c r="X299" t="n">
        <v>0.59</v>
      </c>
      <c r="Y299" t="n">
        <v>1</v>
      </c>
      <c r="Z299" t="n">
        <v>10</v>
      </c>
    </row>
    <row r="300">
      <c r="A300" t="n">
        <v>32</v>
      </c>
      <c r="B300" t="n">
        <v>70</v>
      </c>
      <c r="C300" t="inlineStr">
        <is>
          <t xml:space="preserve">CONCLUIDO	</t>
        </is>
      </c>
      <c r="D300" t="n">
        <v>3.6245</v>
      </c>
      <c r="E300" t="n">
        <v>27.59</v>
      </c>
      <c r="F300" t="n">
        <v>24.75</v>
      </c>
      <c r="G300" t="n">
        <v>70.73</v>
      </c>
      <c r="H300" t="n">
        <v>1.04</v>
      </c>
      <c r="I300" t="n">
        <v>21</v>
      </c>
      <c r="J300" t="n">
        <v>152.85</v>
      </c>
      <c r="K300" t="n">
        <v>47.83</v>
      </c>
      <c r="L300" t="n">
        <v>9</v>
      </c>
      <c r="M300" t="n">
        <v>0</v>
      </c>
      <c r="N300" t="n">
        <v>26.03</v>
      </c>
      <c r="O300" t="n">
        <v>19085.83</v>
      </c>
      <c r="P300" t="n">
        <v>221.6</v>
      </c>
      <c r="Q300" t="n">
        <v>1397.34</v>
      </c>
      <c r="R300" t="n">
        <v>90.84999999999999</v>
      </c>
      <c r="S300" t="n">
        <v>66.97</v>
      </c>
      <c r="T300" t="n">
        <v>9319.530000000001</v>
      </c>
      <c r="U300" t="n">
        <v>0.74</v>
      </c>
      <c r="V300" t="n">
        <v>0.85</v>
      </c>
      <c r="W300" t="n">
        <v>5.36</v>
      </c>
      <c r="X300" t="n">
        <v>0.59</v>
      </c>
      <c r="Y300" t="n">
        <v>1</v>
      </c>
      <c r="Z300" t="n">
        <v>10</v>
      </c>
    </row>
    <row r="301">
      <c r="A301" t="n">
        <v>0</v>
      </c>
      <c r="B301" t="n">
        <v>90</v>
      </c>
      <c r="C301" t="inlineStr">
        <is>
          <t xml:space="preserve">CONCLUIDO	</t>
        </is>
      </c>
      <c r="D301" t="n">
        <v>2.1077</v>
      </c>
      <c r="E301" t="n">
        <v>47.44</v>
      </c>
      <c r="F301" t="n">
        <v>33.68</v>
      </c>
      <c r="G301" t="n">
        <v>6.34</v>
      </c>
      <c r="H301" t="n">
        <v>0.1</v>
      </c>
      <c r="I301" t="n">
        <v>319</v>
      </c>
      <c r="J301" t="n">
        <v>176.73</v>
      </c>
      <c r="K301" t="n">
        <v>52.44</v>
      </c>
      <c r="L301" t="n">
        <v>1</v>
      </c>
      <c r="M301" t="n">
        <v>317</v>
      </c>
      <c r="N301" t="n">
        <v>33.29</v>
      </c>
      <c r="O301" t="n">
        <v>22031.19</v>
      </c>
      <c r="P301" t="n">
        <v>440.61</v>
      </c>
      <c r="Q301" t="n">
        <v>1397.88</v>
      </c>
      <c r="R301" t="n">
        <v>382.23</v>
      </c>
      <c r="S301" t="n">
        <v>66.97</v>
      </c>
      <c r="T301" t="n">
        <v>153520.06</v>
      </c>
      <c r="U301" t="n">
        <v>0.18</v>
      </c>
      <c r="V301" t="n">
        <v>0.63</v>
      </c>
      <c r="W301" t="n">
        <v>5.85</v>
      </c>
      <c r="X301" t="n">
        <v>9.5</v>
      </c>
      <c r="Y301" t="n">
        <v>1</v>
      </c>
      <c r="Z301" t="n">
        <v>10</v>
      </c>
    </row>
    <row r="302">
      <c r="A302" t="n">
        <v>1</v>
      </c>
      <c r="B302" t="n">
        <v>90</v>
      </c>
      <c r="C302" t="inlineStr">
        <is>
          <t xml:space="preserve">CONCLUIDO	</t>
        </is>
      </c>
      <c r="D302" t="n">
        <v>2.3945</v>
      </c>
      <c r="E302" t="n">
        <v>41.76</v>
      </c>
      <c r="F302" t="n">
        <v>31.02</v>
      </c>
      <c r="G302" t="n">
        <v>7.95</v>
      </c>
      <c r="H302" t="n">
        <v>0.13</v>
      </c>
      <c r="I302" t="n">
        <v>234</v>
      </c>
      <c r="J302" t="n">
        <v>177.1</v>
      </c>
      <c r="K302" t="n">
        <v>52.44</v>
      </c>
      <c r="L302" t="n">
        <v>1.25</v>
      </c>
      <c r="M302" t="n">
        <v>232</v>
      </c>
      <c r="N302" t="n">
        <v>33.41</v>
      </c>
      <c r="O302" t="n">
        <v>22076.81</v>
      </c>
      <c r="P302" t="n">
        <v>404.18</v>
      </c>
      <c r="Q302" t="n">
        <v>1397.71</v>
      </c>
      <c r="R302" t="n">
        <v>296.55</v>
      </c>
      <c r="S302" t="n">
        <v>66.97</v>
      </c>
      <c r="T302" t="n">
        <v>111108.29</v>
      </c>
      <c r="U302" t="n">
        <v>0.23</v>
      </c>
      <c r="V302" t="n">
        <v>0.68</v>
      </c>
      <c r="W302" t="n">
        <v>5.66</v>
      </c>
      <c r="X302" t="n">
        <v>6.85</v>
      </c>
      <c r="Y302" t="n">
        <v>1</v>
      </c>
      <c r="Z302" t="n">
        <v>10</v>
      </c>
    </row>
    <row r="303">
      <c r="A303" t="n">
        <v>2</v>
      </c>
      <c r="B303" t="n">
        <v>90</v>
      </c>
      <c r="C303" t="inlineStr">
        <is>
          <t xml:space="preserve">CONCLUIDO	</t>
        </is>
      </c>
      <c r="D303" t="n">
        <v>2.5924</v>
      </c>
      <c r="E303" t="n">
        <v>38.57</v>
      </c>
      <c r="F303" t="n">
        <v>29.58</v>
      </c>
      <c r="G303" t="n">
        <v>9.59</v>
      </c>
      <c r="H303" t="n">
        <v>0.15</v>
      </c>
      <c r="I303" t="n">
        <v>185</v>
      </c>
      <c r="J303" t="n">
        <v>177.47</v>
      </c>
      <c r="K303" t="n">
        <v>52.44</v>
      </c>
      <c r="L303" t="n">
        <v>1.5</v>
      </c>
      <c r="M303" t="n">
        <v>183</v>
      </c>
      <c r="N303" t="n">
        <v>33.53</v>
      </c>
      <c r="O303" t="n">
        <v>22122.46</v>
      </c>
      <c r="P303" t="n">
        <v>383.85</v>
      </c>
      <c r="Q303" t="n">
        <v>1397.57</v>
      </c>
      <c r="R303" t="n">
        <v>248.56</v>
      </c>
      <c r="S303" t="n">
        <v>66.97</v>
      </c>
      <c r="T303" t="n">
        <v>87354.24000000001</v>
      </c>
      <c r="U303" t="n">
        <v>0.27</v>
      </c>
      <c r="V303" t="n">
        <v>0.71</v>
      </c>
      <c r="W303" t="n">
        <v>5.61</v>
      </c>
      <c r="X303" t="n">
        <v>5.4</v>
      </c>
      <c r="Y303" t="n">
        <v>1</v>
      </c>
      <c r="Z303" t="n">
        <v>10</v>
      </c>
    </row>
    <row r="304">
      <c r="A304" t="n">
        <v>3</v>
      </c>
      <c r="B304" t="n">
        <v>90</v>
      </c>
      <c r="C304" t="inlineStr">
        <is>
          <t xml:space="preserve">CONCLUIDO	</t>
        </is>
      </c>
      <c r="D304" t="n">
        <v>2.7419</v>
      </c>
      <c r="E304" t="n">
        <v>36.47</v>
      </c>
      <c r="F304" t="n">
        <v>28.61</v>
      </c>
      <c r="G304" t="n">
        <v>11.22</v>
      </c>
      <c r="H304" t="n">
        <v>0.17</v>
      </c>
      <c r="I304" t="n">
        <v>153</v>
      </c>
      <c r="J304" t="n">
        <v>177.84</v>
      </c>
      <c r="K304" t="n">
        <v>52.44</v>
      </c>
      <c r="L304" t="n">
        <v>1.75</v>
      </c>
      <c r="M304" t="n">
        <v>151</v>
      </c>
      <c r="N304" t="n">
        <v>33.65</v>
      </c>
      <c r="O304" t="n">
        <v>22168.15</v>
      </c>
      <c r="P304" t="n">
        <v>369.68</v>
      </c>
      <c r="Q304" t="n">
        <v>1397.51</v>
      </c>
      <c r="R304" t="n">
        <v>217.39</v>
      </c>
      <c r="S304" t="n">
        <v>66.97</v>
      </c>
      <c r="T304" t="n">
        <v>71930.78999999999</v>
      </c>
      <c r="U304" t="n">
        <v>0.31</v>
      </c>
      <c r="V304" t="n">
        <v>0.74</v>
      </c>
      <c r="W304" t="n">
        <v>5.55</v>
      </c>
      <c r="X304" t="n">
        <v>4.44</v>
      </c>
      <c r="Y304" t="n">
        <v>1</v>
      </c>
      <c r="Z304" t="n">
        <v>10</v>
      </c>
    </row>
    <row r="305">
      <c r="A305" t="n">
        <v>4</v>
      </c>
      <c r="B305" t="n">
        <v>90</v>
      </c>
      <c r="C305" t="inlineStr">
        <is>
          <t xml:space="preserve">CONCLUIDO	</t>
        </is>
      </c>
      <c r="D305" t="n">
        <v>2.8535</v>
      </c>
      <c r="E305" t="n">
        <v>35.05</v>
      </c>
      <c r="F305" t="n">
        <v>27.97</v>
      </c>
      <c r="G305" t="n">
        <v>12.81</v>
      </c>
      <c r="H305" t="n">
        <v>0.2</v>
      </c>
      <c r="I305" t="n">
        <v>131</v>
      </c>
      <c r="J305" t="n">
        <v>178.21</v>
      </c>
      <c r="K305" t="n">
        <v>52.44</v>
      </c>
      <c r="L305" t="n">
        <v>2</v>
      </c>
      <c r="M305" t="n">
        <v>129</v>
      </c>
      <c r="N305" t="n">
        <v>33.77</v>
      </c>
      <c r="O305" t="n">
        <v>22213.89</v>
      </c>
      <c r="P305" t="n">
        <v>359.99</v>
      </c>
      <c r="Q305" t="n">
        <v>1397.48</v>
      </c>
      <c r="R305" t="n">
        <v>196.11</v>
      </c>
      <c r="S305" t="n">
        <v>66.97</v>
      </c>
      <c r="T305" t="n">
        <v>61400.9</v>
      </c>
      <c r="U305" t="n">
        <v>0.34</v>
      </c>
      <c r="V305" t="n">
        <v>0.75</v>
      </c>
      <c r="W305" t="n">
        <v>5.51</v>
      </c>
      <c r="X305" t="n">
        <v>3.8</v>
      </c>
      <c r="Y305" t="n">
        <v>1</v>
      </c>
      <c r="Z305" t="n">
        <v>10</v>
      </c>
    </row>
    <row r="306">
      <c r="A306" t="n">
        <v>5</v>
      </c>
      <c r="B306" t="n">
        <v>90</v>
      </c>
      <c r="C306" t="inlineStr">
        <is>
          <t xml:space="preserve">CONCLUIDO	</t>
        </is>
      </c>
      <c r="D306" t="n">
        <v>2.9538</v>
      </c>
      <c r="E306" t="n">
        <v>33.85</v>
      </c>
      <c r="F306" t="n">
        <v>27.42</v>
      </c>
      <c r="G306" t="n">
        <v>14.56</v>
      </c>
      <c r="H306" t="n">
        <v>0.22</v>
      </c>
      <c r="I306" t="n">
        <v>113</v>
      </c>
      <c r="J306" t="n">
        <v>178.59</v>
      </c>
      <c r="K306" t="n">
        <v>52.44</v>
      </c>
      <c r="L306" t="n">
        <v>2.25</v>
      </c>
      <c r="M306" t="n">
        <v>111</v>
      </c>
      <c r="N306" t="n">
        <v>33.89</v>
      </c>
      <c r="O306" t="n">
        <v>22259.66</v>
      </c>
      <c r="P306" t="n">
        <v>351.2</v>
      </c>
      <c r="Q306" t="n">
        <v>1397.55</v>
      </c>
      <c r="R306" t="n">
        <v>178.49</v>
      </c>
      <c r="S306" t="n">
        <v>66.97</v>
      </c>
      <c r="T306" t="n">
        <v>52682.51</v>
      </c>
      <c r="U306" t="n">
        <v>0.38</v>
      </c>
      <c r="V306" t="n">
        <v>0.77</v>
      </c>
      <c r="W306" t="n">
        <v>5.48</v>
      </c>
      <c r="X306" t="n">
        <v>3.25</v>
      </c>
      <c r="Y306" t="n">
        <v>1</v>
      </c>
      <c r="Z306" t="n">
        <v>10</v>
      </c>
    </row>
    <row r="307">
      <c r="A307" t="n">
        <v>6</v>
      </c>
      <c r="B307" t="n">
        <v>90</v>
      </c>
      <c r="C307" t="inlineStr">
        <is>
          <t xml:space="preserve">CONCLUIDO	</t>
        </is>
      </c>
      <c r="D307" t="n">
        <v>3.0284</v>
      </c>
      <c r="E307" t="n">
        <v>33.02</v>
      </c>
      <c r="F307" t="n">
        <v>27.04</v>
      </c>
      <c r="G307" t="n">
        <v>16.23</v>
      </c>
      <c r="H307" t="n">
        <v>0.25</v>
      </c>
      <c r="I307" t="n">
        <v>100</v>
      </c>
      <c r="J307" t="n">
        <v>178.96</v>
      </c>
      <c r="K307" t="n">
        <v>52.44</v>
      </c>
      <c r="L307" t="n">
        <v>2.5</v>
      </c>
      <c r="M307" t="n">
        <v>98</v>
      </c>
      <c r="N307" t="n">
        <v>34.02</v>
      </c>
      <c r="O307" t="n">
        <v>22305.48</v>
      </c>
      <c r="P307" t="n">
        <v>345</v>
      </c>
      <c r="Q307" t="n">
        <v>1397.41</v>
      </c>
      <c r="R307" t="n">
        <v>166.13</v>
      </c>
      <c r="S307" t="n">
        <v>66.97</v>
      </c>
      <c r="T307" t="n">
        <v>46567.23</v>
      </c>
      <c r="U307" t="n">
        <v>0.4</v>
      </c>
      <c r="V307" t="n">
        <v>0.78</v>
      </c>
      <c r="W307" t="n">
        <v>5.46</v>
      </c>
      <c r="X307" t="n">
        <v>2.88</v>
      </c>
      <c r="Y307" t="n">
        <v>1</v>
      </c>
      <c r="Z307" t="n">
        <v>10</v>
      </c>
    </row>
    <row r="308">
      <c r="A308" t="n">
        <v>7</v>
      </c>
      <c r="B308" t="n">
        <v>90</v>
      </c>
      <c r="C308" t="inlineStr">
        <is>
          <t xml:space="preserve">CONCLUIDO	</t>
        </is>
      </c>
      <c r="D308" t="n">
        <v>3.0892</v>
      </c>
      <c r="E308" t="n">
        <v>32.37</v>
      </c>
      <c r="F308" t="n">
        <v>26.75</v>
      </c>
      <c r="G308" t="n">
        <v>17.83</v>
      </c>
      <c r="H308" t="n">
        <v>0.27</v>
      </c>
      <c r="I308" t="n">
        <v>90</v>
      </c>
      <c r="J308" t="n">
        <v>179.33</v>
      </c>
      <c r="K308" t="n">
        <v>52.44</v>
      </c>
      <c r="L308" t="n">
        <v>2.75</v>
      </c>
      <c r="M308" t="n">
        <v>88</v>
      </c>
      <c r="N308" t="n">
        <v>34.14</v>
      </c>
      <c r="O308" t="n">
        <v>22351.34</v>
      </c>
      <c r="P308" t="n">
        <v>339.87</v>
      </c>
      <c r="Q308" t="n">
        <v>1397.23</v>
      </c>
      <c r="R308" t="n">
        <v>156.57</v>
      </c>
      <c r="S308" t="n">
        <v>66.97</v>
      </c>
      <c r="T308" t="n">
        <v>41835.94</v>
      </c>
      <c r="U308" t="n">
        <v>0.43</v>
      </c>
      <c r="V308" t="n">
        <v>0.79</v>
      </c>
      <c r="W308" t="n">
        <v>5.45</v>
      </c>
      <c r="X308" t="n">
        <v>2.58</v>
      </c>
      <c r="Y308" t="n">
        <v>1</v>
      </c>
      <c r="Z308" t="n">
        <v>10</v>
      </c>
    </row>
    <row r="309">
      <c r="A309" t="n">
        <v>8</v>
      </c>
      <c r="B309" t="n">
        <v>90</v>
      </c>
      <c r="C309" t="inlineStr">
        <is>
          <t xml:space="preserve">CONCLUIDO	</t>
        </is>
      </c>
      <c r="D309" t="n">
        <v>3.1468</v>
      </c>
      <c r="E309" t="n">
        <v>31.78</v>
      </c>
      <c r="F309" t="n">
        <v>26.48</v>
      </c>
      <c r="G309" t="n">
        <v>19.61</v>
      </c>
      <c r="H309" t="n">
        <v>0.3</v>
      </c>
      <c r="I309" t="n">
        <v>81</v>
      </c>
      <c r="J309" t="n">
        <v>179.7</v>
      </c>
      <c r="K309" t="n">
        <v>52.44</v>
      </c>
      <c r="L309" t="n">
        <v>3</v>
      </c>
      <c r="M309" t="n">
        <v>79</v>
      </c>
      <c r="N309" t="n">
        <v>34.26</v>
      </c>
      <c r="O309" t="n">
        <v>22397.24</v>
      </c>
      <c r="P309" t="n">
        <v>334.58</v>
      </c>
      <c r="Q309" t="n">
        <v>1397.28</v>
      </c>
      <c r="R309" t="n">
        <v>147.61</v>
      </c>
      <c r="S309" t="n">
        <v>66.97</v>
      </c>
      <c r="T309" t="n">
        <v>37400.85</v>
      </c>
      <c r="U309" t="n">
        <v>0.45</v>
      </c>
      <c r="V309" t="n">
        <v>0.79</v>
      </c>
      <c r="W309" t="n">
        <v>5.44</v>
      </c>
      <c r="X309" t="n">
        <v>2.31</v>
      </c>
      <c r="Y309" t="n">
        <v>1</v>
      </c>
      <c r="Z309" t="n">
        <v>10</v>
      </c>
    </row>
    <row r="310">
      <c r="A310" t="n">
        <v>9</v>
      </c>
      <c r="B310" t="n">
        <v>90</v>
      </c>
      <c r="C310" t="inlineStr">
        <is>
          <t xml:space="preserve">CONCLUIDO	</t>
        </is>
      </c>
      <c r="D310" t="n">
        <v>3.1925</v>
      </c>
      <c r="E310" t="n">
        <v>31.32</v>
      </c>
      <c r="F310" t="n">
        <v>26.27</v>
      </c>
      <c r="G310" t="n">
        <v>21.3</v>
      </c>
      <c r="H310" t="n">
        <v>0.32</v>
      </c>
      <c r="I310" t="n">
        <v>74</v>
      </c>
      <c r="J310" t="n">
        <v>180.07</v>
      </c>
      <c r="K310" t="n">
        <v>52.44</v>
      </c>
      <c r="L310" t="n">
        <v>3.25</v>
      </c>
      <c r="M310" t="n">
        <v>72</v>
      </c>
      <c r="N310" t="n">
        <v>34.38</v>
      </c>
      <c r="O310" t="n">
        <v>22443.18</v>
      </c>
      <c r="P310" t="n">
        <v>330.73</v>
      </c>
      <c r="Q310" t="n">
        <v>1397.37</v>
      </c>
      <c r="R310" t="n">
        <v>140.64</v>
      </c>
      <c r="S310" t="n">
        <v>66.97</v>
      </c>
      <c r="T310" t="n">
        <v>33953.35</v>
      </c>
      <c r="U310" t="n">
        <v>0.48</v>
      </c>
      <c r="V310" t="n">
        <v>0.8</v>
      </c>
      <c r="W310" t="n">
        <v>5.43</v>
      </c>
      <c r="X310" t="n">
        <v>2.1</v>
      </c>
      <c r="Y310" t="n">
        <v>1</v>
      </c>
      <c r="Z310" t="n">
        <v>10</v>
      </c>
    </row>
    <row r="311">
      <c r="A311" t="n">
        <v>10</v>
      </c>
      <c r="B311" t="n">
        <v>90</v>
      </c>
      <c r="C311" t="inlineStr">
        <is>
          <t xml:space="preserve">CONCLUIDO	</t>
        </is>
      </c>
      <c r="D311" t="n">
        <v>3.2314</v>
      </c>
      <c r="E311" t="n">
        <v>30.95</v>
      </c>
      <c r="F311" t="n">
        <v>26.11</v>
      </c>
      <c r="G311" t="n">
        <v>23.04</v>
      </c>
      <c r="H311" t="n">
        <v>0.34</v>
      </c>
      <c r="I311" t="n">
        <v>68</v>
      </c>
      <c r="J311" t="n">
        <v>180.45</v>
      </c>
      <c r="K311" t="n">
        <v>52.44</v>
      </c>
      <c r="L311" t="n">
        <v>3.5</v>
      </c>
      <c r="M311" t="n">
        <v>66</v>
      </c>
      <c r="N311" t="n">
        <v>34.51</v>
      </c>
      <c r="O311" t="n">
        <v>22489.16</v>
      </c>
      <c r="P311" t="n">
        <v>326.93</v>
      </c>
      <c r="Q311" t="n">
        <v>1397.35</v>
      </c>
      <c r="R311" t="n">
        <v>135.72</v>
      </c>
      <c r="S311" t="n">
        <v>66.97</v>
      </c>
      <c r="T311" t="n">
        <v>31519.54</v>
      </c>
      <c r="U311" t="n">
        <v>0.49</v>
      </c>
      <c r="V311" t="n">
        <v>0.8100000000000001</v>
      </c>
      <c r="W311" t="n">
        <v>5.41</v>
      </c>
      <c r="X311" t="n">
        <v>1.94</v>
      </c>
      <c r="Y311" t="n">
        <v>1</v>
      </c>
      <c r="Z311" t="n">
        <v>10</v>
      </c>
    </row>
    <row r="312">
      <c r="A312" t="n">
        <v>11</v>
      </c>
      <c r="B312" t="n">
        <v>90</v>
      </c>
      <c r="C312" t="inlineStr">
        <is>
          <t xml:space="preserve">CONCLUIDO	</t>
        </is>
      </c>
      <c r="D312" t="n">
        <v>3.2662</v>
      </c>
      <c r="E312" t="n">
        <v>30.62</v>
      </c>
      <c r="F312" t="n">
        <v>25.96</v>
      </c>
      <c r="G312" t="n">
        <v>24.72</v>
      </c>
      <c r="H312" t="n">
        <v>0.37</v>
      </c>
      <c r="I312" t="n">
        <v>63</v>
      </c>
      <c r="J312" t="n">
        <v>180.82</v>
      </c>
      <c r="K312" t="n">
        <v>52.44</v>
      </c>
      <c r="L312" t="n">
        <v>3.75</v>
      </c>
      <c r="M312" t="n">
        <v>61</v>
      </c>
      <c r="N312" t="n">
        <v>34.63</v>
      </c>
      <c r="O312" t="n">
        <v>22535.19</v>
      </c>
      <c r="P312" t="n">
        <v>323.46</v>
      </c>
      <c r="Q312" t="n">
        <v>1397.28</v>
      </c>
      <c r="R312" t="n">
        <v>130.7</v>
      </c>
      <c r="S312" t="n">
        <v>66.97</v>
      </c>
      <c r="T312" t="n">
        <v>29038.41</v>
      </c>
      <c r="U312" t="n">
        <v>0.51</v>
      </c>
      <c r="V312" t="n">
        <v>0.8100000000000001</v>
      </c>
      <c r="W312" t="n">
        <v>5.4</v>
      </c>
      <c r="X312" t="n">
        <v>1.79</v>
      </c>
      <c r="Y312" t="n">
        <v>1</v>
      </c>
      <c r="Z312" t="n">
        <v>10</v>
      </c>
    </row>
    <row r="313">
      <c r="A313" t="n">
        <v>12</v>
      </c>
      <c r="B313" t="n">
        <v>90</v>
      </c>
      <c r="C313" t="inlineStr">
        <is>
          <t xml:space="preserve">CONCLUIDO	</t>
        </is>
      </c>
      <c r="D313" t="n">
        <v>3.2935</v>
      </c>
      <c r="E313" t="n">
        <v>30.36</v>
      </c>
      <c r="F313" t="n">
        <v>25.84</v>
      </c>
      <c r="G313" t="n">
        <v>26.28</v>
      </c>
      <c r="H313" t="n">
        <v>0.39</v>
      </c>
      <c r="I313" t="n">
        <v>59</v>
      </c>
      <c r="J313" t="n">
        <v>181.19</v>
      </c>
      <c r="K313" t="n">
        <v>52.44</v>
      </c>
      <c r="L313" t="n">
        <v>4</v>
      </c>
      <c r="M313" t="n">
        <v>57</v>
      </c>
      <c r="N313" t="n">
        <v>34.75</v>
      </c>
      <c r="O313" t="n">
        <v>22581.25</v>
      </c>
      <c r="P313" t="n">
        <v>320.48</v>
      </c>
      <c r="Q313" t="n">
        <v>1397.32</v>
      </c>
      <c r="R313" t="n">
        <v>127.21</v>
      </c>
      <c r="S313" t="n">
        <v>66.97</v>
      </c>
      <c r="T313" t="n">
        <v>27310.81</v>
      </c>
      <c r="U313" t="n">
        <v>0.53</v>
      </c>
      <c r="V313" t="n">
        <v>0.8100000000000001</v>
      </c>
      <c r="W313" t="n">
        <v>5.39</v>
      </c>
      <c r="X313" t="n">
        <v>1.68</v>
      </c>
      <c r="Y313" t="n">
        <v>1</v>
      </c>
      <c r="Z313" t="n">
        <v>10</v>
      </c>
    </row>
    <row r="314">
      <c r="A314" t="n">
        <v>13</v>
      </c>
      <c r="B314" t="n">
        <v>90</v>
      </c>
      <c r="C314" t="inlineStr">
        <is>
          <t xml:space="preserve">CONCLUIDO	</t>
        </is>
      </c>
      <c r="D314" t="n">
        <v>3.3231</v>
      </c>
      <c r="E314" t="n">
        <v>30.09</v>
      </c>
      <c r="F314" t="n">
        <v>25.72</v>
      </c>
      <c r="G314" t="n">
        <v>28.05</v>
      </c>
      <c r="H314" t="n">
        <v>0.42</v>
      </c>
      <c r="I314" t="n">
        <v>55</v>
      </c>
      <c r="J314" t="n">
        <v>181.57</v>
      </c>
      <c r="K314" t="n">
        <v>52.44</v>
      </c>
      <c r="L314" t="n">
        <v>4.25</v>
      </c>
      <c r="M314" t="n">
        <v>53</v>
      </c>
      <c r="N314" t="n">
        <v>34.88</v>
      </c>
      <c r="O314" t="n">
        <v>22627.36</v>
      </c>
      <c r="P314" t="n">
        <v>317.68</v>
      </c>
      <c r="Q314" t="n">
        <v>1397.33</v>
      </c>
      <c r="R314" t="n">
        <v>122.85</v>
      </c>
      <c r="S314" t="n">
        <v>66.97</v>
      </c>
      <c r="T314" t="n">
        <v>25153.55</v>
      </c>
      <c r="U314" t="n">
        <v>0.55</v>
      </c>
      <c r="V314" t="n">
        <v>0.82</v>
      </c>
      <c r="W314" t="n">
        <v>5.39</v>
      </c>
      <c r="X314" t="n">
        <v>1.55</v>
      </c>
      <c r="Y314" t="n">
        <v>1</v>
      </c>
      <c r="Z314" t="n">
        <v>10</v>
      </c>
    </row>
    <row r="315">
      <c r="A315" t="n">
        <v>14</v>
      </c>
      <c r="B315" t="n">
        <v>90</v>
      </c>
      <c r="C315" t="inlineStr">
        <is>
          <t xml:space="preserve">CONCLUIDO	</t>
        </is>
      </c>
      <c r="D315" t="n">
        <v>3.343</v>
      </c>
      <c r="E315" t="n">
        <v>29.91</v>
      </c>
      <c r="F315" t="n">
        <v>25.64</v>
      </c>
      <c r="G315" t="n">
        <v>29.59</v>
      </c>
      <c r="H315" t="n">
        <v>0.44</v>
      </c>
      <c r="I315" t="n">
        <v>52</v>
      </c>
      <c r="J315" t="n">
        <v>181.94</v>
      </c>
      <c r="K315" t="n">
        <v>52.44</v>
      </c>
      <c r="L315" t="n">
        <v>4.5</v>
      </c>
      <c r="M315" t="n">
        <v>50</v>
      </c>
      <c r="N315" t="n">
        <v>35</v>
      </c>
      <c r="O315" t="n">
        <v>22673.63</v>
      </c>
      <c r="P315" t="n">
        <v>315.01</v>
      </c>
      <c r="Q315" t="n">
        <v>1397.29</v>
      </c>
      <c r="R315" t="n">
        <v>120.76</v>
      </c>
      <c r="S315" t="n">
        <v>66.97</v>
      </c>
      <c r="T315" t="n">
        <v>24119.62</v>
      </c>
      <c r="U315" t="n">
        <v>0.55</v>
      </c>
      <c r="V315" t="n">
        <v>0.82</v>
      </c>
      <c r="W315" t="n">
        <v>5.38</v>
      </c>
      <c r="X315" t="n">
        <v>1.48</v>
      </c>
      <c r="Y315" t="n">
        <v>1</v>
      </c>
      <c r="Z315" t="n">
        <v>10</v>
      </c>
    </row>
    <row r="316">
      <c r="A316" t="n">
        <v>15</v>
      </c>
      <c r="B316" t="n">
        <v>90</v>
      </c>
      <c r="C316" t="inlineStr">
        <is>
          <t xml:space="preserve">CONCLUIDO	</t>
        </is>
      </c>
      <c r="D316" t="n">
        <v>3.3752</v>
      </c>
      <c r="E316" t="n">
        <v>29.63</v>
      </c>
      <c r="F316" t="n">
        <v>25.5</v>
      </c>
      <c r="G316" t="n">
        <v>31.88</v>
      </c>
      <c r="H316" t="n">
        <v>0.46</v>
      </c>
      <c r="I316" t="n">
        <v>48</v>
      </c>
      <c r="J316" t="n">
        <v>182.32</v>
      </c>
      <c r="K316" t="n">
        <v>52.44</v>
      </c>
      <c r="L316" t="n">
        <v>4.75</v>
      </c>
      <c r="M316" t="n">
        <v>46</v>
      </c>
      <c r="N316" t="n">
        <v>35.12</v>
      </c>
      <c r="O316" t="n">
        <v>22719.83</v>
      </c>
      <c r="P316" t="n">
        <v>311.64</v>
      </c>
      <c r="Q316" t="n">
        <v>1397.32</v>
      </c>
      <c r="R316" t="n">
        <v>115.84</v>
      </c>
      <c r="S316" t="n">
        <v>66.97</v>
      </c>
      <c r="T316" t="n">
        <v>21682.85</v>
      </c>
      <c r="U316" t="n">
        <v>0.58</v>
      </c>
      <c r="V316" t="n">
        <v>0.83</v>
      </c>
      <c r="W316" t="n">
        <v>5.38</v>
      </c>
      <c r="X316" t="n">
        <v>1.33</v>
      </c>
      <c r="Y316" t="n">
        <v>1</v>
      </c>
      <c r="Z316" t="n">
        <v>10</v>
      </c>
    </row>
    <row r="317">
      <c r="A317" t="n">
        <v>16</v>
      </c>
      <c r="B317" t="n">
        <v>90</v>
      </c>
      <c r="C317" t="inlineStr">
        <is>
          <t xml:space="preserve">CONCLUIDO	</t>
        </is>
      </c>
      <c r="D317" t="n">
        <v>3.3884</v>
      </c>
      <c r="E317" t="n">
        <v>29.51</v>
      </c>
      <c r="F317" t="n">
        <v>25.46</v>
      </c>
      <c r="G317" t="n">
        <v>33.2</v>
      </c>
      <c r="H317" t="n">
        <v>0.49</v>
      </c>
      <c r="I317" t="n">
        <v>46</v>
      </c>
      <c r="J317" t="n">
        <v>182.69</v>
      </c>
      <c r="K317" t="n">
        <v>52.44</v>
      </c>
      <c r="L317" t="n">
        <v>5</v>
      </c>
      <c r="M317" t="n">
        <v>44</v>
      </c>
      <c r="N317" t="n">
        <v>35.25</v>
      </c>
      <c r="O317" t="n">
        <v>22766.06</v>
      </c>
      <c r="P317" t="n">
        <v>310.03</v>
      </c>
      <c r="Q317" t="n">
        <v>1397.22</v>
      </c>
      <c r="R317" t="n">
        <v>114.5</v>
      </c>
      <c r="S317" t="n">
        <v>66.97</v>
      </c>
      <c r="T317" t="n">
        <v>21021.44</v>
      </c>
      <c r="U317" t="n">
        <v>0.58</v>
      </c>
      <c r="V317" t="n">
        <v>0.83</v>
      </c>
      <c r="W317" t="n">
        <v>5.37</v>
      </c>
      <c r="X317" t="n">
        <v>1.29</v>
      </c>
      <c r="Y317" t="n">
        <v>1</v>
      </c>
      <c r="Z317" t="n">
        <v>10</v>
      </c>
    </row>
    <row r="318">
      <c r="A318" t="n">
        <v>17</v>
      </c>
      <c r="B318" t="n">
        <v>90</v>
      </c>
      <c r="C318" t="inlineStr">
        <is>
          <t xml:space="preserve">CONCLUIDO	</t>
        </is>
      </c>
      <c r="D318" t="n">
        <v>3.4105</v>
      </c>
      <c r="E318" t="n">
        <v>29.32</v>
      </c>
      <c r="F318" t="n">
        <v>25.37</v>
      </c>
      <c r="G318" t="n">
        <v>35.4</v>
      </c>
      <c r="H318" t="n">
        <v>0.51</v>
      </c>
      <c r="I318" t="n">
        <v>43</v>
      </c>
      <c r="J318" t="n">
        <v>183.07</v>
      </c>
      <c r="K318" t="n">
        <v>52.44</v>
      </c>
      <c r="L318" t="n">
        <v>5.25</v>
      </c>
      <c r="M318" t="n">
        <v>41</v>
      </c>
      <c r="N318" t="n">
        <v>35.37</v>
      </c>
      <c r="O318" t="n">
        <v>22812.34</v>
      </c>
      <c r="P318" t="n">
        <v>307.06</v>
      </c>
      <c r="Q318" t="n">
        <v>1397.31</v>
      </c>
      <c r="R318" t="n">
        <v>111.95</v>
      </c>
      <c r="S318" t="n">
        <v>66.97</v>
      </c>
      <c r="T318" t="n">
        <v>19763.81</v>
      </c>
      <c r="U318" t="n">
        <v>0.6</v>
      </c>
      <c r="V318" t="n">
        <v>0.83</v>
      </c>
      <c r="W318" t="n">
        <v>5.36</v>
      </c>
      <c r="X318" t="n">
        <v>1.2</v>
      </c>
      <c r="Y318" t="n">
        <v>1</v>
      </c>
      <c r="Z318" t="n">
        <v>10</v>
      </c>
    </row>
    <row r="319">
      <c r="A319" t="n">
        <v>18</v>
      </c>
      <c r="B319" t="n">
        <v>90</v>
      </c>
      <c r="C319" t="inlineStr">
        <is>
          <t xml:space="preserve">CONCLUIDO	</t>
        </is>
      </c>
      <c r="D319" t="n">
        <v>3.4277</v>
      </c>
      <c r="E319" t="n">
        <v>29.17</v>
      </c>
      <c r="F319" t="n">
        <v>25.3</v>
      </c>
      <c r="G319" t="n">
        <v>37.02</v>
      </c>
      <c r="H319" t="n">
        <v>0.53</v>
      </c>
      <c r="I319" t="n">
        <v>41</v>
      </c>
      <c r="J319" t="n">
        <v>183.44</v>
      </c>
      <c r="K319" t="n">
        <v>52.44</v>
      </c>
      <c r="L319" t="n">
        <v>5.5</v>
      </c>
      <c r="M319" t="n">
        <v>39</v>
      </c>
      <c r="N319" t="n">
        <v>35.5</v>
      </c>
      <c r="O319" t="n">
        <v>22858.66</v>
      </c>
      <c r="P319" t="n">
        <v>304.38</v>
      </c>
      <c r="Q319" t="n">
        <v>1397.29</v>
      </c>
      <c r="R319" t="n">
        <v>109.12</v>
      </c>
      <c r="S319" t="n">
        <v>66.97</v>
      </c>
      <c r="T319" t="n">
        <v>18355.73</v>
      </c>
      <c r="U319" t="n">
        <v>0.61</v>
      </c>
      <c r="V319" t="n">
        <v>0.83</v>
      </c>
      <c r="W319" t="n">
        <v>5.36</v>
      </c>
      <c r="X319" t="n">
        <v>1.13</v>
      </c>
      <c r="Y319" t="n">
        <v>1</v>
      </c>
      <c r="Z319" t="n">
        <v>10</v>
      </c>
    </row>
    <row r="320">
      <c r="A320" t="n">
        <v>19</v>
      </c>
      <c r="B320" t="n">
        <v>90</v>
      </c>
      <c r="C320" t="inlineStr">
        <is>
          <t xml:space="preserve">CONCLUIDO	</t>
        </is>
      </c>
      <c r="D320" t="n">
        <v>3.4391</v>
      </c>
      <c r="E320" t="n">
        <v>29.08</v>
      </c>
      <c r="F320" t="n">
        <v>25.27</v>
      </c>
      <c r="G320" t="n">
        <v>38.88</v>
      </c>
      <c r="H320" t="n">
        <v>0.55</v>
      </c>
      <c r="I320" t="n">
        <v>39</v>
      </c>
      <c r="J320" t="n">
        <v>183.82</v>
      </c>
      <c r="K320" t="n">
        <v>52.44</v>
      </c>
      <c r="L320" t="n">
        <v>5.75</v>
      </c>
      <c r="M320" t="n">
        <v>37</v>
      </c>
      <c r="N320" t="n">
        <v>35.63</v>
      </c>
      <c r="O320" t="n">
        <v>22905.03</v>
      </c>
      <c r="P320" t="n">
        <v>302.2</v>
      </c>
      <c r="Q320" t="n">
        <v>1397.28</v>
      </c>
      <c r="R320" t="n">
        <v>108.55</v>
      </c>
      <c r="S320" t="n">
        <v>66.97</v>
      </c>
      <c r="T320" t="n">
        <v>18082.76</v>
      </c>
      <c r="U320" t="n">
        <v>0.62</v>
      </c>
      <c r="V320" t="n">
        <v>0.83</v>
      </c>
      <c r="W320" t="n">
        <v>5.36</v>
      </c>
      <c r="X320" t="n">
        <v>1.1</v>
      </c>
      <c r="Y320" t="n">
        <v>1</v>
      </c>
      <c r="Z320" t="n">
        <v>10</v>
      </c>
    </row>
    <row r="321">
      <c r="A321" t="n">
        <v>20</v>
      </c>
      <c r="B321" t="n">
        <v>90</v>
      </c>
      <c r="C321" t="inlineStr">
        <is>
          <t xml:space="preserve">CONCLUIDO	</t>
        </is>
      </c>
      <c r="D321" t="n">
        <v>3.454</v>
      </c>
      <c r="E321" t="n">
        <v>28.95</v>
      </c>
      <c r="F321" t="n">
        <v>25.22</v>
      </c>
      <c r="G321" t="n">
        <v>40.89</v>
      </c>
      <c r="H321" t="n">
        <v>0.58</v>
      </c>
      <c r="I321" t="n">
        <v>37</v>
      </c>
      <c r="J321" t="n">
        <v>184.19</v>
      </c>
      <c r="K321" t="n">
        <v>52.44</v>
      </c>
      <c r="L321" t="n">
        <v>6</v>
      </c>
      <c r="M321" t="n">
        <v>35</v>
      </c>
      <c r="N321" t="n">
        <v>35.75</v>
      </c>
      <c r="O321" t="n">
        <v>22951.43</v>
      </c>
      <c r="P321" t="n">
        <v>300.57</v>
      </c>
      <c r="Q321" t="n">
        <v>1397.27</v>
      </c>
      <c r="R321" t="n">
        <v>106.56</v>
      </c>
      <c r="S321" t="n">
        <v>66.97</v>
      </c>
      <c r="T321" t="n">
        <v>17096.29</v>
      </c>
      <c r="U321" t="n">
        <v>0.63</v>
      </c>
      <c r="V321" t="n">
        <v>0.83</v>
      </c>
      <c r="W321" t="n">
        <v>5.36</v>
      </c>
      <c r="X321" t="n">
        <v>1.05</v>
      </c>
      <c r="Y321" t="n">
        <v>1</v>
      </c>
      <c r="Z321" t="n">
        <v>10</v>
      </c>
    </row>
    <row r="322">
      <c r="A322" t="n">
        <v>21</v>
      </c>
      <c r="B322" t="n">
        <v>90</v>
      </c>
      <c r="C322" t="inlineStr">
        <is>
          <t xml:space="preserve">CONCLUIDO	</t>
        </is>
      </c>
      <c r="D322" t="n">
        <v>3.4614</v>
      </c>
      <c r="E322" t="n">
        <v>28.89</v>
      </c>
      <c r="F322" t="n">
        <v>25.19</v>
      </c>
      <c r="G322" t="n">
        <v>41.98</v>
      </c>
      <c r="H322" t="n">
        <v>0.6</v>
      </c>
      <c r="I322" t="n">
        <v>36</v>
      </c>
      <c r="J322" t="n">
        <v>184.57</v>
      </c>
      <c r="K322" t="n">
        <v>52.44</v>
      </c>
      <c r="L322" t="n">
        <v>6.25</v>
      </c>
      <c r="M322" t="n">
        <v>34</v>
      </c>
      <c r="N322" t="n">
        <v>35.88</v>
      </c>
      <c r="O322" t="n">
        <v>22997.88</v>
      </c>
      <c r="P322" t="n">
        <v>298.45</v>
      </c>
      <c r="Q322" t="n">
        <v>1397.28</v>
      </c>
      <c r="R322" t="n">
        <v>106</v>
      </c>
      <c r="S322" t="n">
        <v>66.97</v>
      </c>
      <c r="T322" t="n">
        <v>16820.14</v>
      </c>
      <c r="U322" t="n">
        <v>0.63</v>
      </c>
      <c r="V322" t="n">
        <v>0.84</v>
      </c>
      <c r="W322" t="n">
        <v>5.35</v>
      </c>
      <c r="X322" t="n">
        <v>1.02</v>
      </c>
      <c r="Y322" t="n">
        <v>1</v>
      </c>
      <c r="Z322" t="n">
        <v>10</v>
      </c>
    </row>
    <row r="323">
      <c r="A323" t="n">
        <v>22</v>
      </c>
      <c r="B323" t="n">
        <v>90</v>
      </c>
      <c r="C323" t="inlineStr">
        <is>
          <t xml:space="preserve">CONCLUIDO	</t>
        </is>
      </c>
      <c r="D323" t="n">
        <v>3.4802</v>
      </c>
      <c r="E323" t="n">
        <v>28.73</v>
      </c>
      <c r="F323" t="n">
        <v>25.1</v>
      </c>
      <c r="G323" t="n">
        <v>44.3</v>
      </c>
      <c r="H323" t="n">
        <v>0.62</v>
      </c>
      <c r="I323" t="n">
        <v>34</v>
      </c>
      <c r="J323" t="n">
        <v>184.95</v>
      </c>
      <c r="K323" t="n">
        <v>52.44</v>
      </c>
      <c r="L323" t="n">
        <v>6.5</v>
      </c>
      <c r="M323" t="n">
        <v>32</v>
      </c>
      <c r="N323" t="n">
        <v>36.01</v>
      </c>
      <c r="O323" t="n">
        <v>23044.38</v>
      </c>
      <c r="P323" t="n">
        <v>295.51</v>
      </c>
      <c r="Q323" t="n">
        <v>1397.27</v>
      </c>
      <c r="R323" t="n">
        <v>102.94</v>
      </c>
      <c r="S323" t="n">
        <v>66.97</v>
      </c>
      <c r="T323" t="n">
        <v>15303.71</v>
      </c>
      <c r="U323" t="n">
        <v>0.65</v>
      </c>
      <c r="V323" t="n">
        <v>0.84</v>
      </c>
      <c r="W323" t="n">
        <v>5.35</v>
      </c>
      <c r="X323" t="n">
        <v>0.9399999999999999</v>
      </c>
      <c r="Y323" t="n">
        <v>1</v>
      </c>
      <c r="Z323" t="n">
        <v>10</v>
      </c>
    </row>
    <row r="324">
      <c r="A324" t="n">
        <v>23</v>
      </c>
      <c r="B324" t="n">
        <v>90</v>
      </c>
      <c r="C324" t="inlineStr">
        <is>
          <t xml:space="preserve">CONCLUIDO	</t>
        </is>
      </c>
      <c r="D324" t="n">
        <v>3.4865</v>
      </c>
      <c r="E324" t="n">
        <v>28.68</v>
      </c>
      <c r="F324" t="n">
        <v>25.09</v>
      </c>
      <c r="G324" t="n">
        <v>45.61</v>
      </c>
      <c r="H324" t="n">
        <v>0.65</v>
      </c>
      <c r="I324" t="n">
        <v>33</v>
      </c>
      <c r="J324" t="n">
        <v>185.33</v>
      </c>
      <c r="K324" t="n">
        <v>52.44</v>
      </c>
      <c r="L324" t="n">
        <v>6.75</v>
      </c>
      <c r="M324" t="n">
        <v>31</v>
      </c>
      <c r="N324" t="n">
        <v>36.13</v>
      </c>
      <c r="O324" t="n">
        <v>23090.91</v>
      </c>
      <c r="P324" t="n">
        <v>294.43</v>
      </c>
      <c r="Q324" t="n">
        <v>1397.22</v>
      </c>
      <c r="R324" t="n">
        <v>102.48</v>
      </c>
      <c r="S324" t="n">
        <v>66.97</v>
      </c>
      <c r="T324" t="n">
        <v>15075.03</v>
      </c>
      <c r="U324" t="n">
        <v>0.65</v>
      </c>
      <c r="V324" t="n">
        <v>0.84</v>
      </c>
      <c r="W324" t="n">
        <v>5.35</v>
      </c>
      <c r="X324" t="n">
        <v>0.92</v>
      </c>
      <c r="Y324" t="n">
        <v>1</v>
      </c>
      <c r="Z324" t="n">
        <v>10</v>
      </c>
    </row>
    <row r="325">
      <c r="A325" t="n">
        <v>24</v>
      </c>
      <c r="B325" t="n">
        <v>90</v>
      </c>
      <c r="C325" t="inlineStr">
        <is>
          <t xml:space="preserve">CONCLUIDO	</t>
        </is>
      </c>
      <c r="D325" t="n">
        <v>3.5007</v>
      </c>
      <c r="E325" t="n">
        <v>28.57</v>
      </c>
      <c r="F325" t="n">
        <v>25.04</v>
      </c>
      <c r="G325" t="n">
        <v>48.47</v>
      </c>
      <c r="H325" t="n">
        <v>0.67</v>
      </c>
      <c r="I325" t="n">
        <v>31</v>
      </c>
      <c r="J325" t="n">
        <v>185.7</v>
      </c>
      <c r="K325" t="n">
        <v>52.44</v>
      </c>
      <c r="L325" t="n">
        <v>7</v>
      </c>
      <c r="M325" t="n">
        <v>29</v>
      </c>
      <c r="N325" t="n">
        <v>36.26</v>
      </c>
      <c r="O325" t="n">
        <v>23137.49</v>
      </c>
      <c r="P325" t="n">
        <v>291.92</v>
      </c>
      <c r="Q325" t="n">
        <v>1397.21</v>
      </c>
      <c r="R325" t="n">
        <v>101</v>
      </c>
      <c r="S325" t="n">
        <v>66.97</v>
      </c>
      <c r="T325" t="n">
        <v>14347.47</v>
      </c>
      <c r="U325" t="n">
        <v>0.66</v>
      </c>
      <c r="V325" t="n">
        <v>0.84</v>
      </c>
      <c r="W325" t="n">
        <v>5.35</v>
      </c>
      <c r="X325" t="n">
        <v>0.88</v>
      </c>
      <c r="Y325" t="n">
        <v>1</v>
      </c>
      <c r="Z325" t="n">
        <v>10</v>
      </c>
    </row>
    <row r="326">
      <c r="A326" t="n">
        <v>25</v>
      </c>
      <c r="B326" t="n">
        <v>90</v>
      </c>
      <c r="C326" t="inlineStr">
        <is>
          <t xml:space="preserve">CONCLUIDO	</t>
        </is>
      </c>
      <c r="D326" t="n">
        <v>3.5106</v>
      </c>
      <c r="E326" t="n">
        <v>28.49</v>
      </c>
      <c r="F326" t="n">
        <v>25</v>
      </c>
      <c r="G326" t="n">
        <v>50</v>
      </c>
      <c r="H326" t="n">
        <v>0.6899999999999999</v>
      </c>
      <c r="I326" t="n">
        <v>30</v>
      </c>
      <c r="J326" t="n">
        <v>186.08</v>
      </c>
      <c r="K326" t="n">
        <v>52.44</v>
      </c>
      <c r="L326" t="n">
        <v>7.25</v>
      </c>
      <c r="M326" t="n">
        <v>28</v>
      </c>
      <c r="N326" t="n">
        <v>36.39</v>
      </c>
      <c r="O326" t="n">
        <v>23184.11</v>
      </c>
      <c r="P326" t="n">
        <v>289.3</v>
      </c>
      <c r="Q326" t="n">
        <v>1397.2</v>
      </c>
      <c r="R326" t="n">
        <v>99.87</v>
      </c>
      <c r="S326" t="n">
        <v>66.97</v>
      </c>
      <c r="T326" t="n">
        <v>13785.28</v>
      </c>
      <c r="U326" t="n">
        <v>0.67</v>
      </c>
      <c r="V326" t="n">
        <v>0.84</v>
      </c>
      <c r="W326" t="n">
        <v>5.34</v>
      </c>
      <c r="X326" t="n">
        <v>0.83</v>
      </c>
      <c r="Y326" t="n">
        <v>1</v>
      </c>
      <c r="Z326" t="n">
        <v>10</v>
      </c>
    </row>
    <row r="327">
      <c r="A327" t="n">
        <v>26</v>
      </c>
      <c r="B327" t="n">
        <v>90</v>
      </c>
      <c r="C327" t="inlineStr">
        <is>
          <t xml:space="preserve">CONCLUIDO	</t>
        </is>
      </c>
      <c r="D327" t="n">
        <v>3.5192</v>
      </c>
      <c r="E327" t="n">
        <v>28.42</v>
      </c>
      <c r="F327" t="n">
        <v>24.96</v>
      </c>
      <c r="G327" t="n">
        <v>51.65</v>
      </c>
      <c r="H327" t="n">
        <v>0.71</v>
      </c>
      <c r="I327" t="n">
        <v>29</v>
      </c>
      <c r="J327" t="n">
        <v>186.46</v>
      </c>
      <c r="K327" t="n">
        <v>52.44</v>
      </c>
      <c r="L327" t="n">
        <v>7.5</v>
      </c>
      <c r="M327" t="n">
        <v>27</v>
      </c>
      <c r="N327" t="n">
        <v>36.52</v>
      </c>
      <c r="O327" t="n">
        <v>23230.78</v>
      </c>
      <c r="P327" t="n">
        <v>287.09</v>
      </c>
      <c r="Q327" t="n">
        <v>1397.21</v>
      </c>
      <c r="R327" t="n">
        <v>98.69</v>
      </c>
      <c r="S327" t="n">
        <v>66.97</v>
      </c>
      <c r="T327" t="n">
        <v>13200.55</v>
      </c>
      <c r="U327" t="n">
        <v>0.68</v>
      </c>
      <c r="V327" t="n">
        <v>0.84</v>
      </c>
      <c r="W327" t="n">
        <v>5.34</v>
      </c>
      <c r="X327" t="n">
        <v>0.8</v>
      </c>
      <c r="Y327" t="n">
        <v>1</v>
      </c>
      <c r="Z327" t="n">
        <v>10</v>
      </c>
    </row>
    <row r="328">
      <c r="A328" t="n">
        <v>27</v>
      </c>
      <c r="B328" t="n">
        <v>90</v>
      </c>
      <c r="C328" t="inlineStr">
        <is>
          <t xml:space="preserve">CONCLUIDO	</t>
        </is>
      </c>
      <c r="D328" t="n">
        <v>3.5273</v>
      </c>
      <c r="E328" t="n">
        <v>28.35</v>
      </c>
      <c r="F328" t="n">
        <v>24.93</v>
      </c>
      <c r="G328" t="n">
        <v>53.43</v>
      </c>
      <c r="H328" t="n">
        <v>0.74</v>
      </c>
      <c r="I328" t="n">
        <v>28</v>
      </c>
      <c r="J328" t="n">
        <v>186.84</v>
      </c>
      <c r="K328" t="n">
        <v>52.44</v>
      </c>
      <c r="L328" t="n">
        <v>7.75</v>
      </c>
      <c r="M328" t="n">
        <v>26</v>
      </c>
      <c r="N328" t="n">
        <v>36.65</v>
      </c>
      <c r="O328" t="n">
        <v>23277.49</v>
      </c>
      <c r="P328" t="n">
        <v>285.92</v>
      </c>
      <c r="Q328" t="n">
        <v>1397.22</v>
      </c>
      <c r="R328" t="n">
        <v>97.62</v>
      </c>
      <c r="S328" t="n">
        <v>66.97</v>
      </c>
      <c r="T328" t="n">
        <v>12669.62</v>
      </c>
      <c r="U328" t="n">
        <v>0.6899999999999999</v>
      </c>
      <c r="V328" t="n">
        <v>0.84</v>
      </c>
      <c r="W328" t="n">
        <v>5.34</v>
      </c>
      <c r="X328" t="n">
        <v>0.77</v>
      </c>
      <c r="Y328" t="n">
        <v>1</v>
      </c>
      <c r="Z328" t="n">
        <v>10</v>
      </c>
    </row>
    <row r="329">
      <c r="A329" t="n">
        <v>28</v>
      </c>
      <c r="B329" t="n">
        <v>90</v>
      </c>
      <c r="C329" t="inlineStr">
        <is>
          <t xml:space="preserve">CONCLUIDO	</t>
        </is>
      </c>
      <c r="D329" t="n">
        <v>3.533</v>
      </c>
      <c r="E329" t="n">
        <v>28.3</v>
      </c>
      <c r="F329" t="n">
        <v>24.92</v>
      </c>
      <c r="G329" t="n">
        <v>55.39</v>
      </c>
      <c r="H329" t="n">
        <v>0.76</v>
      </c>
      <c r="I329" t="n">
        <v>27</v>
      </c>
      <c r="J329" t="n">
        <v>187.22</v>
      </c>
      <c r="K329" t="n">
        <v>52.44</v>
      </c>
      <c r="L329" t="n">
        <v>8</v>
      </c>
      <c r="M329" t="n">
        <v>25</v>
      </c>
      <c r="N329" t="n">
        <v>36.78</v>
      </c>
      <c r="O329" t="n">
        <v>23324.24</v>
      </c>
      <c r="P329" t="n">
        <v>283.39</v>
      </c>
      <c r="Q329" t="n">
        <v>1397.26</v>
      </c>
      <c r="R329" t="n">
        <v>97.05</v>
      </c>
      <c r="S329" t="n">
        <v>66.97</v>
      </c>
      <c r="T329" t="n">
        <v>12393.75</v>
      </c>
      <c r="U329" t="n">
        <v>0.6899999999999999</v>
      </c>
      <c r="V329" t="n">
        <v>0.84</v>
      </c>
      <c r="W329" t="n">
        <v>5.34</v>
      </c>
      <c r="X329" t="n">
        <v>0.76</v>
      </c>
      <c r="Y329" t="n">
        <v>1</v>
      </c>
      <c r="Z329" t="n">
        <v>10</v>
      </c>
    </row>
    <row r="330">
      <c r="A330" t="n">
        <v>29</v>
      </c>
      <c r="B330" t="n">
        <v>90</v>
      </c>
      <c r="C330" t="inlineStr">
        <is>
          <t xml:space="preserve">CONCLUIDO	</t>
        </is>
      </c>
      <c r="D330" t="n">
        <v>3.5441</v>
      </c>
      <c r="E330" t="n">
        <v>28.22</v>
      </c>
      <c r="F330" t="n">
        <v>24.87</v>
      </c>
      <c r="G330" t="n">
        <v>57.39</v>
      </c>
      <c r="H330" t="n">
        <v>0.78</v>
      </c>
      <c r="I330" t="n">
        <v>26</v>
      </c>
      <c r="J330" t="n">
        <v>187.6</v>
      </c>
      <c r="K330" t="n">
        <v>52.44</v>
      </c>
      <c r="L330" t="n">
        <v>8.25</v>
      </c>
      <c r="M330" t="n">
        <v>24</v>
      </c>
      <c r="N330" t="n">
        <v>36.9</v>
      </c>
      <c r="O330" t="n">
        <v>23371.04</v>
      </c>
      <c r="P330" t="n">
        <v>280.79</v>
      </c>
      <c r="Q330" t="n">
        <v>1397.19</v>
      </c>
      <c r="R330" t="n">
        <v>95.53</v>
      </c>
      <c r="S330" t="n">
        <v>66.97</v>
      </c>
      <c r="T330" t="n">
        <v>11634.74</v>
      </c>
      <c r="U330" t="n">
        <v>0.7</v>
      </c>
      <c r="V330" t="n">
        <v>0.85</v>
      </c>
      <c r="W330" t="n">
        <v>5.34</v>
      </c>
      <c r="X330" t="n">
        <v>0.71</v>
      </c>
      <c r="Y330" t="n">
        <v>1</v>
      </c>
      <c r="Z330" t="n">
        <v>10</v>
      </c>
    </row>
    <row r="331">
      <c r="A331" t="n">
        <v>30</v>
      </c>
      <c r="B331" t="n">
        <v>90</v>
      </c>
      <c r="C331" t="inlineStr">
        <is>
          <t xml:space="preserve">CONCLUIDO	</t>
        </is>
      </c>
      <c r="D331" t="n">
        <v>3.5515</v>
      </c>
      <c r="E331" t="n">
        <v>28.16</v>
      </c>
      <c r="F331" t="n">
        <v>24.85</v>
      </c>
      <c r="G331" t="n">
        <v>59.63</v>
      </c>
      <c r="H331" t="n">
        <v>0.8</v>
      </c>
      <c r="I331" t="n">
        <v>25</v>
      </c>
      <c r="J331" t="n">
        <v>187.98</v>
      </c>
      <c r="K331" t="n">
        <v>52.44</v>
      </c>
      <c r="L331" t="n">
        <v>8.5</v>
      </c>
      <c r="M331" t="n">
        <v>23</v>
      </c>
      <c r="N331" t="n">
        <v>37.03</v>
      </c>
      <c r="O331" t="n">
        <v>23417.88</v>
      </c>
      <c r="P331" t="n">
        <v>279.06</v>
      </c>
      <c r="Q331" t="n">
        <v>1397.21</v>
      </c>
      <c r="R331" t="n">
        <v>94.65000000000001</v>
      </c>
      <c r="S331" t="n">
        <v>66.97</v>
      </c>
      <c r="T331" t="n">
        <v>11199.69</v>
      </c>
      <c r="U331" t="n">
        <v>0.71</v>
      </c>
      <c r="V331" t="n">
        <v>0.85</v>
      </c>
      <c r="W331" t="n">
        <v>5.34</v>
      </c>
      <c r="X331" t="n">
        <v>0.68</v>
      </c>
      <c r="Y331" t="n">
        <v>1</v>
      </c>
      <c r="Z331" t="n">
        <v>10</v>
      </c>
    </row>
    <row r="332">
      <c r="A332" t="n">
        <v>31</v>
      </c>
      <c r="B332" t="n">
        <v>90</v>
      </c>
      <c r="C332" t="inlineStr">
        <is>
          <t xml:space="preserve">CONCLUIDO	</t>
        </is>
      </c>
      <c r="D332" t="n">
        <v>3.5602</v>
      </c>
      <c r="E332" t="n">
        <v>28.09</v>
      </c>
      <c r="F332" t="n">
        <v>24.81</v>
      </c>
      <c r="G332" t="n">
        <v>62.04</v>
      </c>
      <c r="H332" t="n">
        <v>0.82</v>
      </c>
      <c r="I332" t="n">
        <v>24</v>
      </c>
      <c r="J332" t="n">
        <v>188.36</v>
      </c>
      <c r="K332" t="n">
        <v>52.44</v>
      </c>
      <c r="L332" t="n">
        <v>8.75</v>
      </c>
      <c r="M332" t="n">
        <v>22</v>
      </c>
      <c r="N332" t="n">
        <v>37.16</v>
      </c>
      <c r="O332" t="n">
        <v>23464.76</v>
      </c>
      <c r="P332" t="n">
        <v>276.8</v>
      </c>
      <c r="Q332" t="n">
        <v>1397.25</v>
      </c>
      <c r="R332" t="n">
        <v>93.63</v>
      </c>
      <c r="S332" t="n">
        <v>66.97</v>
      </c>
      <c r="T332" t="n">
        <v>10695.39</v>
      </c>
      <c r="U332" t="n">
        <v>0.72</v>
      </c>
      <c r="V332" t="n">
        <v>0.85</v>
      </c>
      <c r="W332" t="n">
        <v>5.33</v>
      </c>
      <c r="X332" t="n">
        <v>0.65</v>
      </c>
      <c r="Y332" t="n">
        <v>1</v>
      </c>
      <c r="Z332" t="n">
        <v>10</v>
      </c>
    </row>
    <row r="333">
      <c r="A333" t="n">
        <v>32</v>
      </c>
      <c r="B333" t="n">
        <v>90</v>
      </c>
      <c r="C333" t="inlineStr">
        <is>
          <t xml:space="preserve">CONCLUIDO	</t>
        </is>
      </c>
      <c r="D333" t="n">
        <v>3.5678</v>
      </c>
      <c r="E333" t="n">
        <v>28.03</v>
      </c>
      <c r="F333" t="n">
        <v>24.79</v>
      </c>
      <c r="G333" t="n">
        <v>64.67</v>
      </c>
      <c r="H333" t="n">
        <v>0.85</v>
      </c>
      <c r="I333" t="n">
        <v>23</v>
      </c>
      <c r="J333" t="n">
        <v>188.74</v>
      </c>
      <c r="K333" t="n">
        <v>52.44</v>
      </c>
      <c r="L333" t="n">
        <v>9</v>
      </c>
      <c r="M333" t="n">
        <v>21</v>
      </c>
      <c r="N333" t="n">
        <v>37.3</v>
      </c>
      <c r="O333" t="n">
        <v>23511.69</v>
      </c>
      <c r="P333" t="n">
        <v>274.42</v>
      </c>
      <c r="Q333" t="n">
        <v>1397.22</v>
      </c>
      <c r="R333" t="n">
        <v>92.87</v>
      </c>
      <c r="S333" t="n">
        <v>66.97</v>
      </c>
      <c r="T333" t="n">
        <v>10322.29</v>
      </c>
      <c r="U333" t="n">
        <v>0.72</v>
      </c>
      <c r="V333" t="n">
        <v>0.85</v>
      </c>
      <c r="W333" t="n">
        <v>5.33</v>
      </c>
      <c r="X333" t="n">
        <v>0.62</v>
      </c>
      <c r="Y333" t="n">
        <v>1</v>
      </c>
      <c r="Z333" t="n">
        <v>10</v>
      </c>
    </row>
    <row r="334">
      <c r="A334" t="n">
        <v>33</v>
      </c>
      <c r="B334" t="n">
        <v>90</v>
      </c>
      <c r="C334" t="inlineStr">
        <is>
          <t xml:space="preserve">CONCLUIDO	</t>
        </is>
      </c>
      <c r="D334" t="n">
        <v>3.5688</v>
      </c>
      <c r="E334" t="n">
        <v>28.02</v>
      </c>
      <c r="F334" t="n">
        <v>24.78</v>
      </c>
      <c r="G334" t="n">
        <v>64.65000000000001</v>
      </c>
      <c r="H334" t="n">
        <v>0.87</v>
      </c>
      <c r="I334" t="n">
        <v>23</v>
      </c>
      <c r="J334" t="n">
        <v>189.12</v>
      </c>
      <c r="K334" t="n">
        <v>52.44</v>
      </c>
      <c r="L334" t="n">
        <v>9.25</v>
      </c>
      <c r="M334" t="n">
        <v>21</v>
      </c>
      <c r="N334" t="n">
        <v>37.43</v>
      </c>
      <c r="O334" t="n">
        <v>23558.67</v>
      </c>
      <c r="P334" t="n">
        <v>272.86</v>
      </c>
      <c r="Q334" t="n">
        <v>1397.24</v>
      </c>
      <c r="R334" t="n">
        <v>92.59</v>
      </c>
      <c r="S334" t="n">
        <v>66.97</v>
      </c>
      <c r="T334" t="n">
        <v>10183.53</v>
      </c>
      <c r="U334" t="n">
        <v>0.72</v>
      </c>
      <c r="V334" t="n">
        <v>0.85</v>
      </c>
      <c r="W334" t="n">
        <v>5.33</v>
      </c>
      <c r="X334" t="n">
        <v>0.62</v>
      </c>
      <c r="Y334" t="n">
        <v>1</v>
      </c>
      <c r="Z334" t="n">
        <v>10</v>
      </c>
    </row>
    <row r="335">
      <c r="A335" t="n">
        <v>34</v>
      </c>
      <c r="B335" t="n">
        <v>90</v>
      </c>
      <c r="C335" t="inlineStr">
        <is>
          <t xml:space="preserve">CONCLUIDO	</t>
        </is>
      </c>
      <c r="D335" t="n">
        <v>3.5748</v>
      </c>
      <c r="E335" t="n">
        <v>27.97</v>
      </c>
      <c r="F335" t="n">
        <v>24.77</v>
      </c>
      <c r="G335" t="n">
        <v>67.56</v>
      </c>
      <c r="H335" t="n">
        <v>0.89</v>
      </c>
      <c r="I335" t="n">
        <v>22</v>
      </c>
      <c r="J335" t="n">
        <v>189.5</v>
      </c>
      <c r="K335" t="n">
        <v>52.44</v>
      </c>
      <c r="L335" t="n">
        <v>9.5</v>
      </c>
      <c r="M335" t="n">
        <v>20</v>
      </c>
      <c r="N335" t="n">
        <v>37.56</v>
      </c>
      <c r="O335" t="n">
        <v>23605.68</v>
      </c>
      <c r="P335" t="n">
        <v>270.83</v>
      </c>
      <c r="Q335" t="n">
        <v>1397.19</v>
      </c>
      <c r="R335" t="n">
        <v>92.41</v>
      </c>
      <c r="S335" t="n">
        <v>66.97</v>
      </c>
      <c r="T335" t="n">
        <v>10097.92</v>
      </c>
      <c r="U335" t="n">
        <v>0.72</v>
      </c>
      <c r="V335" t="n">
        <v>0.85</v>
      </c>
      <c r="W335" t="n">
        <v>5.33</v>
      </c>
      <c r="X335" t="n">
        <v>0.61</v>
      </c>
      <c r="Y335" t="n">
        <v>1</v>
      </c>
      <c r="Z335" t="n">
        <v>10</v>
      </c>
    </row>
    <row r="336">
      <c r="A336" t="n">
        <v>35</v>
      </c>
      <c r="B336" t="n">
        <v>90</v>
      </c>
      <c r="C336" t="inlineStr">
        <is>
          <t xml:space="preserve">CONCLUIDO	</t>
        </is>
      </c>
      <c r="D336" t="n">
        <v>3.5842</v>
      </c>
      <c r="E336" t="n">
        <v>27.9</v>
      </c>
      <c r="F336" t="n">
        <v>24.73</v>
      </c>
      <c r="G336" t="n">
        <v>70.67</v>
      </c>
      <c r="H336" t="n">
        <v>0.91</v>
      </c>
      <c r="I336" t="n">
        <v>21</v>
      </c>
      <c r="J336" t="n">
        <v>189.88</v>
      </c>
      <c r="K336" t="n">
        <v>52.44</v>
      </c>
      <c r="L336" t="n">
        <v>9.75</v>
      </c>
      <c r="M336" t="n">
        <v>19</v>
      </c>
      <c r="N336" t="n">
        <v>37.69</v>
      </c>
      <c r="O336" t="n">
        <v>23652.75</v>
      </c>
      <c r="P336" t="n">
        <v>268.23</v>
      </c>
      <c r="Q336" t="n">
        <v>1397.26</v>
      </c>
      <c r="R336" t="n">
        <v>91.17</v>
      </c>
      <c r="S336" t="n">
        <v>66.97</v>
      </c>
      <c r="T336" t="n">
        <v>9482.700000000001</v>
      </c>
      <c r="U336" t="n">
        <v>0.73</v>
      </c>
      <c r="V336" t="n">
        <v>0.85</v>
      </c>
      <c r="W336" t="n">
        <v>5.32</v>
      </c>
      <c r="X336" t="n">
        <v>0.57</v>
      </c>
      <c r="Y336" t="n">
        <v>1</v>
      </c>
      <c r="Z336" t="n">
        <v>10</v>
      </c>
    </row>
    <row r="337">
      <c r="A337" t="n">
        <v>36</v>
      </c>
      <c r="B337" t="n">
        <v>90</v>
      </c>
      <c r="C337" t="inlineStr">
        <is>
          <t xml:space="preserve">CONCLUIDO	</t>
        </is>
      </c>
      <c r="D337" t="n">
        <v>3.5907</v>
      </c>
      <c r="E337" t="n">
        <v>27.85</v>
      </c>
      <c r="F337" t="n">
        <v>24.72</v>
      </c>
      <c r="G337" t="n">
        <v>74.16</v>
      </c>
      <c r="H337" t="n">
        <v>0.93</v>
      </c>
      <c r="I337" t="n">
        <v>20</v>
      </c>
      <c r="J337" t="n">
        <v>190.26</v>
      </c>
      <c r="K337" t="n">
        <v>52.44</v>
      </c>
      <c r="L337" t="n">
        <v>10</v>
      </c>
      <c r="M337" t="n">
        <v>18</v>
      </c>
      <c r="N337" t="n">
        <v>37.82</v>
      </c>
      <c r="O337" t="n">
        <v>23699.85</v>
      </c>
      <c r="P337" t="n">
        <v>265.4</v>
      </c>
      <c r="Q337" t="n">
        <v>1397.17</v>
      </c>
      <c r="R337" t="n">
        <v>90.31</v>
      </c>
      <c r="S337" t="n">
        <v>66.97</v>
      </c>
      <c r="T337" t="n">
        <v>9057.219999999999</v>
      </c>
      <c r="U337" t="n">
        <v>0.74</v>
      </c>
      <c r="V337" t="n">
        <v>0.85</v>
      </c>
      <c r="W337" t="n">
        <v>5.33</v>
      </c>
      <c r="X337" t="n">
        <v>0.55</v>
      </c>
      <c r="Y337" t="n">
        <v>1</v>
      </c>
      <c r="Z337" t="n">
        <v>10</v>
      </c>
    </row>
    <row r="338">
      <c r="A338" t="n">
        <v>37</v>
      </c>
      <c r="B338" t="n">
        <v>90</v>
      </c>
      <c r="C338" t="inlineStr">
        <is>
          <t xml:space="preserve">CONCLUIDO	</t>
        </is>
      </c>
      <c r="D338" t="n">
        <v>3.5932</v>
      </c>
      <c r="E338" t="n">
        <v>27.83</v>
      </c>
      <c r="F338" t="n">
        <v>24.7</v>
      </c>
      <c r="G338" t="n">
        <v>74.09999999999999</v>
      </c>
      <c r="H338" t="n">
        <v>0.95</v>
      </c>
      <c r="I338" t="n">
        <v>20</v>
      </c>
      <c r="J338" t="n">
        <v>190.65</v>
      </c>
      <c r="K338" t="n">
        <v>52.44</v>
      </c>
      <c r="L338" t="n">
        <v>10.25</v>
      </c>
      <c r="M338" t="n">
        <v>18</v>
      </c>
      <c r="N338" t="n">
        <v>37.95</v>
      </c>
      <c r="O338" t="n">
        <v>23747</v>
      </c>
      <c r="P338" t="n">
        <v>264.36</v>
      </c>
      <c r="Q338" t="n">
        <v>1397.2</v>
      </c>
      <c r="R338" t="n">
        <v>89.90000000000001</v>
      </c>
      <c r="S338" t="n">
        <v>66.97</v>
      </c>
      <c r="T338" t="n">
        <v>8853.219999999999</v>
      </c>
      <c r="U338" t="n">
        <v>0.74</v>
      </c>
      <c r="V338" t="n">
        <v>0.85</v>
      </c>
      <c r="W338" t="n">
        <v>5.33</v>
      </c>
      <c r="X338" t="n">
        <v>0.53</v>
      </c>
      <c r="Y338" t="n">
        <v>1</v>
      </c>
      <c r="Z338" t="n">
        <v>10</v>
      </c>
    </row>
    <row r="339">
      <c r="A339" t="n">
        <v>38</v>
      </c>
      <c r="B339" t="n">
        <v>90</v>
      </c>
      <c r="C339" t="inlineStr">
        <is>
          <t xml:space="preserve">CONCLUIDO	</t>
        </is>
      </c>
      <c r="D339" t="n">
        <v>3.5992</v>
      </c>
      <c r="E339" t="n">
        <v>27.78</v>
      </c>
      <c r="F339" t="n">
        <v>24.69</v>
      </c>
      <c r="G339" t="n">
        <v>77.95999999999999</v>
      </c>
      <c r="H339" t="n">
        <v>0.98</v>
      </c>
      <c r="I339" t="n">
        <v>19</v>
      </c>
      <c r="J339" t="n">
        <v>191.03</v>
      </c>
      <c r="K339" t="n">
        <v>52.44</v>
      </c>
      <c r="L339" t="n">
        <v>10.5</v>
      </c>
      <c r="M339" t="n">
        <v>17</v>
      </c>
      <c r="N339" t="n">
        <v>38.09</v>
      </c>
      <c r="O339" t="n">
        <v>23794.2</v>
      </c>
      <c r="P339" t="n">
        <v>261.94</v>
      </c>
      <c r="Q339" t="n">
        <v>1397.2</v>
      </c>
      <c r="R339" t="n">
        <v>89.53</v>
      </c>
      <c r="S339" t="n">
        <v>66.97</v>
      </c>
      <c r="T339" t="n">
        <v>8671.1</v>
      </c>
      <c r="U339" t="n">
        <v>0.75</v>
      </c>
      <c r="V339" t="n">
        <v>0.85</v>
      </c>
      <c r="W339" t="n">
        <v>5.33</v>
      </c>
      <c r="X339" t="n">
        <v>0.52</v>
      </c>
      <c r="Y339" t="n">
        <v>1</v>
      </c>
      <c r="Z339" t="n">
        <v>10</v>
      </c>
    </row>
    <row r="340">
      <c r="A340" t="n">
        <v>39</v>
      </c>
      <c r="B340" t="n">
        <v>90</v>
      </c>
      <c r="C340" t="inlineStr">
        <is>
          <t xml:space="preserve">CONCLUIDO	</t>
        </is>
      </c>
      <c r="D340" t="n">
        <v>3.5982</v>
      </c>
      <c r="E340" t="n">
        <v>27.79</v>
      </c>
      <c r="F340" t="n">
        <v>24.7</v>
      </c>
      <c r="G340" t="n">
        <v>77.98999999999999</v>
      </c>
      <c r="H340" t="n">
        <v>1</v>
      </c>
      <c r="I340" t="n">
        <v>19</v>
      </c>
      <c r="J340" t="n">
        <v>191.41</v>
      </c>
      <c r="K340" t="n">
        <v>52.44</v>
      </c>
      <c r="L340" t="n">
        <v>10.75</v>
      </c>
      <c r="M340" t="n">
        <v>15</v>
      </c>
      <c r="N340" t="n">
        <v>38.22</v>
      </c>
      <c r="O340" t="n">
        <v>23841.44</v>
      </c>
      <c r="P340" t="n">
        <v>260.25</v>
      </c>
      <c r="Q340" t="n">
        <v>1397.25</v>
      </c>
      <c r="R340" t="n">
        <v>89.62</v>
      </c>
      <c r="S340" t="n">
        <v>66.97</v>
      </c>
      <c r="T340" t="n">
        <v>8715.57</v>
      </c>
      <c r="U340" t="n">
        <v>0.75</v>
      </c>
      <c r="V340" t="n">
        <v>0.85</v>
      </c>
      <c r="W340" t="n">
        <v>5.33</v>
      </c>
      <c r="X340" t="n">
        <v>0.53</v>
      </c>
      <c r="Y340" t="n">
        <v>1</v>
      </c>
      <c r="Z340" t="n">
        <v>10</v>
      </c>
    </row>
    <row r="341">
      <c r="A341" t="n">
        <v>40</v>
      </c>
      <c r="B341" t="n">
        <v>90</v>
      </c>
      <c r="C341" t="inlineStr">
        <is>
          <t xml:space="preserve">CONCLUIDO	</t>
        </is>
      </c>
      <c r="D341" t="n">
        <v>3.6069</v>
      </c>
      <c r="E341" t="n">
        <v>27.72</v>
      </c>
      <c r="F341" t="n">
        <v>24.66</v>
      </c>
      <c r="G341" t="n">
        <v>82.20999999999999</v>
      </c>
      <c r="H341" t="n">
        <v>1.02</v>
      </c>
      <c r="I341" t="n">
        <v>18</v>
      </c>
      <c r="J341" t="n">
        <v>191.79</v>
      </c>
      <c r="K341" t="n">
        <v>52.44</v>
      </c>
      <c r="L341" t="n">
        <v>11</v>
      </c>
      <c r="M341" t="n">
        <v>13</v>
      </c>
      <c r="N341" t="n">
        <v>38.35</v>
      </c>
      <c r="O341" t="n">
        <v>23888.73</v>
      </c>
      <c r="P341" t="n">
        <v>257.83</v>
      </c>
      <c r="Q341" t="n">
        <v>1397.22</v>
      </c>
      <c r="R341" t="n">
        <v>88.7</v>
      </c>
      <c r="S341" t="n">
        <v>66.97</v>
      </c>
      <c r="T341" t="n">
        <v>8259.879999999999</v>
      </c>
      <c r="U341" t="n">
        <v>0.76</v>
      </c>
      <c r="V341" t="n">
        <v>0.85</v>
      </c>
      <c r="W341" t="n">
        <v>5.33</v>
      </c>
      <c r="X341" t="n">
        <v>0.5</v>
      </c>
      <c r="Y341" t="n">
        <v>1</v>
      </c>
      <c r="Z341" t="n">
        <v>10</v>
      </c>
    </row>
    <row r="342">
      <c r="A342" t="n">
        <v>41</v>
      </c>
      <c r="B342" t="n">
        <v>90</v>
      </c>
      <c r="C342" t="inlineStr">
        <is>
          <t xml:space="preserve">CONCLUIDO	</t>
        </is>
      </c>
      <c r="D342" t="n">
        <v>3.6065</v>
      </c>
      <c r="E342" t="n">
        <v>27.73</v>
      </c>
      <c r="F342" t="n">
        <v>24.67</v>
      </c>
      <c r="G342" t="n">
        <v>82.22</v>
      </c>
      <c r="H342" t="n">
        <v>1.04</v>
      </c>
      <c r="I342" t="n">
        <v>18</v>
      </c>
      <c r="J342" t="n">
        <v>192.18</v>
      </c>
      <c r="K342" t="n">
        <v>52.44</v>
      </c>
      <c r="L342" t="n">
        <v>11.25</v>
      </c>
      <c r="M342" t="n">
        <v>12</v>
      </c>
      <c r="N342" t="n">
        <v>38.49</v>
      </c>
      <c r="O342" t="n">
        <v>23936.06</v>
      </c>
      <c r="P342" t="n">
        <v>256.49</v>
      </c>
      <c r="Q342" t="n">
        <v>1397.22</v>
      </c>
      <c r="R342" t="n">
        <v>88.79000000000001</v>
      </c>
      <c r="S342" t="n">
        <v>66.97</v>
      </c>
      <c r="T342" t="n">
        <v>8305.08</v>
      </c>
      <c r="U342" t="n">
        <v>0.75</v>
      </c>
      <c r="V342" t="n">
        <v>0.85</v>
      </c>
      <c r="W342" t="n">
        <v>5.33</v>
      </c>
      <c r="X342" t="n">
        <v>0.5</v>
      </c>
      <c r="Y342" t="n">
        <v>1</v>
      </c>
      <c r="Z342" t="n">
        <v>10</v>
      </c>
    </row>
    <row r="343">
      <c r="A343" t="n">
        <v>42</v>
      </c>
      <c r="B343" t="n">
        <v>90</v>
      </c>
      <c r="C343" t="inlineStr">
        <is>
          <t xml:space="preserve">CONCLUIDO	</t>
        </is>
      </c>
      <c r="D343" t="n">
        <v>3.6155</v>
      </c>
      <c r="E343" t="n">
        <v>27.66</v>
      </c>
      <c r="F343" t="n">
        <v>24.63</v>
      </c>
      <c r="G343" t="n">
        <v>86.94</v>
      </c>
      <c r="H343" t="n">
        <v>1.06</v>
      </c>
      <c r="I343" t="n">
        <v>17</v>
      </c>
      <c r="J343" t="n">
        <v>192.56</v>
      </c>
      <c r="K343" t="n">
        <v>52.44</v>
      </c>
      <c r="L343" t="n">
        <v>11.5</v>
      </c>
      <c r="M343" t="n">
        <v>9</v>
      </c>
      <c r="N343" t="n">
        <v>38.62</v>
      </c>
      <c r="O343" t="n">
        <v>23983.44</v>
      </c>
      <c r="P343" t="n">
        <v>253.15</v>
      </c>
      <c r="Q343" t="n">
        <v>1397.25</v>
      </c>
      <c r="R343" t="n">
        <v>87.45</v>
      </c>
      <c r="S343" t="n">
        <v>66.97</v>
      </c>
      <c r="T343" t="n">
        <v>7643.52</v>
      </c>
      <c r="U343" t="n">
        <v>0.77</v>
      </c>
      <c r="V343" t="n">
        <v>0.85</v>
      </c>
      <c r="W343" t="n">
        <v>5.33</v>
      </c>
      <c r="X343" t="n">
        <v>0.47</v>
      </c>
      <c r="Y343" t="n">
        <v>1</v>
      </c>
      <c r="Z343" t="n">
        <v>10</v>
      </c>
    </row>
    <row r="344">
      <c r="A344" t="n">
        <v>43</v>
      </c>
      <c r="B344" t="n">
        <v>90</v>
      </c>
      <c r="C344" t="inlineStr">
        <is>
          <t xml:space="preserve">CONCLUIDO	</t>
        </is>
      </c>
      <c r="D344" t="n">
        <v>3.6161</v>
      </c>
      <c r="E344" t="n">
        <v>27.65</v>
      </c>
      <c r="F344" t="n">
        <v>24.63</v>
      </c>
      <c r="G344" t="n">
        <v>86.93000000000001</v>
      </c>
      <c r="H344" t="n">
        <v>1.08</v>
      </c>
      <c r="I344" t="n">
        <v>17</v>
      </c>
      <c r="J344" t="n">
        <v>192.95</v>
      </c>
      <c r="K344" t="n">
        <v>52.44</v>
      </c>
      <c r="L344" t="n">
        <v>11.75</v>
      </c>
      <c r="M344" t="n">
        <v>5</v>
      </c>
      <c r="N344" t="n">
        <v>38.75</v>
      </c>
      <c r="O344" t="n">
        <v>24030.86</v>
      </c>
      <c r="P344" t="n">
        <v>253.16</v>
      </c>
      <c r="Q344" t="n">
        <v>1397.27</v>
      </c>
      <c r="R344" t="n">
        <v>87.08</v>
      </c>
      <c r="S344" t="n">
        <v>66.97</v>
      </c>
      <c r="T344" t="n">
        <v>7458.97</v>
      </c>
      <c r="U344" t="n">
        <v>0.77</v>
      </c>
      <c r="V344" t="n">
        <v>0.85</v>
      </c>
      <c r="W344" t="n">
        <v>5.34</v>
      </c>
      <c r="X344" t="n">
        <v>0.46</v>
      </c>
      <c r="Y344" t="n">
        <v>1</v>
      </c>
      <c r="Z344" t="n">
        <v>10</v>
      </c>
    </row>
    <row r="345">
      <c r="A345" t="n">
        <v>44</v>
      </c>
      <c r="B345" t="n">
        <v>90</v>
      </c>
      <c r="C345" t="inlineStr">
        <is>
          <t xml:space="preserve">CONCLUIDO	</t>
        </is>
      </c>
      <c r="D345" t="n">
        <v>3.6167</v>
      </c>
      <c r="E345" t="n">
        <v>27.65</v>
      </c>
      <c r="F345" t="n">
        <v>24.62</v>
      </c>
      <c r="G345" t="n">
        <v>86.91</v>
      </c>
      <c r="H345" t="n">
        <v>1.1</v>
      </c>
      <c r="I345" t="n">
        <v>17</v>
      </c>
      <c r="J345" t="n">
        <v>193.33</v>
      </c>
      <c r="K345" t="n">
        <v>52.44</v>
      </c>
      <c r="L345" t="n">
        <v>12</v>
      </c>
      <c r="M345" t="n">
        <v>2</v>
      </c>
      <c r="N345" t="n">
        <v>38.89</v>
      </c>
      <c r="O345" t="n">
        <v>24078.33</v>
      </c>
      <c r="P345" t="n">
        <v>253.31</v>
      </c>
      <c r="Q345" t="n">
        <v>1397.22</v>
      </c>
      <c r="R345" t="n">
        <v>86.98999999999999</v>
      </c>
      <c r="S345" t="n">
        <v>66.97</v>
      </c>
      <c r="T345" t="n">
        <v>7411.21</v>
      </c>
      <c r="U345" t="n">
        <v>0.77</v>
      </c>
      <c r="V345" t="n">
        <v>0.85</v>
      </c>
      <c r="W345" t="n">
        <v>5.34</v>
      </c>
      <c r="X345" t="n">
        <v>0.46</v>
      </c>
      <c r="Y345" t="n">
        <v>1</v>
      </c>
      <c r="Z345" t="n">
        <v>10</v>
      </c>
    </row>
    <row r="346">
      <c r="A346" t="n">
        <v>45</v>
      </c>
      <c r="B346" t="n">
        <v>90</v>
      </c>
      <c r="C346" t="inlineStr">
        <is>
          <t xml:space="preserve">CONCLUIDO	</t>
        </is>
      </c>
      <c r="D346" t="n">
        <v>3.6165</v>
      </c>
      <c r="E346" t="n">
        <v>27.65</v>
      </c>
      <c r="F346" t="n">
        <v>24.63</v>
      </c>
      <c r="G346" t="n">
        <v>86.92</v>
      </c>
      <c r="H346" t="n">
        <v>1.12</v>
      </c>
      <c r="I346" t="n">
        <v>17</v>
      </c>
      <c r="J346" t="n">
        <v>193.72</v>
      </c>
      <c r="K346" t="n">
        <v>52.44</v>
      </c>
      <c r="L346" t="n">
        <v>12.25</v>
      </c>
      <c r="M346" t="n">
        <v>1</v>
      </c>
      <c r="N346" t="n">
        <v>39.02</v>
      </c>
      <c r="O346" t="n">
        <v>24125.85</v>
      </c>
      <c r="P346" t="n">
        <v>253.58</v>
      </c>
      <c r="Q346" t="n">
        <v>1397.3</v>
      </c>
      <c r="R346" t="n">
        <v>86.98999999999999</v>
      </c>
      <c r="S346" t="n">
        <v>66.97</v>
      </c>
      <c r="T346" t="n">
        <v>7413.21</v>
      </c>
      <c r="U346" t="n">
        <v>0.77</v>
      </c>
      <c r="V346" t="n">
        <v>0.85</v>
      </c>
      <c r="W346" t="n">
        <v>5.34</v>
      </c>
      <c r="X346" t="n">
        <v>0.46</v>
      </c>
      <c r="Y346" t="n">
        <v>1</v>
      </c>
      <c r="Z346" t="n">
        <v>10</v>
      </c>
    </row>
    <row r="347">
      <c r="A347" t="n">
        <v>46</v>
      </c>
      <c r="B347" t="n">
        <v>90</v>
      </c>
      <c r="C347" t="inlineStr">
        <is>
          <t xml:space="preserve">CONCLUIDO	</t>
        </is>
      </c>
      <c r="D347" t="n">
        <v>3.6164</v>
      </c>
      <c r="E347" t="n">
        <v>27.65</v>
      </c>
      <c r="F347" t="n">
        <v>24.63</v>
      </c>
      <c r="G347" t="n">
        <v>86.92</v>
      </c>
      <c r="H347" t="n">
        <v>1.14</v>
      </c>
      <c r="I347" t="n">
        <v>17</v>
      </c>
      <c r="J347" t="n">
        <v>194.1</v>
      </c>
      <c r="K347" t="n">
        <v>52.44</v>
      </c>
      <c r="L347" t="n">
        <v>12.5</v>
      </c>
      <c r="M347" t="n">
        <v>0</v>
      </c>
      <c r="N347" t="n">
        <v>39.16</v>
      </c>
      <c r="O347" t="n">
        <v>24173.41</v>
      </c>
      <c r="P347" t="n">
        <v>254.05</v>
      </c>
      <c r="Q347" t="n">
        <v>1397.35</v>
      </c>
      <c r="R347" t="n">
        <v>87.05</v>
      </c>
      <c r="S347" t="n">
        <v>66.97</v>
      </c>
      <c r="T347" t="n">
        <v>7439.42</v>
      </c>
      <c r="U347" t="n">
        <v>0.77</v>
      </c>
      <c r="V347" t="n">
        <v>0.85</v>
      </c>
      <c r="W347" t="n">
        <v>5.34</v>
      </c>
      <c r="X347" t="n">
        <v>0.46</v>
      </c>
      <c r="Y347" t="n">
        <v>1</v>
      </c>
      <c r="Z347" t="n">
        <v>10</v>
      </c>
    </row>
    <row r="348">
      <c r="A348" t="n">
        <v>0</v>
      </c>
      <c r="B348" t="n">
        <v>110</v>
      </c>
      <c r="C348" t="inlineStr">
        <is>
          <t xml:space="preserve">CONCLUIDO	</t>
        </is>
      </c>
      <c r="D348" t="n">
        <v>1.8385</v>
      </c>
      <c r="E348" t="n">
        <v>54.39</v>
      </c>
      <c r="F348" t="n">
        <v>35.65</v>
      </c>
      <c r="G348" t="n">
        <v>5.6</v>
      </c>
      <c r="H348" t="n">
        <v>0.08</v>
      </c>
      <c r="I348" t="n">
        <v>382</v>
      </c>
      <c r="J348" t="n">
        <v>213.37</v>
      </c>
      <c r="K348" t="n">
        <v>56.13</v>
      </c>
      <c r="L348" t="n">
        <v>1</v>
      </c>
      <c r="M348" t="n">
        <v>380</v>
      </c>
      <c r="N348" t="n">
        <v>46.25</v>
      </c>
      <c r="O348" t="n">
        <v>26550.29</v>
      </c>
      <c r="P348" t="n">
        <v>527.24</v>
      </c>
      <c r="Q348" t="n">
        <v>1398.08</v>
      </c>
      <c r="R348" t="n">
        <v>446.79</v>
      </c>
      <c r="S348" t="n">
        <v>66.97</v>
      </c>
      <c r="T348" t="n">
        <v>185484.66</v>
      </c>
      <c r="U348" t="n">
        <v>0.15</v>
      </c>
      <c r="V348" t="n">
        <v>0.59</v>
      </c>
      <c r="W348" t="n">
        <v>5.95</v>
      </c>
      <c r="X348" t="n">
        <v>11.47</v>
      </c>
      <c r="Y348" t="n">
        <v>1</v>
      </c>
      <c r="Z348" t="n">
        <v>10</v>
      </c>
    </row>
    <row r="349">
      <c r="A349" t="n">
        <v>1</v>
      </c>
      <c r="B349" t="n">
        <v>110</v>
      </c>
      <c r="C349" t="inlineStr">
        <is>
          <t xml:space="preserve">CONCLUIDO	</t>
        </is>
      </c>
      <c r="D349" t="n">
        <v>2.1461</v>
      </c>
      <c r="E349" t="n">
        <v>46.6</v>
      </c>
      <c r="F349" t="n">
        <v>32.33</v>
      </c>
      <c r="G349" t="n">
        <v>7.03</v>
      </c>
      <c r="H349" t="n">
        <v>0.1</v>
      </c>
      <c r="I349" t="n">
        <v>276</v>
      </c>
      <c r="J349" t="n">
        <v>213.78</v>
      </c>
      <c r="K349" t="n">
        <v>56.13</v>
      </c>
      <c r="L349" t="n">
        <v>1.25</v>
      </c>
      <c r="M349" t="n">
        <v>274</v>
      </c>
      <c r="N349" t="n">
        <v>46.4</v>
      </c>
      <c r="O349" t="n">
        <v>26600.32</v>
      </c>
      <c r="P349" t="n">
        <v>476.88</v>
      </c>
      <c r="Q349" t="n">
        <v>1397.78</v>
      </c>
      <c r="R349" t="n">
        <v>338.37</v>
      </c>
      <c r="S349" t="n">
        <v>66.97</v>
      </c>
      <c r="T349" t="n">
        <v>131807.27</v>
      </c>
      <c r="U349" t="n">
        <v>0.2</v>
      </c>
      <c r="V349" t="n">
        <v>0.65</v>
      </c>
      <c r="W349" t="n">
        <v>5.77</v>
      </c>
      <c r="X349" t="n">
        <v>8.15</v>
      </c>
      <c r="Y349" t="n">
        <v>1</v>
      </c>
      <c r="Z349" t="n">
        <v>10</v>
      </c>
    </row>
    <row r="350">
      <c r="A350" t="n">
        <v>2</v>
      </c>
      <c r="B350" t="n">
        <v>110</v>
      </c>
      <c r="C350" t="inlineStr">
        <is>
          <t xml:space="preserve">CONCLUIDO	</t>
        </is>
      </c>
      <c r="D350" t="n">
        <v>2.3654</v>
      </c>
      <c r="E350" t="n">
        <v>42.28</v>
      </c>
      <c r="F350" t="n">
        <v>30.5</v>
      </c>
      <c r="G350" t="n">
        <v>8.43</v>
      </c>
      <c r="H350" t="n">
        <v>0.12</v>
      </c>
      <c r="I350" t="n">
        <v>217</v>
      </c>
      <c r="J350" t="n">
        <v>214.19</v>
      </c>
      <c r="K350" t="n">
        <v>56.13</v>
      </c>
      <c r="L350" t="n">
        <v>1.5</v>
      </c>
      <c r="M350" t="n">
        <v>215</v>
      </c>
      <c r="N350" t="n">
        <v>46.56</v>
      </c>
      <c r="O350" t="n">
        <v>26650.41</v>
      </c>
      <c r="P350" t="n">
        <v>448.58</v>
      </c>
      <c r="Q350" t="n">
        <v>1397.43</v>
      </c>
      <c r="R350" t="n">
        <v>279.28</v>
      </c>
      <c r="S350" t="n">
        <v>66.97</v>
      </c>
      <c r="T350" t="n">
        <v>102556.71</v>
      </c>
      <c r="U350" t="n">
        <v>0.24</v>
      </c>
      <c r="V350" t="n">
        <v>0.6899999999999999</v>
      </c>
      <c r="W350" t="n">
        <v>5.64</v>
      </c>
      <c r="X350" t="n">
        <v>6.33</v>
      </c>
      <c r="Y350" t="n">
        <v>1</v>
      </c>
      <c r="Z350" t="n">
        <v>10</v>
      </c>
    </row>
    <row r="351">
      <c r="A351" t="n">
        <v>3</v>
      </c>
      <c r="B351" t="n">
        <v>110</v>
      </c>
      <c r="C351" t="inlineStr">
        <is>
          <t xml:space="preserve">CONCLUIDO	</t>
        </is>
      </c>
      <c r="D351" t="n">
        <v>2.5272</v>
      </c>
      <c r="E351" t="n">
        <v>39.57</v>
      </c>
      <c r="F351" t="n">
        <v>29.4</v>
      </c>
      <c r="G351" t="n">
        <v>9.85</v>
      </c>
      <c r="H351" t="n">
        <v>0.14</v>
      </c>
      <c r="I351" t="n">
        <v>179</v>
      </c>
      <c r="J351" t="n">
        <v>214.59</v>
      </c>
      <c r="K351" t="n">
        <v>56.13</v>
      </c>
      <c r="L351" t="n">
        <v>1.75</v>
      </c>
      <c r="M351" t="n">
        <v>177</v>
      </c>
      <c r="N351" t="n">
        <v>46.72</v>
      </c>
      <c r="O351" t="n">
        <v>26700.55</v>
      </c>
      <c r="P351" t="n">
        <v>431.2</v>
      </c>
      <c r="Q351" t="n">
        <v>1397.7</v>
      </c>
      <c r="R351" t="n">
        <v>243.36</v>
      </c>
      <c r="S351" t="n">
        <v>66.97</v>
      </c>
      <c r="T351" t="n">
        <v>84785.42999999999</v>
      </c>
      <c r="U351" t="n">
        <v>0.28</v>
      </c>
      <c r="V351" t="n">
        <v>0.72</v>
      </c>
      <c r="W351" t="n">
        <v>5.58</v>
      </c>
      <c r="X351" t="n">
        <v>5.23</v>
      </c>
      <c r="Y351" t="n">
        <v>1</v>
      </c>
      <c r="Z351" t="n">
        <v>10</v>
      </c>
    </row>
    <row r="352">
      <c r="A352" t="n">
        <v>4</v>
      </c>
      <c r="B352" t="n">
        <v>110</v>
      </c>
      <c r="C352" t="inlineStr">
        <is>
          <t xml:space="preserve">CONCLUIDO	</t>
        </is>
      </c>
      <c r="D352" t="n">
        <v>2.6666</v>
      </c>
      <c r="E352" t="n">
        <v>37.5</v>
      </c>
      <c r="F352" t="n">
        <v>28.51</v>
      </c>
      <c r="G352" t="n">
        <v>11.33</v>
      </c>
      <c r="H352" t="n">
        <v>0.17</v>
      </c>
      <c r="I352" t="n">
        <v>151</v>
      </c>
      <c r="J352" t="n">
        <v>215</v>
      </c>
      <c r="K352" t="n">
        <v>56.13</v>
      </c>
      <c r="L352" t="n">
        <v>2</v>
      </c>
      <c r="M352" t="n">
        <v>149</v>
      </c>
      <c r="N352" t="n">
        <v>46.87</v>
      </c>
      <c r="O352" t="n">
        <v>26750.75</v>
      </c>
      <c r="P352" t="n">
        <v>417.02</v>
      </c>
      <c r="Q352" t="n">
        <v>1397.67</v>
      </c>
      <c r="R352" t="n">
        <v>214.58</v>
      </c>
      <c r="S352" t="n">
        <v>66.97</v>
      </c>
      <c r="T352" t="n">
        <v>70537.55</v>
      </c>
      <c r="U352" t="n">
        <v>0.31</v>
      </c>
      <c r="V352" t="n">
        <v>0.74</v>
      </c>
      <c r="W352" t="n">
        <v>5.53</v>
      </c>
      <c r="X352" t="n">
        <v>4.34</v>
      </c>
      <c r="Y352" t="n">
        <v>1</v>
      </c>
      <c r="Z352" t="n">
        <v>10</v>
      </c>
    </row>
    <row r="353">
      <c r="A353" t="n">
        <v>5</v>
      </c>
      <c r="B353" t="n">
        <v>110</v>
      </c>
      <c r="C353" t="inlineStr">
        <is>
          <t xml:space="preserve">CONCLUIDO	</t>
        </is>
      </c>
      <c r="D353" t="n">
        <v>2.765</v>
      </c>
      <c r="E353" t="n">
        <v>36.17</v>
      </c>
      <c r="F353" t="n">
        <v>27.98</v>
      </c>
      <c r="G353" t="n">
        <v>12.72</v>
      </c>
      <c r="H353" t="n">
        <v>0.19</v>
      </c>
      <c r="I353" t="n">
        <v>132</v>
      </c>
      <c r="J353" t="n">
        <v>215.41</v>
      </c>
      <c r="K353" t="n">
        <v>56.13</v>
      </c>
      <c r="L353" t="n">
        <v>2.25</v>
      </c>
      <c r="M353" t="n">
        <v>130</v>
      </c>
      <c r="N353" t="n">
        <v>47.03</v>
      </c>
      <c r="O353" t="n">
        <v>26801</v>
      </c>
      <c r="P353" t="n">
        <v>408.1</v>
      </c>
      <c r="Q353" t="n">
        <v>1397.4</v>
      </c>
      <c r="R353" t="n">
        <v>196.7</v>
      </c>
      <c r="S353" t="n">
        <v>66.97</v>
      </c>
      <c r="T353" t="n">
        <v>61693.8</v>
      </c>
      <c r="U353" t="n">
        <v>0.34</v>
      </c>
      <c r="V353" t="n">
        <v>0.75</v>
      </c>
      <c r="W353" t="n">
        <v>5.52</v>
      </c>
      <c r="X353" t="n">
        <v>3.81</v>
      </c>
      <c r="Y353" t="n">
        <v>1</v>
      </c>
      <c r="Z353" t="n">
        <v>10</v>
      </c>
    </row>
    <row r="354">
      <c r="A354" t="n">
        <v>6</v>
      </c>
      <c r="B354" t="n">
        <v>110</v>
      </c>
      <c r="C354" t="inlineStr">
        <is>
          <t xml:space="preserve">CONCLUIDO	</t>
        </is>
      </c>
      <c r="D354" t="n">
        <v>2.8549</v>
      </c>
      <c r="E354" t="n">
        <v>35.03</v>
      </c>
      <c r="F354" t="n">
        <v>27.52</v>
      </c>
      <c r="G354" t="n">
        <v>14.23</v>
      </c>
      <c r="H354" t="n">
        <v>0.21</v>
      </c>
      <c r="I354" t="n">
        <v>116</v>
      </c>
      <c r="J354" t="n">
        <v>215.82</v>
      </c>
      <c r="K354" t="n">
        <v>56.13</v>
      </c>
      <c r="L354" t="n">
        <v>2.5</v>
      </c>
      <c r="M354" t="n">
        <v>114</v>
      </c>
      <c r="N354" t="n">
        <v>47.19</v>
      </c>
      <c r="O354" t="n">
        <v>26851.31</v>
      </c>
      <c r="P354" t="n">
        <v>400.11</v>
      </c>
      <c r="Q354" t="n">
        <v>1397.6</v>
      </c>
      <c r="R354" t="n">
        <v>181.38</v>
      </c>
      <c r="S354" t="n">
        <v>66.97</v>
      </c>
      <c r="T354" t="n">
        <v>54110.36</v>
      </c>
      <c r="U354" t="n">
        <v>0.37</v>
      </c>
      <c r="V354" t="n">
        <v>0.77</v>
      </c>
      <c r="W354" t="n">
        <v>5.49</v>
      </c>
      <c r="X354" t="n">
        <v>3.35</v>
      </c>
      <c r="Y354" t="n">
        <v>1</v>
      </c>
      <c r="Z354" t="n">
        <v>10</v>
      </c>
    </row>
    <row r="355">
      <c r="A355" t="n">
        <v>7</v>
      </c>
      <c r="B355" t="n">
        <v>110</v>
      </c>
      <c r="C355" t="inlineStr">
        <is>
          <t xml:space="preserve">CONCLUIDO	</t>
        </is>
      </c>
      <c r="D355" t="n">
        <v>2.9278</v>
      </c>
      <c r="E355" t="n">
        <v>34.16</v>
      </c>
      <c r="F355" t="n">
        <v>27.15</v>
      </c>
      <c r="G355" t="n">
        <v>15.66</v>
      </c>
      <c r="H355" t="n">
        <v>0.23</v>
      </c>
      <c r="I355" t="n">
        <v>104</v>
      </c>
      <c r="J355" t="n">
        <v>216.22</v>
      </c>
      <c r="K355" t="n">
        <v>56.13</v>
      </c>
      <c r="L355" t="n">
        <v>2.75</v>
      </c>
      <c r="M355" t="n">
        <v>102</v>
      </c>
      <c r="N355" t="n">
        <v>47.35</v>
      </c>
      <c r="O355" t="n">
        <v>26901.66</v>
      </c>
      <c r="P355" t="n">
        <v>393.61</v>
      </c>
      <c r="Q355" t="n">
        <v>1397.49</v>
      </c>
      <c r="R355" t="n">
        <v>169.56</v>
      </c>
      <c r="S355" t="n">
        <v>66.97</v>
      </c>
      <c r="T355" t="n">
        <v>48260.59</v>
      </c>
      <c r="U355" t="n">
        <v>0.39</v>
      </c>
      <c r="V355" t="n">
        <v>0.78</v>
      </c>
      <c r="W355" t="n">
        <v>5.47</v>
      </c>
      <c r="X355" t="n">
        <v>2.98</v>
      </c>
      <c r="Y355" t="n">
        <v>1</v>
      </c>
      <c r="Z355" t="n">
        <v>10</v>
      </c>
    </row>
    <row r="356">
      <c r="A356" t="n">
        <v>8</v>
      </c>
      <c r="B356" t="n">
        <v>110</v>
      </c>
      <c r="C356" t="inlineStr">
        <is>
          <t xml:space="preserve">CONCLUIDO	</t>
        </is>
      </c>
      <c r="D356" t="n">
        <v>2.9919</v>
      </c>
      <c r="E356" t="n">
        <v>33.42</v>
      </c>
      <c r="F356" t="n">
        <v>26.84</v>
      </c>
      <c r="G356" t="n">
        <v>17.13</v>
      </c>
      <c r="H356" t="n">
        <v>0.25</v>
      </c>
      <c r="I356" t="n">
        <v>94</v>
      </c>
      <c r="J356" t="n">
        <v>216.63</v>
      </c>
      <c r="K356" t="n">
        <v>56.13</v>
      </c>
      <c r="L356" t="n">
        <v>3</v>
      </c>
      <c r="M356" t="n">
        <v>92</v>
      </c>
      <c r="N356" t="n">
        <v>47.51</v>
      </c>
      <c r="O356" t="n">
        <v>26952.08</v>
      </c>
      <c r="P356" t="n">
        <v>387.98</v>
      </c>
      <c r="Q356" t="n">
        <v>1397.51</v>
      </c>
      <c r="R356" t="n">
        <v>159.51</v>
      </c>
      <c r="S356" t="n">
        <v>66.97</v>
      </c>
      <c r="T356" t="n">
        <v>43287.52</v>
      </c>
      <c r="U356" t="n">
        <v>0.42</v>
      </c>
      <c r="V356" t="n">
        <v>0.78</v>
      </c>
      <c r="W356" t="n">
        <v>5.45</v>
      </c>
      <c r="X356" t="n">
        <v>2.67</v>
      </c>
      <c r="Y356" t="n">
        <v>1</v>
      </c>
      <c r="Z356" t="n">
        <v>10</v>
      </c>
    </row>
    <row r="357">
      <c r="A357" t="n">
        <v>9</v>
      </c>
      <c r="B357" t="n">
        <v>110</v>
      </c>
      <c r="C357" t="inlineStr">
        <is>
          <t xml:space="preserve">CONCLUIDO	</t>
        </is>
      </c>
      <c r="D357" t="n">
        <v>3.0435</v>
      </c>
      <c r="E357" t="n">
        <v>32.86</v>
      </c>
      <c r="F357" t="n">
        <v>26.61</v>
      </c>
      <c r="G357" t="n">
        <v>18.57</v>
      </c>
      <c r="H357" t="n">
        <v>0.27</v>
      </c>
      <c r="I357" t="n">
        <v>86</v>
      </c>
      <c r="J357" t="n">
        <v>217.04</v>
      </c>
      <c r="K357" t="n">
        <v>56.13</v>
      </c>
      <c r="L357" t="n">
        <v>3.25</v>
      </c>
      <c r="M357" t="n">
        <v>84</v>
      </c>
      <c r="N357" t="n">
        <v>47.66</v>
      </c>
      <c r="O357" t="n">
        <v>27002.55</v>
      </c>
      <c r="P357" t="n">
        <v>383.5</v>
      </c>
      <c r="Q357" t="n">
        <v>1397.3</v>
      </c>
      <c r="R357" t="n">
        <v>152.43</v>
      </c>
      <c r="S357" t="n">
        <v>66.97</v>
      </c>
      <c r="T357" t="n">
        <v>39786.45</v>
      </c>
      <c r="U357" t="n">
        <v>0.44</v>
      </c>
      <c r="V357" t="n">
        <v>0.79</v>
      </c>
      <c r="W357" t="n">
        <v>5.43</v>
      </c>
      <c r="X357" t="n">
        <v>2.44</v>
      </c>
      <c r="Y357" t="n">
        <v>1</v>
      </c>
      <c r="Z357" t="n">
        <v>10</v>
      </c>
    </row>
    <row r="358">
      <c r="A358" t="n">
        <v>10</v>
      </c>
      <c r="B358" t="n">
        <v>110</v>
      </c>
      <c r="C358" t="inlineStr">
        <is>
          <t xml:space="preserve">CONCLUIDO	</t>
        </is>
      </c>
      <c r="D358" t="n">
        <v>3.0904</v>
      </c>
      <c r="E358" t="n">
        <v>32.36</v>
      </c>
      <c r="F358" t="n">
        <v>26.41</v>
      </c>
      <c r="G358" t="n">
        <v>20.06</v>
      </c>
      <c r="H358" t="n">
        <v>0.29</v>
      </c>
      <c r="I358" t="n">
        <v>79</v>
      </c>
      <c r="J358" t="n">
        <v>217.45</v>
      </c>
      <c r="K358" t="n">
        <v>56.13</v>
      </c>
      <c r="L358" t="n">
        <v>3.5</v>
      </c>
      <c r="M358" t="n">
        <v>77</v>
      </c>
      <c r="N358" t="n">
        <v>47.82</v>
      </c>
      <c r="O358" t="n">
        <v>27053.07</v>
      </c>
      <c r="P358" t="n">
        <v>379.4</v>
      </c>
      <c r="Q358" t="n">
        <v>1397.34</v>
      </c>
      <c r="R358" t="n">
        <v>145.25</v>
      </c>
      <c r="S358" t="n">
        <v>66.97</v>
      </c>
      <c r="T358" t="n">
        <v>36229.59</v>
      </c>
      <c r="U358" t="n">
        <v>0.46</v>
      </c>
      <c r="V358" t="n">
        <v>0.8</v>
      </c>
      <c r="W358" t="n">
        <v>5.43</v>
      </c>
      <c r="X358" t="n">
        <v>2.24</v>
      </c>
      <c r="Y358" t="n">
        <v>1</v>
      </c>
      <c r="Z358" t="n">
        <v>10</v>
      </c>
    </row>
    <row r="359">
      <c r="A359" t="n">
        <v>11</v>
      </c>
      <c r="B359" t="n">
        <v>110</v>
      </c>
      <c r="C359" t="inlineStr">
        <is>
          <t xml:space="preserve">CONCLUIDO	</t>
        </is>
      </c>
      <c r="D359" t="n">
        <v>3.1309</v>
      </c>
      <c r="E359" t="n">
        <v>31.94</v>
      </c>
      <c r="F359" t="n">
        <v>26.24</v>
      </c>
      <c r="G359" t="n">
        <v>21.57</v>
      </c>
      <c r="H359" t="n">
        <v>0.31</v>
      </c>
      <c r="I359" t="n">
        <v>73</v>
      </c>
      <c r="J359" t="n">
        <v>217.86</v>
      </c>
      <c r="K359" t="n">
        <v>56.13</v>
      </c>
      <c r="L359" t="n">
        <v>3.75</v>
      </c>
      <c r="M359" t="n">
        <v>71</v>
      </c>
      <c r="N359" t="n">
        <v>47.98</v>
      </c>
      <c r="O359" t="n">
        <v>27103.65</v>
      </c>
      <c r="P359" t="n">
        <v>376.09</v>
      </c>
      <c r="Q359" t="n">
        <v>1397.38</v>
      </c>
      <c r="R359" t="n">
        <v>140.54</v>
      </c>
      <c r="S359" t="n">
        <v>66.97</v>
      </c>
      <c r="T359" t="n">
        <v>33907.35</v>
      </c>
      <c r="U359" t="n">
        <v>0.48</v>
      </c>
      <c r="V359" t="n">
        <v>0.8</v>
      </c>
      <c r="W359" t="n">
        <v>5.4</v>
      </c>
      <c r="X359" t="n">
        <v>2.08</v>
      </c>
      <c r="Y359" t="n">
        <v>1</v>
      </c>
      <c r="Z359" t="n">
        <v>10</v>
      </c>
    </row>
    <row r="360">
      <c r="A360" t="n">
        <v>12</v>
      </c>
      <c r="B360" t="n">
        <v>110</v>
      </c>
      <c r="C360" t="inlineStr">
        <is>
          <t xml:space="preserve">CONCLUIDO	</t>
        </is>
      </c>
      <c r="D360" t="n">
        <v>3.1672</v>
      </c>
      <c r="E360" t="n">
        <v>31.57</v>
      </c>
      <c r="F360" t="n">
        <v>26.09</v>
      </c>
      <c r="G360" t="n">
        <v>23.02</v>
      </c>
      <c r="H360" t="n">
        <v>0.33</v>
      </c>
      <c r="I360" t="n">
        <v>68</v>
      </c>
      <c r="J360" t="n">
        <v>218.27</v>
      </c>
      <c r="K360" t="n">
        <v>56.13</v>
      </c>
      <c r="L360" t="n">
        <v>4</v>
      </c>
      <c r="M360" t="n">
        <v>66</v>
      </c>
      <c r="N360" t="n">
        <v>48.15</v>
      </c>
      <c r="O360" t="n">
        <v>27154.29</v>
      </c>
      <c r="P360" t="n">
        <v>372.18</v>
      </c>
      <c r="Q360" t="n">
        <v>1397.38</v>
      </c>
      <c r="R360" t="n">
        <v>135.14</v>
      </c>
      <c r="S360" t="n">
        <v>66.97</v>
      </c>
      <c r="T360" t="n">
        <v>31230.34</v>
      </c>
      <c r="U360" t="n">
        <v>0.5</v>
      </c>
      <c r="V360" t="n">
        <v>0.8100000000000001</v>
      </c>
      <c r="W360" t="n">
        <v>5.41</v>
      </c>
      <c r="X360" t="n">
        <v>1.92</v>
      </c>
      <c r="Y360" t="n">
        <v>1</v>
      </c>
      <c r="Z360" t="n">
        <v>10</v>
      </c>
    </row>
    <row r="361">
      <c r="A361" t="n">
        <v>13</v>
      </c>
      <c r="B361" t="n">
        <v>110</v>
      </c>
      <c r="C361" t="inlineStr">
        <is>
          <t xml:space="preserve">CONCLUIDO	</t>
        </is>
      </c>
      <c r="D361" t="n">
        <v>3.194</v>
      </c>
      <c r="E361" t="n">
        <v>31.31</v>
      </c>
      <c r="F361" t="n">
        <v>25.99</v>
      </c>
      <c r="G361" t="n">
        <v>24.37</v>
      </c>
      <c r="H361" t="n">
        <v>0.35</v>
      </c>
      <c r="I361" t="n">
        <v>64</v>
      </c>
      <c r="J361" t="n">
        <v>218.68</v>
      </c>
      <c r="K361" t="n">
        <v>56.13</v>
      </c>
      <c r="L361" t="n">
        <v>4.25</v>
      </c>
      <c r="M361" t="n">
        <v>62</v>
      </c>
      <c r="N361" t="n">
        <v>48.31</v>
      </c>
      <c r="O361" t="n">
        <v>27204.98</v>
      </c>
      <c r="P361" t="n">
        <v>370.01</v>
      </c>
      <c r="Q361" t="n">
        <v>1397.35</v>
      </c>
      <c r="R361" t="n">
        <v>132.14</v>
      </c>
      <c r="S361" t="n">
        <v>66.97</v>
      </c>
      <c r="T361" t="n">
        <v>29753.04</v>
      </c>
      <c r="U361" t="n">
        <v>0.51</v>
      </c>
      <c r="V361" t="n">
        <v>0.8100000000000001</v>
      </c>
      <c r="W361" t="n">
        <v>5.4</v>
      </c>
      <c r="X361" t="n">
        <v>1.83</v>
      </c>
      <c r="Y361" t="n">
        <v>1</v>
      </c>
      <c r="Z361" t="n">
        <v>10</v>
      </c>
    </row>
    <row r="362">
      <c r="A362" t="n">
        <v>14</v>
      </c>
      <c r="B362" t="n">
        <v>110</v>
      </c>
      <c r="C362" t="inlineStr">
        <is>
          <t xml:space="preserve">CONCLUIDO	</t>
        </is>
      </c>
      <c r="D362" t="n">
        <v>3.2249</v>
      </c>
      <c r="E362" t="n">
        <v>31.01</v>
      </c>
      <c r="F362" t="n">
        <v>25.86</v>
      </c>
      <c r="G362" t="n">
        <v>25.86</v>
      </c>
      <c r="H362" t="n">
        <v>0.36</v>
      </c>
      <c r="I362" t="n">
        <v>60</v>
      </c>
      <c r="J362" t="n">
        <v>219.09</v>
      </c>
      <c r="K362" t="n">
        <v>56.13</v>
      </c>
      <c r="L362" t="n">
        <v>4.5</v>
      </c>
      <c r="M362" t="n">
        <v>58</v>
      </c>
      <c r="N362" t="n">
        <v>48.47</v>
      </c>
      <c r="O362" t="n">
        <v>27255.72</v>
      </c>
      <c r="P362" t="n">
        <v>367.02</v>
      </c>
      <c r="Q362" t="n">
        <v>1397.4</v>
      </c>
      <c r="R362" t="n">
        <v>128.12</v>
      </c>
      <c r="S362" t="n">
        <v>66.97</v>
      </c>
      <c r="T362" t="n">
        <v>27759.45</v>
      </c>
      <c r="U362" t="n">
        <v>0.52</v>
      </c>
      <c r="V362" t="n">
        <v>0.8100000000000001</v>
      </c>
      <c r="W362" t="n">
        <v>5.38</v>
      </c>
      <c r="X362" t="n">
        <v>1.7</v>
      </c>
      <c r="Y362" t="n">
        <v>1</v>
      </c>
      <c r="Z362" t="n">
        <v>10</v>
      </c>
    </row>
    <row r="363">
      <c r="A363" t="n">
        <v>15</v>
      </c>
      <c r="B363" t="n">
        <v>110</v>
      </c>
      <c r="C363" t="inlineStr">
        <is>
          <t xml:space="preserve">CONCLUIDO	</t>
        </is>
      </c>
      <c r="D363" t="n">
        <v>3.255</v>
      </c>
      <c r="E363" t="n">
        <v>30.72</v>
      </c>
      <c r="F363" t="n">
        <v>25.75</v>
      </c>
      <c r="G363" t="n">
        <v>27.58</v>
      </c>
      <c r="H363" t="n">
        <v>0.38</v>
      </c>
      <c r="I363" t="n">
        <v>56</v>
      </c>
      <c r="J363" t="n">
        <v>219.51</v>
      </c>
      <c r="K363" t="n">
        <v>56.13</v>
      </c>
      <c r="L363" t="n">
        <v>4.75</v>
      </c>
      <c r="M363" t="n">
        <v>54</v>
      </c>
      <c r="N363" t="n">
        <v>48.63</v>
      </c>
      <c r="O363" t="n">
        <v>27306.53</v>
      </c>
      <c r="P363" t="n">
        <v>364.18</v>
      </c>
      <c r="Q363" t="n">
        <v>1397.39</v>
      </c>
      <c r="R363" t="n">
        <v>123.74</v>
      </c>
      <c r="S363" t="n">
        <v>66.97</v>
      </c>
      <c r="T363" t="n">
        <v>25592.22</v>
      </c>
      <c r="U363" t="n">
        <v>0.54</v>
      </c>
      <c r="V363" t="n">
        <v>0.82</v>
      </c>
      <c r="W363" t="n">
        <v>5.39</v>
      </c>
      <c r="X363" t="n">
        <v>1.58</v>
      </c>
      <c r="Y363" t="n">
        <v>1</v>
      </c>
      <c r="Z363" t="n">
        <v>10</v>
      </c>
    </row>
    <row r="364">
      <c r="A364" t="n">
        <v>16</v>
      </c>
      <c r="B364" t="n">
        <v>110</v>
      </c>
      <c r="C364" t="inlineStr">
        <is>
          <t xml:space="preserve">CONCLUIDO	</t>
        </is>
      </c>
      <c r="D364" t="n">
        <v>3.2763</v>
      </c>
      <c r="E364" t="n">
        <v>30.52</v>
      </c>
      <c r="F364" t="n">
        <v>25.67</v>
      </c>
      <c r="G364" t="n">
        <v>29.06</v>
      </c>
      <c r="H364" t="n">
        <v>0.4</v>
      </c>
      <c r="I364" t="n">
        <v>53</v>
      </c>
      <c r="J364" t="n">
        <v>219.92</v>
      </c>
      <c r="K364" t="n">
        <v>56.13</v>
      </c>
      <c r="L364" t="n">
        <v>5</v>
      </c>
      <c r="M364" t="n">
        <v>51</v>
      </c>
      <c r="N364" t="n">
        <v>48.79</v>
      </c>
      <c r="O364" t="n">
        <v>27357.39</v>
      </c>
      <c r="P364" t="n">
        <v>361.82</v>
      </c>
      <c r="Q364" t="n">
        <v>1397.38</v>
      </c>
      <c r="R364" t="n">
        <v>121.91</v>
      </c>
      <c r="S364" t="n">
        <v>66.97</v>
      </c>
      <c r="T364" t="n">
        <v>24694.03</v>
      </c>
      <c r="U364" t="n">
        <v>0.55</v>
      </c>
      <c r="V364" t="n">
        <v>0.82</v>
      </c>
      <c r="W364" t="n">
        <v>5.37</v>
      </c>
      <c r="X364" t="n">
        <v>1.5</v>
      </c>
      <c r="Y364" t="n">
        <v>1</v>
      </c>
      <c r="Z364" t="n">
        <v>10</v>
      </c>
    </row>
    <row r="365">
      <c r="A365" t="n">
        <v>17</v>
      </c>
      <c r="B365" t="n">
        <v>110</v>
      </c>
      <c r="C365" t="inlineStr">
        <is>
          <t xml:space="preserve">CONCLUIDO	</t>
        </is>
      </c>
      <c r="D365" t="n">
        <v>3.2987</v>
      </c>
      <c r="E365" t="n">
        <v>30.32</v>
      </c>
      <c r="F365" t="n">
        <v>25.59</v>
      </c>
      <c r="G365" t="n">
        <v>30.71</v>
      </c>
      <c r="H365" t="n">
        <v>0.42</v>
      </c>
      <c r="I365" t="n">
        <v>50</v>
      </c>
      <c r="J365" t="n">
        <v>220.33</v>
      </c>
      <c r="K365" t="n">
        <v>56.13</v>
      </c>
      <c r="L365" t="n">
        <v>5.25</v>
      </c>
      <c r="M365" t="n">
        <v>48</v>
      </c>
      <c r="N365" t="n">
        <v>48.95</v>
      </c>
      <c r="O365" t="n">
        <v>27408.3</v>
      </c>
      <c r="P365" t="n">
        <v>359.13</v>
      </c>
      <c r="Q365" t="n">
        <v>1397.21</v>
      </c>
      <c r="R365" t="n">
        <v>118.83</v>
      </c>
      <c r="S365" t="n">
        <v>66.97</v>
      </c>
      <c r="T365" t="n">
        <v>23165.1</v>
      </c>
      <c r="U365" t="n">
        <v>0.5600000000000001</v>
      </c>
      <c r="V365" t="n">
        <v>0.82</v>
      </c>
      <c r="W365" t="n">
        <v>5.38</v>
      </c>
      <c r="X365" t="n">
        <v>1.43</v>
      </c>
      <c r="Y365" t="n">
        <v>1</v>
      </c>
      <c r="Z365" t="n">
        <v>10</v>
      </c>
    </row>
    <row r="366">
      <c r="A366" t="n">
        <v>18</v>
      </c>
      <c r="B366" t="n">
        <v>110</v>
      </c>
      <c r="C366" t="inlineStr">
        <is>
          <t xml:space="preserve">CONCLUIDO	</t>
        </is>
      </c>
      <c r="D366" t="n">
        <v>3.3147</v>
      </c>
      <c r="E366" t="n">
        <v>30.17</v>
      </c>
      <c r="F366" t="n">
        <v>25.53</v>
      </c>
      <c r="G366" t="n">
        <v>31.91</v>
      </c>
      <c r="H366" t="n">
        <v>0.44</v>
      </c>
      <c r="I366" t="n">
        <v>48</v>
      </c>
      <c r="J366" t="n">
        <v>220.74</v>
      </c>
      <c r="K366" t="n">
        <v>56.13</v>
      </c>
      <c r="L366" t="n">
        <v>5.5</v>
      </c>
      <c r="M366" t="n">
        <v>46</v>
      </c>
      <c r="N366" t="n">
        <v>49.12</v>
      </c>
      <c r="O366" t="n">
        <v>27459.27</v>
      </c>
      <c r="P366" t="n">
        <v>357.56</v>
      </c>
      <c r="Q366" t="n">
        <v>1397.35</v>
      </c>
      <c r="R366" t="n">
        <v>116.99</v>
      </c>
      <c r="S366" t="n">
        <v>66.97</v>
      </c>
      <c r="T366" t="n">
        <v>22257.01</v>
      </c>
      <c r="U366" t="n">
        <v>0.57</v>
      </c>
      <c r="V366" t="n">
        <v>0.82</v>
      </c>
      <c r="W366" t="n">
        <v>5.37</v>
      </c>
      <c r="X366" t="n">
        <v>1.36</v>
      </c>
      <c r="Y366" t="n">
        <v>1</v>
      </c>
      <c r="Z366" t="n">
        <v>10</v>
      </c>
    </row>
    <row r="367">
      <c r="A367" t="n">
        <v>19</v>
      </c>
      <c r="B367" t="n">
        <v>110</v>
      </c>
      <c r="C367" t="inlineStr">
        <is>
          <t xml:space="preserve">CONCLUIDO	</t>
        </is>
      </c>
      <c r="D367" t="n">
        <v>3.3318</v>
      </c>
      <c r="E367" t="n">
        <v>30.01</v>
      </c>
      <c r="F367" t="n">
        <v>25.46</v>
      </c>
      <c r="G367" t="n">
        <v>33.21</v>
      </c>
      <c r="H367" t="n">
        <v>0.46</v>
      </c>
      <c r="I367" t="n">
        <v>46</v>
      </c>
      <c r="J367" t="n">
        <v>221.16</v>
      </c>
      <c r="K367" t="n">
        <v>56.13</v>
      </c>
      <c r="L367" t="n">
        <v>5.75</v>
      </c>
      <c r="M367" t="n">
        <v>44</v>
      </c>
      <c r="N367" t="n">
        <v>49.28</v>
      </c>
      <c r="O367" t="n">
        <v>27510.3</v>
      </c>
      <c r="P367" t="n">
        <v>355.31</v>
      </c>
      <c r="Q367" t="n">
        <v>1397.3</v>
      </c>
      <c r="R367" t="n">
        <v>114.47</v>
      </c>
      <c r="S367" t="n">
        <v>66.97</v>
      </c>
      <c r="T367" t="n">
        <v>21008.68</v>
      </c>
      <c r="U367" t="n">
        <v>0.59</v>
      </c>
      <c r="V367" t="n">
        <v>0.83</v>
      </c>
      <c r="W367" t="n">
        <v>5.37</v>
      </c>
      <c r="X367" t="n">
        <v>1.29</v>
      </c>
      <c r="Y367" t="n">
        <v>1</v>
      </c>
      <c r="Z367" t="n">
        <v>10</v>
      </c>
    </row>
    <row r="368">
      <c r="A368" t="n">
        <v>20</v>
      </c>
      <c r="B368" t="n">
        <v>110</v>
      </c>
      <c r="C368" t="inlineStr">
        <is>
          <t xml:space="preserve">CONCLUIDO	</t>
        </is>
      </c>
      <c r="D368" t="n">
        <v>3.3463</v>
      </c>
      <c r="E368" t="n">
        <v>29.88</v>
      </c>
      <c r="F368" t="n">
        <v>25.41</v>
      </c>
      <c r="G368" t="n">
        <v>34.65</v>
      </c>
      <c r="H368" t="n">
        <v>0.48</v>
      </c>
      <c r="I368" t="n">
        <v>44</v>
      </c>
      <c r="J368" t="n">
        <v>221.57</v>
      </c>
      <c r="K368" t="n">
        <v>56.13</v>
      </c>
      <c r="L368" t="n">
        <v>6</v>
      </c>
      <c r="M368" t="n">
        <v>42</v>
      </c>
      <c r="N368" t="n">
        <v>49.45</v>
      </c>
      <c r="O368" t="n">
        <v>27561.39</v>
      </c>
      <c r="P368" t="n">
        <v>353.59</v>
      </c>
      <c r="Q368" t="n">
        <v>1397.33</v>
      </c>
      <c r="R368" t="n">
        <v>113.1</v>
      </c>
      <c r="S368" t="n">
        <v>66.97</v>
      </c>
      <c r="T368" t="n">
        <v>20331.51</v>
      </c>
      <c r="U368" t="n">
        <v>0.59</v>
      </c>
      <c r="V368" t="n">
        <v>0.83</v>
      </c>
      <c r="W368" t="n">
        <v>5.37</v>
      </c>
      <c r="X368" t="n">
        <v>1.25</v>
      </c>
      <c r="Y368" t="n">
        <v>1</v>
      </c>
      <c r="Z368" t="n">
        <v>10</v>
      </c>
    </row>
    <row r="369">
      <c r="A369" t="n">
        <v>21</v>
      </c>
      <c r="B369" t="n">
        <v>110</v>
      </c>
      <c r="C369" t="inlineStr">
        <is>
          <t xml:space="preserve">CONCLUIDO	</t>
        </is>
      </c>
      <c r="D369" t="n">
        <v>3.3655</v>
      </c>
      <c r="E369" t="n">
        <v>29.71</v>
      </c>
      <c r="F369" t="n">
        <v>25.33</v>
      </c>
      <c r="G369" t="n">
        <v>36.18</v>
      </c>
      <c r="H369" t="n">
        <v>0.5</v>
      </c>
      <c r="I369" t="n">
        <v>42</v>
      </c>
      <c r="J369" t="n">
        <v>221.99</v>
      </c>
      <c r="K369" t="n">
        <v>56.13</v>
      </c>
      <c r="L369" t="n">
        <v>6.25</v>
      </c>
      <c r="M369" t="n">
        <v>40</v>
      </c>
      <c r="N369" t="n">
        <v>49.61</v>
      </c>
      <c r="O369" t="n">
        <v>27612.53</v>
      </c>
      <c r="P369" t="n">
        <v>350.91</v>
      </c>
      <c r="Q369" t="n">
        <v>1397.18</v>
      </c>
      <c r="R369" t="n">
        <v>110.29</v>
      </c>
      <c r="S369" t="n">
        <v>66.97</v>
      </c>
      <c r="T369" t="n">
        <v>18937.98</v>
      </c>
      <c r="U369" t="n">
        <v>0.61</v>
      </c>
      <c r="V369" t="n">
        <v>0.83</v>
      </c>
      <c r="W369" t="n">
        <v>5.36</v>
      </c>
      <c r="X369" t="n">
        <v>1.16</v>
      </c>
      <c r="Y369" t="n">
        <v>1</v>
      </c>
      <c r="Z369" t="n">
        <v>10</v>
      </c>
    </row>
    <row r="370">
      <c r="A370" t="n">
        <v>22</v>
      </c>
      <c r="B370" t="n">
        <v>110</v>
      </c>
      <c r="C370" t="inlineStr">
        <is>
          <t xml:space="preserve">CONCLUIDO	</t>
        </is>
      </c>
      <c r="D370" t="n">
        <v>3.3816</v>
      </c>
      <c r="E370" t="n">
        <v>29.57</v>
      </c>
      <c r="F370" t="n">
        <v>25.27</v>
      </c>
      <c r="G370" t="n">
        <v>37.91</v>
      </c>
      <c r="H370" t="n">
        <v>0.52</v>
      </c>
      <c r="I370" t="n">
        <v>40</v>
      </c>
      <c r="J370" t="n">
        <v>222.4</v>
      </c>
      <c r="K370" t="n">
        <v>56.13</v>
      </c>
      <c r="L370" t="n">
        <v>6.5</v>
      </c>
      <c r="M370" t="n">
        <v>38</v>
      </c>
      <c r="N370" t="n">
        <v>49.78</v>
      </c>
      <c r="O370" t="n">
        <v>27663.85</v>
      </c>
      <c r="P370" t="n">
        <v>349.07</v>
      </c>
      <c r="Q370" t="n">
        <v>1397.35</v>
      </c>
      <c r="R370" t="n">
        <v>108.65</v>
      </c>
      <c r="S370" t="n">
        <v>66.97</v>
      </c>
      <c r="T370" t="n">
        <v>18125.56</v>
      </c>
      <c r="U370" t="n">
        <v>0.62</v>
      </c>
      <c r="V370" t="n">
        <v>0.83</v>
      </c>
      <c r="W370" t="n">
        <v>5.36</v>
      </c>
      <c r="X370" t="n">
        <v>1.1</v>
      </c>
      <c r="Y370" t="n">
        <v>1</v>
      </c>
      <c r="Z370" t="n">
        <v>10</v>
      </c>
    </row>
    <row r="371">
      <c r="A371" t="n">
        <v>23</v>
      </c>
      <c r="B371" t="n">
        <v>110</v>
      </c>
      <c r="C371" t="inlineStr">
        <is>
          <t xml:space="preserve">CONCLUIDO	</t>
        </is>
      </c>
      <c r="D371" t="n">
        <v>3.3964</v>
      </c>
      <c r="E371" t="n">
        <v>29.44</v>
      </c>
      <c r="F371" t="n">
        <v>25.23</v>
      </c>
      <c r="G371" t="n">
        <v>39.83</v>
      </c>
      <c r="H371" t="n">
        <v>0.54</v>
      </c>
      <c r="I371" t="n">
        <v>38</v>
      </c>
      <c r="J371" t="n">
        <v>222.82</v>
      </c>
      <c r="K371" t="n">
        <v>56.13</v>
      </c>
      <c r="L371" t="n">
        <v>6.75</v>
      </c>
      <c r="M371" t="n">
        <v>36</v>
      </c>
      <c r="N371" t="n">
        <v>49.94</v>
      </c>
      <c r="O371" t="n">
        <v>27715.11</v>
      </c>
      <c r="P371" t="n">
        <v>346.64</v>
      </c>
      <c r="Q371" t="n">
        <v>1397.27</v>
      </c>
      <c r="R371" t="n">
        <v>107</v>
      </c>
      <c r="S371" t="n">
        <v>66.97</v>
      </c>
      <c r="T371" t="n">
        <v>17313.56</v>
      </c>
      <c r="U371" t="n">
        <v>0.63</v>
      </c>
      <c r="V371" t="n">
        <v>0.83</v>
      </c>
      <c r="W371" t="n">
        <v>5.36</v>
      </c>
      <c r="X371" t="n">
        <v>1.06</v>
      </c>
      <c r="Y371" t="n">
        <v>1</v>
      </c>
      <c r="Z371" t="n">
        <v>10</v>
      </c>
    </row>
    <row r="372">
      <c r="A372" t="n">
        <v>24</v>
      </c>
      <c r="B372" t="n">
        <v>110</v>
      </c>
      <c r="C372" t="inlineStr">
        <is>
          <t xml:space="preserve">CONCLUIDO	</t>
        </is>
      </c>
      <c r="D372" t="n">
        <v>3.4036</v>
      </c>
      <c r="E372" t="n">
        <v>29.38</v>
      </c>
      <c r="F372" t="n">
        <v>25.21</v>
      </c>
      <c r="G372" t="n">
        <v>40.87</v>
      </c>
      <c r="H372" t="n">
        <v>0.5600000000000001</v>
      </c>
      <c r="I372" t="n">
        <v>37</v>
      </c>
      <c r="J372" t="n">
        <v>223.23</v>
      </c>
      <c r="K372" t="n">
        <v>56.13</v>
      </c>
      <c r="L372" t="n">
        <v>7</v>
      </c>
      <c r="M372" t="n">
        <v>35</v>
      </c>
      <c r="N372" t="n">
        <v>50.11</v>
      </c>
      <c r="O372" t="n">
        <v>27766.43</v>
      </c>
      <c r="P372" t="n">
        <v>346.13</v>
      </c>
      <c r="Q372" t="n">
        <v>1397.23</v>
      </c>
      <c r="R372" t="n">
        <v>106.69</v>
      </c>
      <c r="S372" t="n">
        <v>66.97</v>
      </c>
      <c r="T372" t="n">
        <v>17163.53</v>
      </c>
      <c r="U372" t="n">
        <v>0.63</v>
      </c>
      <c r="V372" t="n">
        <v>0.84</v>
      </c>
      <c r="W372" t="n">
        <v>5.35</v>
      </c>
      <c r="X372" t="n">
        <v>1.04</v>
      </c>
      <c r="Y372" t="n">
        <v>1</v>
      </c>
      <c r="Z372" t="n">
        <v>10</v>
      </c>
    </row>
    <row r="373">
      <c r="A373" t="n">
        <v>25</v>
      </c>
      <c r="B373" t="n">
        <v>110</v>
      </c>
      <c r="C373" t="inlineStr">
        <is>
          <t xml:space="preserve">CONCLUIDO	</t>
        </is>
      </c>
      <c r="D373" t="n">
        <v>3.4219</v>
      </c>
      <c r="E373" t="n">
        <v>29.22</v>
      </c>
      <c r="F373" t="n">
        <v>25.13</v>
      </c>
      <c r="G373" t="n">
        <v>43.09</v>
      </c>
      <c r="H373" t="n">
        <v>0.58</v>
      </c>
      <c r="I373" t="n">
        <v>35</v>
      </c>
      <c r="J373" t="n">
        <v>223.65</v>
      </c>
      <c r="K373" t="n">
        <v>56.13</v>
      </c>
      <c r="L373" t="n">
        <v>7.25</v>
      </c>
      <c r="M373" t="n">
        <v>33</v>
      </c>
      <c r="N373" t="n">
        <v>50.27</v>
      </c>
      <c r="O373" t="n">
        <v>27817.81</v>
      </c>
      <c r="P373" t="n">
        <v>342.95</v>
      </c>
      <c r="Q373" t="n">
        <v>1397.32</v>
      </c>
      <c r="R373" t="n">
        <v>104.02</v>
      </c>
      <c r="S373" t="n">
        <v>66.97</v>
      </c>
      <c r="T373" t="n">
        <v>15838.43</v>
      </c>
      <c r="U373" t="n">
        <v>0.64</v>
      </c>
      <c r="V373" t="n">
        <v>0.84</v>
      </c>
      <c r="W373" t="n">
        <v>5.35</v>
      </c>
      <c r="X373" t="n">
        <v>0.97</v>
      </c>
      <c r="Y373" t="n">
        <v>1</v>
      </c>
      <c r="Z373" t="n">
        <v>10</v>
      </c>
    </row>
    <row r="374">
      <c r="A374" t="n">
        <v>26</v>
      </c>
      <c r="B374" t="n">
        <v>110</v>
      </c>
      <c r="C374" t="inlineStr">
        <is>
          <t xml:space="preserve">CONCLUIDO	</t>
        </is>
      </c>
      <c r="D374" t="n">
        <v>3.4313</v>
      </c>
      <c r="E374" t="n">
        <v>29.14</v>
      </c>
      <c r="F374" t="n">
        <v>25.09</v>
      </c>
      <c r="G374" t="n">
        <v>44.28</v>
      </c>
      <c r="H374" t="n">
        <v>0.59</v>
      </c>
      <c r="I374" t="n">
        <v>34</v>
      </c>
      <c r="J374" t="n">
        <v>224.07</v>
      </c>
      <c r="K374" t="n">
        <v>56.13</v>
      </c>
      <c r="L374" t="n">
        <v>7.5</v>
      </c>
      <c r="M374" t="n">
        <v>32</v>
      </c>
      <c r="N374" t="n">
        <v>50.44</v>
      </c>
      <c r="O374" t="n">
        <v>27869.24</v>
      </c>
      <c r="P374" t="n">
        <v>341.5</v>
      </c>
      <c r="Q374" t="n">
        <v>1397.26</v>
      </c>
      <c r="R374" t="n">
        <v>102.87</v>
      </c>
      <c r="S374" t="n">
        <v>66.97</v>
      </c>
      <c r="T374" t="n">
        <v>15266.33</v>
      </c>
      <c r="U374" t="n">
        <v>0.65</v>
      </c>
      <c r="V374" t="n">
        <v>0.84</v>
      </c>
      <c r="W374" t="n">
        <v>5.35</v>
      </c>
      <c r="X374" t="n">
        <v>0.93</v>
      </c>
      <c r="Y374" t="n">
        <v>1</v>
      </c>
      <c r="Z374" t="n">
        <v>10</v>
      </c>
    </row>
    <row r="375">
      <c r="A375" t="n">
        <v>27</v>
      </c>
      <c r="B375" t="n">
        <v>110</v>
      </c>
      <c r="C375" t="inlineStr">
        <is>
          <t xml:space="preserve">CONCLUIDO	</t>
        </is>
      </c>
      <c r="D375" t="n">
        <v>3.4394</v>
      </c>
      <c r="E375" t="n">
        <v>29.08</v>
      </c>
      <c r="F375" t="n">
        <v>25.07</v>
      </c>
      <c r="G375" t="n">
        <v>45.58</v>
      </c>
      <c r="H375" t="n">
        <v>0.61</v>
      </c>
      <c r="I375" t="n">
        <v>33</v>
      </c>
      <c r="J375" t="n">
        <v>224.49</v>
      </c>
      <c r="K375" t="n">
        <v>56.13</v>
      </c>
      <c r="L375" t="n">
        <v>7.75</v>
      </c>
      <c r="M375" t="n">
        <v>31</v>
      </c>
      <c r="N375" t="n">
        <v>50.61</v>
      </c>
      <c r="O375" t="n">
        <v>27920.73</v>
      </c>
      <c r="P375" t="n">
        <v>340.29</v>
      </c>
      <c r="Q375" t="n">
        <v>1397.26</v>
      </c>
      <c r="R375" t="n">
        <v>102.09</v>
      </c>
      <c r="S375" t="n">
        <v>66.97</v>
      </c>
      <c r="T375" t="n">
        <v>14880.93</v>
      </c>
      <c r="U375" t="n">
        <v>0.66</v>
      </c>
      <c r="V375" t="n">
        <v>0.84</v>
      </c>
      <c r="W375" t="n">
        <v>5.34</v>
      </c>
      <c r="X375" t="n">
        <v>0.9</v>
      </c>
      <c r="Y375" t="n">
        <v>1</v>
      </c>
      <c r="Z375" t="n">
        <v>10</v>
      </c>
    </row>
    <row r="376">
      <c r="A376" t="n">
        <v>28</v>
      </c>
      <c r="B376" t="n">
        <v>110</v>
      </c>
      <c r="C376" t="inlineStr">
        <is>
          <t xml:space="preserve">CONCLUIDO	</t>
        </is>
      </c>
      <c r="D376" t="n">
        <v>3.4452</v>
      </c>
      <c r="E376" t="n">
        <v>29.03</v>
      </c>
      <c r="F376" t="n">
        <v>25.06</v>
      </c>
      <c r="G376" t="n">
        <v>46.99</v>
      </c>
      <c r="H376" t="n">
        <v>0.63</v>
      </c>
      <c r="I376" t="n">
        <v>32</v>
      </c>
      <c r="J376" t="n">
        <v>224.9</v>
      </c>
      <c r="K376" t="n">
        <v>56.13</v>
      </c>
      <c r="L376" t="n">
        <v>8</v>
      </c>
      <c r="M376" t="n">
        <v>30</v>
      </c>
      <c r="N376" t="n">
        <v>50.78</v>
      </c>
      <c r="O376" t="n">
        <v>27972.28</v>
      </c>
      <c r="P376" t="n">
        <v>338.48</v>
      </c>
      <c r="Q376" t="n">
        <v>1397.26</v>
      </c>
      <c r="R376" t="n">
        <v>101.65</v>
      </c>
      <c r="S376" t="n">
        <v>66.97</v>
      </c>
      <c r="T376" t="n">
        <v>14668.44</v>
      </c>
      <c r="U376" t="n">
        <v>0.66</v>
      </c>
      <c r="V376" t="n">
        <v>0.84</v>
      </c>
      <c r="W376" t="n">
        <v>5.35</v>
      </c>
      <c r="X376" t="n">
        <v>0.9</v>
      </c>
      <c r="Y376" t="n">
        <v>1</v>
      </c>
      <c r="Z376" t="n">
        <v>10</v>
      </c>
    </row>
    <row r="377">
      <c r="A377" t="n">
        <v>29</v>
      </c>
      <c r="B377" t="n">
        <v>110</v>
      </c>
      <c r="C377" t="inlineStr">
        <is>
          <t xml:space="preserve">CONCLUIDO	</t>
        </is>
      </c>
      <c r="D377" t="n">
        <v>3.4544</v>
      </c>
      <c r="E377" t="n">
        <v>28.95</v>
      </c>
      <c r="F377" t="n">
        <v>25.03</v>
      </c>
      <c r="G377" t="n">
        <v>48.44</v>
      </c>
      <c r="H377" t="n">
        <v>0.65</v>
      </c>
      <c r="I377" t="n">
        <v>31</v>
      </c>
      <c r="J377" t="n">
        <v>225.32</v>
      </c>
      <c r="K377" t="n">
        <v>56.13</v>
      </c>
      <c r="L377" t="n">
        <v>8.25</v>
      </c>
      <c r="M377" t="n">
        <v>29</v>
      </c>
      <c r="N377" t="n">
        <v>50.95</v>
      </c>
      <c r="O377" t="n">
        <v>28023.89</v>
      </c>
      <c r="P377" t="n">
        <v>337.1</v>
      </c>
      <c r="Q377" t="n">
        <v>1397.17</v>
      </c>
      <c r="R377" t="n">
        <v>100.69</v>
      </c>
      <c r="S377" t="n">
        <v>66.97</v>
      </c>
      <c r="T377" t="n">
        <v>14192.59</v>
      </c>
      <c r="U377" t="n">
        <v>0.67</v>
      </c>
      <c r="V377" t="n">
        <v>0.84</v>
      </c>
      <c r="W377" t="n">
        <v>5.34</v>
      </c>
      <c r="X377" t="n">
        <v>0.86</v>
      </c>
      <c r="Y377" t="n">
        <v>1</v>
      </c>
      <c r="Z377" t="n">
        <v>10</v>
      </c>
    </row>
    <row r="378">
      <c r="A378" t="n">
        <v>30</v>
      </c>
      <c r="B378" t="n">
        <v>110</v>
      </c>
      <c r="C378" t="inlineStr">
        <is>
          <t xml:space="preserve">CONCLUIDO	</t>
        </is>
      </c>
      <c r="D378" t="n">
        <v>3.4654</v>
      </c>
      <c r="E378" t="n">
        <v>28.86</v>
      </c>
      <c r="F378" t="n">
        <v>24.98</v>
      </c>
      <c r="G378" t="n">
        <v>49.95</v>
      </c>
      <c r="H378" t="n">
        <v>0.67</v>
      </c>
      <c r="I378" t="n">
        <v>30</v>
      </c>
      <c r="J378" t="n">
        <v>225.74</v>
      </c>
      <c r="K378" t="n">
        <v>56.13</v>
      </c>
      <c r="L378" t="n">
        <v>8.5</v>
      </c>
      <c r="M378" t="n">
        <v>28</v>
      </c>
      <c r="N378" t="n">
        <v>51.11</v>
      </c>
      <c r="O378" t="n">
        <v>28075.56</v>
      </c>
      <c r="P378" t="n">
        <v>335.2</v>
      </c>
      <c r="Q378" t="n">
        <v>1397.31</v>
      </c>
      <c r="R378" t="n">
        <v>99.17</v>
      </c>
      <c r="S378" t="n">
        <v>66.97</v>
      </c>
      <c r="T378" t="n">
        <v>13438.48</v>
      </c>
      <c r="U378" t="n">
        <v>0.68</v>
      </c>
      <c r="V378" t="n">
        <v>0.84</v>
      </c>
      <c r="W378" t="n">
        <v>5.34</v>
      </c>
      <c r="X378" t="n">
        <v>0.8100000000000001</v>
      </c>
      <c r="Y378" t="n">
        <v>1</v>
      </c>
      <c r="Z378" t="n">
        <v>10</v>
      </c>
    </row>
    <row r="379">
      <c r="A379" t="n">
        <v>31</v>
      </c>
      <c r="B379" t="n">
        <v>110</v>
      </c>
      <c r="C379" t="inlineStr">
        <is>
          <t xml:space="preserve">CONCLUIDO	</t>
        </is>
      </c>
      <c r="D379" t="n">
        <v>3.4724</v>
      </c>
      <c r="E379" t="n">
        <v>28.8</v>
      </c>
      <c r="F379" t="n">
        <v>24.96</v>
      </c>
      <c r="G379" t="n">
        <v>51.64</v>
      </c>
      <c r="H379" t="n">
        <v>0.6899999999999999</v>
      </c>
      <c r="I379" t="n">
        <v>29</v>
      </c>
      <c r="J379" t="n">
        <v>226.16</v>
      </c>
      <c r="K379" t="n">
        <v>56.13</v>
      </c>
      <c r="L379" t="n">
        <v>8.75</v>
      </c>
      <c r="M379" t="n">
        <v>27</v>
      </c>
      <c r="N379" t="n">
        <v>51.28</v>
      </c>
      <c r="O379" t="n">
        <v>28127.29</v>
      </c>
      <c r="P379" t="n">
        <v>333.28</v>
      </c>
      <c r="Q379" t="n">
        <v>1397.24</v>
      </c>
      <c r="R379" t="n">
        <v>98.64</v>
      </c>
      <c r="S379" t="n">
        <v>66.97</v>
      </c>
      <c r="T379" t="n">
        <v>13176.2</v>
      </c>
      <c r="U379" t="n">
        <v>0.68</v>
      </c>
      <c r="V379" t="n">
        <v>0.84</v>
      </c>
      <c r="W379" t="n">
        <v>5.34</v>
      </c>
      <c r="X379" t="n">
        <v>0.79</v>
      </c>
      <c r="Y379" t="n">
        <v>1</v>
      </c>
      <c r="Z379" t="n">
        <v>10</v>
      </c>
    </row>
    <row r="380">
      <c r="A380" t="n">
        <v>32</v>
      </c>
      <c r="B380" t="n">
        <v>110</v>
      </c>
      <c r="C380" t="inlineStr">
        <is>
          <t xml:space="preserve">CONCLUIDO	</t>
        </is>
      </c>
      <c r="D380" t="n">
        <v>3.4808</v>
      </c>
      <c r="E380" t="n">
        <v>28.73</v>
      </c>
      <c r="F380" t="n">
        <v>24.93</v>
      </c>
      <c r="G380" t="n">
        <v>53.43</v>
      </c>
      <c r="H380" t="n">
        <v>0.71</v>
      </c>
      <c r="I380" t="n">
        <v>28</v>
      </c>
      <c r="J380" t="n">
        <v>226.58</v>
      </c>
      <c r="K380" t="n">
        <v>56.13</v>
      </c>
      <c r="L380" t="n">
        <v>9</v>
      </c>
      <c r="M380" t="n">
        <v>26</v>
      </c>
      <c r="N380" t="n">
        <v>51.45</v>
      </c>
      <c r="O380" t="n">
        <v>28179.08</v>
      </c>
      <c r="P380" t="n">
        <v>332.51</v>
      </c>
      <c r="Q380" t="n">
        <v>1397.22</v>
      </c>
      <c r="R380" t="n">
        <v>97.58</v>
      </c>
      <c r="S380" t="n">
        <v>66.97</v>
      </c>
      <c r="T380" t="n">
        <v>12650.81</v>
      </c>
      <c r="U380" t="n">
        <v>0.6899999999999999</v>
      </c>
      <c r="V380" t="n">
        <v>0.84</v>
      </c>
      <c r="W380" t="n">
        <v>5.34</v>
      </c>
      <c r="X380" t="n">
        <v>0.77</v>
      </c>
      <c r="Y380" t="n">
        <v>1</v>
      </c>
      <c r="Z380" t="n">
        <v>10</v>
      </c>
    </row>
    <row r="381">
      <c r="A381" t="n">
        <v>33</v>
      </c>
      <c r="B381" t="n">
        <v>110</v>
      </c>
      <c r="C381" t="inlineStr">
        <is>
          <t xml:space="preserve">CONCLUIDO	</t>
        </is>
      </c>
      <c r="D381" t="n">
        <v>3.4904</v>
      </c>
      <c r="E381" t="n">
        <v>28.65</v>
      </c>
      <c r="F381" t="n">
        <v>24.9</v>
      </c>
      <c r="G381" t="n">
        <v>55.33</v>
      </c>
      <c r="H381" t="n">
        <v>0.72</v>
      </c>
      <c r="I381" t="n">
        <v>27</v>
      </c>
      <c r="J381" t="n">
        <v>227</v>
      </c>
      <c r="K381" t="n">
        <v>56.13</v>
      </c>
      <c r="L381" t="n">
        <v>9.25</v>
      </c>
      <c r="M381" t="n">
        <v>25</v>
      </c>
      <c r="N381" t="n">
        <v>51.62</v>
      </c>
      <c r="O381" t="n">
        <v>28230.92</v>
      </c>
      <c r="P381" t="n">
        <v>330.24</v>
      </c>
      <c r="Q381" t="n">
        <v>1397.35</v>
      </c>
      <c r="R381" t="n">
        <v>96.14</v>
      </c>
      <c r="S381" t="n">
        <v>66.97</v>
      </c>
      <c r="T381" t="n">
        <v>11934.57</v>
      </c>
      <c r="U381" t="n">
        <v>0.7</v>
      </c>
      <c r="V381" t="n">
        <v>0.85</v>
      </c>
      <c r="W381" t="n">
        <v>5.34</v>
      </c>
      <c r="X381" t="n">
        <v>0.73</v>
      </c>
      <c r="Y381" t="n">
        <v>1</v>
      </c>
      <c r="Z381" t="n">
        <v>10</v>
      </c>
    </row>
    <row r="382">
      <c r="A382" t="n">
        <v>34</v>
      </c>
      <c r="B382" t="n">
        <v>110</v>
      </c>
      <c r="C382" t="inlineStr">
        <is>
          <t xml:space="preserve">CONCLUIDO	</t>
        </is>
      </c>
      <c r="D382" t="n">
        <v>3.4983</v>
      </c>
      <c r="E382" t="n">
        <v>28.59</v>
      </c>
      <c r="F382" t="n">
        <v>24.87</v>
      </c>
      <c r="G382" t="n">
        <v>57.4</v>
      </c>
      <c r="H382" t="n">
        <v>0.74</v>
      </c>
      <c r="I382" t="n">
        <v>26</v>
      </c>
      <c r="J382" t="n">
        <v>227.42</v>
      </c>
      <c r="K382" t="n">
        <v>56.13</v>
      </c>
      <c r="L382" t="n">
        <v>9.5</v>
      </c>
      <c r="M382" t="n">
        <v>24</v>
      </c>
      <c r="N382" t="n">
        <v>51.8</v>
      </c>
      <c r="O382" t="n">
        <v>28282.83</v>
      </c>
      <c r="P382" t="n">
        <v>328.21</v>
      </c>
      <c r="Q382" t="n">
        <v>1397.25</v>
      </c>
      <c r="R382" t="n">
        <v>95.59999999999999</v>
      </c>
      <c r="S382" t="n">
        <v>66.97</v>
      </c>
      <c r="T382" t="n">
        <v>11671.69</v>
      </c>
      <c r="U382" t="n">
        <v>0.7</v>
      </c>
      <c r="V382" t="n">
        <v>0.85</v>
      </c>
      <c r="W382" t="n">
        <v>5.34</v>
      </c>
      <c r="X382" t="n">
        <v>0.71</v>
      </c>
      <c r="Y382" t="n">
        <v>1</v>
      </c>
      <c r="Z382" t="n">
        <v>10</v>
      </c>
    </row>
    <row r="383">
      <c r="A383" t="n">
        <v>35</v>
      </c>
      <c r="B383" t="n">
        <v>110</v>
      </c>
      <c r="C383" t="inlineStr">
        <is>
          <t xml:space="preserve">CONCLUIDO	</t>
        </is>
      </c>
      <c r="D383" t="n">
        <v>3.5067</v>
      </c>
      <c r="E383" t="n">
        <v>28.52</v>
      </c>
      <c r="F383" t="n">
        <v>24.85</v>
      </c>
      <c r="G383" t="n">
        <v>59.64</v>
      </c>
      <c r="H383" t="n">
        <v>0.76</v>
      </c>
      <c r="I383" t="n">
        <v>25</v>
      </c>
      <c r="J383" t="n">
        <v>227.84</v>
      </c>
      <c r="K383" t="n">
        <v>56.13</v>
      </c>
      <c r="L383" t="n">
        <v>9.75</v>
      </c>
      <c r="M383" t="n">
        <v>23</v>
      </c>
      <c r="N383" t="n">
        <v>51.97</v>
      </c>
      <c r="O383" t="n">
        <v>28334.8</v>
      </c>
      <c r="P383" t="n">
        <v>326.91</v>
      </c>
      <c r="Q383" t="n">
        <v>1397.2</v>
      </c>
      <c r="R383" t="n">
        <v>94.59</v>
      </c>
      <c r="S383" t="n">
        <v>66.97</v>
      </c>
      <c r="T383" t="n">
        <v>11172.89</v>
      </c>
      <c r="U383" t="n">
        <v>0.71</v>
      </c>
      <c r="V383" t="n">
        <v>0.85</v>
      </c>
      <c r="W383" t="n">
        <v>5.34</v>
      </c>
      <c r="X383" t="n">
        <v>0.68</v>
      </c>
      <c r="Y383" t="n">
        <v>1</v>
      </c>
      <c r="Z383" t="n">
        <v>10</v>
      </c>
    </row>
    <row r="384">
      <c r="A384" t="n">
        <v>36</v>
      </c>
      <c r="B384" t="n">
        <v>110</v>
      </c>
      <c r="C384" t="inlineStr">
        <is>
          <t xml:space="preserve">CONCLUIDO	</t>
        </is>
      </c>
      <c r="D384" t="n">
        <v>3.5055</v>
      </c>
      <c r="E384" t="n">
        <v>28.53</v>
      </c>
      <c r="F384" t="n">
        <v>24.86</v>
      </c>
      <c r="G384" t="n">
        <v>59.66</v>
      </c>
      <c r="H384" t="n">
        <v>0.78</v>
      </c>
      <c r="I384" t="n">
        <v>25</v>
      </c>
      <c r="J384" t="n">
        <v>228.27</v>
      </c>
      <c r="K384" t="n">
        <v>56.13</v>
      </c>
      <c r="L384" t="n">
        <v>10</v>
      </c>
      <c r="M384" t="n">
        <v>23</v>
      </c>
      <c r="N384" t="n">
        <v>52.14</v>
      </c>
      <c r="O384" t="n">
        <v>28386.82</v>
      </c>
      <c r="P384" t="n">
        <v>326.01</v>
      </c>
      <c r="Q384" t="n">
        <v>1397.28</v>
      </c>
      <c r="R384" t="n">
        <v>95.15000000000001</v>
      </c>
      <c r="S384" t="n">
        <v>66.97</v>
      </c>
      <c r="T384" t="n">
        <v>11454.08</v>
      </c>
      <c r="U384" t="n">
        <v>0.7</v>
      </c>
      <c r="V384" t="n">
        <v>0.85</v>
      </c>
      <c r="W384" t="n">
        <v>5.33</v>
      </c>
      <c r="X384" t="n">
        <v>0.6899999999999999</v>
      </c>
      <c r="Y384" t="n">
        <v>1</v>
      </c>
      <c r="Z384" t="n">
        <v>10</v>
      </c>
    </row>
    <row r="385">
      <c r="A385" t="n">
        <v>37</v>
      </c>
      <c r="B385" t="n">
        <v>110</v>
      </c>
      <c r="C385" t="inlineStr">
        <is>
          <t xml:space="preserve">CONCLUIDO	</t>
        </is>
      </c>
      <c r="D385" t="n">
        <v>3.5155</v>
      </c>
      <c r="E385" t="n">
        <v>28.45</v>
      </c>
      <c r="F385" t="n">
        <v>24.82</v>
      </c>
      <c r="G385" t="n">
        <v>62.05</v>
      </c>
      <c r="H385" t="n">
        <v>0.8</v>
      </c>
      <c r="I385" t="n">
        <v>24</v>
      </c>
      <c r="J385" t="n">
        <v>228.69</v>
      </c>
      <c r="K385" t="n">
        <v>56.13</v>
      </c>
      <c r="L385" t="n">
        <v>10.25</v>
      </c>
      <c r="M385" t="n">
        <v>22</v>
      </c>
      <c r="N385" t="n">
        <v>52.31</v>
      </c>
      <c r="O385" t="n">
        <v>28438.91</v>
      </c>
      <c r="P385" t="n">
        <v>324.04</v>
      </c>
      <c r="Q385" t="n">
        <v>1397.31</v>
      </c>
      <c r="R385" t="n">
        <v>93.81999999999999</v>
      </c>
      <c r="S385" t="n">
        <v>66.97</v>
      </c>
      <c r="T385" t="n">
        <v>10792.32</v>
      </c>
      <c r="U385" t="n">
        <v>0.71</v>
      </c>
      <c r="V385" t="n">
        <v>0.85</v>
      </c>
      <c r="W385" t="n">
        <v>5.33</v>
      </c>
      <c r="X385" t="n">
        <v>0.65</v>
      </c>
      <c r="Y385" t="n">
        <v>1</v>
      </c>
      <c r="Z385" t="n">
        <v>10</v>
      </c>
    </row>
    <row r="386">
      <c r="A386" t="n">
        <v>38</v>
      </c>
      <c r="B386" t="n">
        <v>110</v>
      </c>
      <c r="C386" t="inlineStr">
        <is>
          <t xml:space="preserve">CONCLUIDO	</t>
        </is>
      </c>
      <c r="D386" t="n">
        <v>3.523</v>
      </c>
      <c r="E386" t="n">
        <v>28.38</v>
      </c>
      <c r="F386" t="n">
        <v>24.8</v>
      </c>
      <c r="G386" t="n">
        <v>64.7</v>
      </c>
      <c r="H386" t="n">
        <v>0.8100000000000001</v>
      </c>
      <c r="I386" t="n">
        <v>23</v>
      </c>
      <c r="J386" t="n">
        <v>229.11</v>
      </c>
      <c r="K386" t="n">
        <v>56.13</v>
      </c>
      <c r="L386" t="n">
        <v>10.5</v>
      </c>
      <c r="M386" t="n">
        <v>21</v>
      </c>
      <c r="N386" t="n">
        <v>52.48</v>
      </c>
      <c r="O386" t="n">
        <v>28491.06</v>
      </c>
      <c r="P386" t="n">
        <v>322.27</v>
      </c>
      <c r="Q386" t="n">
        <v>1397.24</v>
      </c>
      <c r="R386" t="n">
        <v>93.20999999999999</v>
      </c>
      <c r="S386" t="n">
        <v>66.97</v>
      </c>
      <c r="T386" t="n">
        <v>10490.11</v>
      </c>
      <c r="U386" t="n">
        <v>0.72</v>
      </c>
      <c r="V386" t="n">
        <v>0.85</v>
      </c>
      <c r="W386" t="n">
        <v>5.33</v>
      </c>
      <c r="X386" t="n">
        <v>0.64</v>
      </c>
      <c r="Y386" t="n">
        <v>1</v>
      </c>
      <c r="Z386" t="n">
        <v>10</v>
      </c>
    </row>
    <row r="387">
      <c r="A387" t="n">
        <v>39</v>
      </c>
      <c r="B387" t="n">
        <v>110</v>
      </c>
      <c r="C387" t="inlineStr">
        <is>
          <t xml:space="preserve">CONCLUIDO	</t>
        </is>
      </c>
      <c r="D387" t="n">
        <v>3.5219</v>
      </c>
      <c r="E387" t="n">
        <v>28.39</v>
      </c>
      <c r="F387" t="n">
        <v>24.81</v>
      </c>
      <c r="G387" t="n">
        <v>64.72</v>
      </c>
      <c r="H387" t="n">
        <v>0.83</v>
      </c>
      <c r="I387" t="n">
        <v>23</v>
      </c>
      <c r="J387" t="n">
        <v>229.53</v>
      </c>
      <c r="K387" t="n">
        <v>56.13</v>
      </c>
      <c r="L387" t="n">
        <v>10.75</v>
      </c>
      <c r="M387" t="n">
        <v>21</v>
      </c>
      <c r="N387" t="n">
        <v>52.66</v>
      </c>
      <c r="O387" t="n">
        <v>28543.27</v>
      </c>
      <c r="P387" t="n">
        <v>321.51</v>
      </c>
      <c r="Q387" t="n">
        <v>1397.27</v>
      </c>
      <c r="R387" t="n">
        <v>93.37</v>
      </c>
      <c r="S387" t="n">
        <v>66.97</v>
      </c>
      <c r="T387" t="n">
        <v>10572.95</v>
      </c>
      <c r="U387" t="n">
        <v>0.72</v>
      </c>
      <c r="V387" t="n">
        <v>0.85</v>
      </c>
      <c r="W387" t="n">
        <v>5.34</v>
      </c>
      <c r="X387" t="n">
        <v>0.64</v>
      </c>
      <c r="Y387" t="n">
        <v>1</v>
      </c>
      <c r="Z387" t="n">
        <v>10</v>
      </c>
    </row>
    <row r="388">
      <c r="A388" t="n">
        <v>40</v>
      </c>
      <c r="B388" t="n">
        <v>110</v>
      </c>
      <c r="C388" t="inlineStr">
        <is>
          <t xml:space="preserve">CONCLUIDO	</t>
        </is>
      </c>
      <c r="D388" t="n">
        <v>3.5332</v>
      </c>
      <c r="E388" t="n">
        <v>28.3</v>
      </c>
      <c r="F388" t="n">
        <v>24.76</v>
      </c>
      <c r="G388" t="n">
        <v>67.53</v>
      </c>
      <c r="H388" t="n">
        <v>0.85</v>
      </c>
      <c r="I388" t="n">
        <v>22</v>
      </c>
      <c r="J388" t="n">
        <v>229.96</v>
      </c>
      <c r="K388" t="n">
        <v>56.13</v>
      </c>
      <c r="L388" t="n">
        <v>11</v>
      </c>
      <c r="M388" t="n">
        <v>20</v>
      </c>
      <c r="N388" t="n">
        <v>52.83</v>
      </c>
      <c r="O388" t="n">
        <v>28595.54</v>
      </c>
      <c r="P388" t="n">
        <v>319.85</v>
      </c>
      <c r="Q388" t="n">
        <v>1397.22</v>
      </c>
      <c r="R388" t="n">
        <v>92.19</v>
      </c>
      <c r="S388" t="n">
        <v>66.97</v>
      </c>
      <c r="T388" t="n">
        <v>9987.790000000001</v>
      </c>
      <c r="U388" t="n">
        <v>0.73</v>
      </c>
      <c r="V388" t="n">
        <v>0.85</v>
      </c>
      <c r="W388" t="n">
        <v>5.32</v>
      </c>
      <c r="X388" t="n">
        <v>0.6</v>
      </c>
      <c r="Y388" t="n">
        <v>1</v>
      </c>
      <c r="Z388" t="n">
        <v>10</v>
      </c>
    </row>
    <row r="389">
      <c r="A389" t="n">
        <v>41</v>
      </c>
      <c r="B389" t="n">
        <v>110</v>
      </c>
      <c r="C389" t="inlineStr">
        <is>
          <t xml:space="preserve">CONCLUIDO	</t>
        </is>
      </c>
      <c r="D389" t="n">
        <v>3.531</v>
      </c>
      <c r="E389" t="n">
        <v>28.32</v>
      </c>
      <c r="F389" t="n">
        <v>24.78</v>
      </c>
      <c r="G389" t="n">
        <v>67.58</v>
      </c>
      <c r="H389" t="n">
        <v>0.87</v>
      </c>
      <c r="I389" t="n">
        <v>22</v>
      </c>
      <c r="J389" t="n">
        <v>230.38</v>
      </c>
      <c r="K389" t="n">
        <v>56.13</v>
      </c>
      <c r="L389" t="n">
        <v>11.25</v>
      </c>
      <c r="M389" t="n">
        <v>20</v>
      </c>
      <c r="N389" t="n">
        <v>53</v>
      </c>
      <c r="O389" t="n">
        <v>28647.87</v>
      </c>
      <c r="P389" t="n">
        <v>317.8</v>
      </c>
      <c r="Q389" t="n">
        <v>1397.2</v>
      </c>
      <c r="R389" t="n">
        <v>92.41</v>
      </c>
      <c r="S389" t="n">
        <v>66.97</v>
      </c>
      <c r="T389" t="n">
        <v>10097.88</v>
      </c>
      <c r="U389" t="n">
        <v>0.72</v>
      </c>
      <c r="V389" t="n">
        <v>0.85</v>
      </c>
      <c r="W389" t="n">
        <v>5.33</v>
      </c>
      <c r="X389" t="n">
        <v>0.61</v>
      </c>
      <c r="Y389" t="n">
        <v>1</v>
      </c>
      <c r="Z389" t="n">
        <v>10</v>
      </c>
    </row>
    <row r="390">
      <c r="A390" t="n">
        <v>42</v>
      </c>
      <c r="B390" t="n">
        <v>110</v>
      </c>
      <c r="C390" t="inlineStr">
        <is>
          <t xml:space="preserve">CONCLUIDO	</t>
        </is>
      </c>
      <c r="D390" t="n">
        <v>3.5415</v>
      </c>
      <c r="E390" t="n">
        <v>28.24</v>
      </c>
      <c r="F390" t="n">
        <v>24.74</v>
      </c>
      <c r="G390" t="n">
        <v>70.68000000000001</v>
      </c>
      <c r="H390" t="n">
        <v>0.89</v>
      </c>
      <c r="I390" t="n">
        <v>21</v>
      </c>
      <c r="J390" t="n">
        <v>230.81</v>
      </c>
      <c r="K390" t="n">
        <v>56.13</v>
      </c>
      <c r="L390" t="n">
        <v>11.5</v>
      </c>
      <c r="M390" t="n">
        <v>19</v>
      </c>
      <c r="N390" t="n">
        <v>53.18</v>
      </c>
      <c r="O390" t="n">
        <v>28700.26</v>
      </c>
      <c r="P390" t="n">
        <v>316.11</v>
      </c>
      <c r="Q390" t="n">
        <v>1397.2</v>
      </c>
      <c r="R390" t="n">
        <v>91.27</v>
      </c>
      <c r="S390" t="n">
        <v>66.97</v>
      </c>
      <c r="T390" t="n">
        <v>9531.98</v>
      </c>
      <c r="U390" t="n">
        <v>0.73</v>
      </c>
      <c r="V390" t="n">
        <v>0.85</v>
      </c>
      <c r="W390" t="n">
        <v>5.32</v>
      </c>
      <c r="X390" t="n">
        <v>0.57</v>
      </c>
      <c r="Y390" t="n">
        <v>1</v>
      </c>
      <c r="Z390" t="n">
        <v>10</v>
      </c>
    </row>
    <row r="391">
      <c r="A391" t="n">
        <v>43</v>
      </c>
      <c r="B391" t="n">
        <v>110</v>
      </c>
      <c r="C391" t="inlineStr">
        <is>
          <t xml:space="preserve">CONCLUIDO	</t>
        </is>
      </c>
      <c r="D391" t="n">
        <v>3.5419</v>
      </c>
      <c r="E391" t="n">
        <v>28.23</v>
      </c>
      <c r="F391" t="n">
        <v>24.73</v>
      </c>
      <c r="G391" t="n">
        <v>70.67</v>
      </c>
      <c r="H391" t="n">
        <v>0.9</v>
      </c>
      <c r="I391" t="n">
        <v>21</v>
      </c>
      <c r="J391" t="n">
        <v>231.23</v>
      </c>
      <c r="K391" t="n">
        <v>56.13</v>
      </c>
      <c r="L391" t="n">
        <v>11.75</v>
      </c>
      <c r="M391" t="n">
        <v>19</v>
      </c>
      <c r="N391" t="n">
        <v>53.36</v>
      </c>
      <c r="O391" t="n">
        <v>28752.71</v>
      </c>
      <c r="P391" t="n">
        <v>314.36</v>
      </c>
      <c r="Q391" t="n">
        <v>1397.2</v>
      </c>
      <c r="R391" t="n">
        <v>91</v>
      </c>
      <c r="S391" t="n">
        <v>66.97</v>
      </c>
      <c r="T391" t="n">
        <v>9397.860000000001</v>
      </c>
      <c r="U391" t="n">
        <v>0.74</v>
      </c>
      <c r="V391" t="n">
        <v>0.85</v>
      </c>
      <c r="W391" t="n">
        <v>5.33</v>
      </c>
      <c r="X391" t="n">
        <v>0.57</v>
      </c>
      <c r="Y391" t="n">
        <v>1</v>
      </c>
      <c r="Z391" t="n">
        <v>10</v>
      </c>
    </row>
    <row r="392">
      <c r="A392" t="n">
        <v>44</v>
      </c>
      <c r="B392" t="n">
        <v>110</v>
      </c>
      <c r="C392" t="inlineStr">
        <is>
          <t xml:space="preserve">CONCLUIDO	</t>
        </is>
      </c>
      <c r="D392" t="n">
        <v>3.5512</v>
      </c>
      <c r="E392" t="n">
        <v>28.16</v>
      </c>
      <c r="F392" t="n">
        <v>24.7</v>
      </c>
      <c r="G392" t="n">
        <v>74.11</v>
      </c>
      <c r="H392" t="n">
        <v>0.92</v>
      </c>
      <c r="I392" t="n">
        <v>20</v>
      </c>
      <c r="J392" t="n">
        <v>231.66</v>
      </c>
      <c r="K392" t="n">
        <v>56.13</v>
      </c>
      <c r="L392" t="n">
        <v>12</v>
      </c>
      <c r="M392" t="n">
        <v>18</v>
      </c>
      <c r="N392" t="n">
        <v>53.53</v>
      </c>
      <c r="O392" t="n">
        <v>28805.23</v>
      </c>
      <c r="P392" t="n">
        <v>313.46</v>
      </c>
      <c r="Q392" t="n">
        <v>1397.17</v>
      </c>
      <c r="R392" t="n">
        <v>90</v>
      </c>
      <c r="S392" t="n">
        <v>66.97</v>
      </c>
      <c r="T392" t="n">
        <v>8899.610000000001</v>
      </c>
      <c r="U392" t="n">
        <v>0.74</v>
      </c>
      <c r="V392" t="n">
        <v>0.85</v>
      </c>
      <c r="W392" t="n">
        <v>5.33</v>
      </c>
      <c r="X392" t="n">
        <v>0.54</v>
      </c>
      <c r="Y392" t="n">
        <v>1</v>
      </c>
      <c r="Z392" t="n">
        <v>10</v>
      </c>
    </row>
    <row r="393">
      <c r="A393" t="n">
        <v>45</v>
      </c>
      <c r="B393" t="n">
        <v>110</v>
      </c>
      <c r="C393" t="inlineStr">
        <is>
          <t xml:space="preserve">CONCLUIDO	</t>
        </is>
      </c>
      <c r="D393" t="n">
        <v>3.552</v>
      </c>
      <c r="E393" t="n">
        <v>28.15</v>
      </c>
      <c r="F393" t="n">
        <v>24.7</v>
      </c>
      <c r="G393" t="n">
        <v>74.09</v>
      </c>
      <c r="H393" t="n">
        <v>0.9399999999999999</v>
      </c>
      <c r="I393" t="n">
        <v>20</v>
      </c>
      <c r="J393" t="n">
        <v>232.08</v>
      </c>
      <c r="K393" t="n">
        <v>56.13</v>
      </c>
      <c r="L393" t="n">
        <v>12.25</v>
      </c>
      <c r="M393" t="n">
        <v>18</v>
      </c>
      <c r="N393" t="n">
        <v>53.71</v>
      </c>
      <c r="O393" t="n">
        <v>28857.81</v>
      </c>
      <c r="P393" t="n">
        <v>310.27</v>
      </c>
      <c r="Q393" t="n">
        <v>1397.23</v>
      </c>
      <c r="R393" t="n">
        <v>89.90000000000001</v>
      </c>
      <c r="S393" t="n">
        <v>66.97</v>
      </c>
      <c r="T393" t="n">
        <v>8853.629999999999</v>
      </c>
      <c r="U393" t="n">
        <v>0.74</v>
      </c>
      <c r="V393" t="n">
        <v>0.85</v>
      </c>
      <c r="W393" t="n">
        <v>5.32</v>
      </c>
      <c r="X393" t="n">
        <v>0.53</v>
      </c>
      <c r="Y393" t="n">
        <v>1</v>
      </c>
      <c r="Z393" t="n">
        <v>10</v>
      </c>
    </row>
    <row r="394">
      <c r="A394" t="n">
        <v>46</v>
      </c>
      <c r="B394" t="n">
        <v>110</v>
      </c>
      <c r="C394" t="inlineStr">
        <is>
          <t xml:space="preserve">CONCLUIDO	</t>
        </is>
      </c>
      <c r="D394" t="n">
        <v>3.5582</v>
      </c>
      <c r="E394" t="n">
        <v>28.1</v>
      </c>
      <c r="F394" t="n">
        <v>24.69</v>
      </c>
      <c r="G394" t="n">
        <v>77.97</v>
      </c>
      <c r="H394" t="n">
        <v>0.96</v>
      </c>
      <c r="I394" t="n">
        <v>19</v>
      </c>
      <c r="J394" t="n">
        <v>232.51</v>
      </c>
      <c r="K394" t="n">
        <v>56.13</v>
      </c>
      <c r="L394" t="n">
        <v>12.5</v>
      </c>
      <c r="M394" t="n">
        <v>17</v>
      </c>
      <c r="N394" t="n">
        <v>53.88</v>
      </c>
      <c r="O394" t="n">
        <v>28910.45</v>
      </c>
      <c r="P394" t="n">
        <v>310.41</v>
      </c>
      <c r="Q394" t="n">
        <v>1397.19</v>
      </c>
      <c r="R394" t="n">
        <v>89.56999999999999</v>
      </c>
      <c r="S394" t="n">
        <v>66.97</v>
      </c>
      <c r="T394" t="n">
        <v>8693.57</v>
      </c>
      <c r="U394" t="n">
        <v>0.75</v>
      </c>
      <c r="V394" t="n">
        <v>0.85</v>
      </c>
      <c r="W394" t="n">
        <v>5.33</v>
      </c>
      <c r="X394" t="n">
        <v>0.52</v>
      </c>
      <c r="Y394" t="n">
        <v>1</v>
      </c>
      <c r="Z394" t="n">
        <v>10</v>
      </c>
    </row>
    <row r="395">
      <c r="A395" t="n">
        <v>47</v>
      </c>
      <c r="B395" t="n">
        <v>110</v>
      </c>
      <c r="C395" t="inlineStr">
        <is>
          <t xml:space="preserve">CONCLUIDO	</t>
        </is>
      </c>
      <c r="D395" t="n">
        <v>3.5591</v>
      </c>
      <c r="E395" t="n">
        <v>28.1</v>
      </c>
      <c r="F395" t="n">
        <v>24.68</v>
      </c>
      <c r="G395" t="n">
        <v>77.94</v>
      </c>
      <c r="H395" t="n">
        <v>0.97</v>
      </c>
      <c r="I395" t="n">
        <v>19</v>
      </c>
      <c r="J395" t="n">
        <v>232.94</v>
      </c>
      <c r="K395" t="n">
        <v>56.13</v>
      </c>
      <c r="L395" t="n">
        <v>12.75</v>
      </c>
      <c r="M395" t="n">
        <v>17</v>
      </c>
      <c r="N395" t="n">
        <v>54.06</v>
      </c>
      <c r="O395" t="n">
        <v>28963.15</v>
      </c>
      <c r="P395" t="n">
        <v>308.52</v>
      </c>
      <c r="Q395" t="n">
        <v>1397.21</v>
      </c>
      <c r="R395" t="n">
        <v>89.43000000000001</v>
      </c>
      <c r="S395" t="n">
        <v>66.97</v>
      </c>
      <c r="T395" t="n">
        <v>8623.719999999999</v>
      </c>
      <c r="U395" t="n">
        <v>0.75</v>
      </c>
      <c r="V395" t="n">
        <v>0.85</v>
      </c>
      <c r="W395" t="n">
        <v>5.32</v>
      </c>
      <c r="X395" t="n">
        <v>0.52</v>
      </c>
      <c r="Y395" t="n">
        <v>1</v>
      </c>
      <c r="Z395" t="n">
        <v>10</v>
      </c>
    </row>
    <row r="396">
      <c r="A396" t="n">
        <v>48</v>
      </c>
      <c r="B396" t="n">
        <v>110</v>
      </c>
      <c r="C396" t="inlineStr">
        <is>
          <t xml:space="preserve">CONCLUIDO	</t>
        </is>
      </c>
      <c r="D396" t="n">
        <v>3.5684</v>
      </c>
      <c r="E396" t="n">
        <v>28.02</v>
      </c>
      <c r="F396" t="n">
        <v>24.65</v>
      </c>
      <c r="G396" t="n">
        <v>82.17</v>
      </c>
      <c r="H396" t="n">
        <v>0.99</v>
      </c>
      <c r="I396" t="n">
        <v>18</v>
      </c>
      <c r="J396" t="n">
        <v>233.37</v>
      </c>
      <c r="K396" t="n">
        <v>56.13</v>
      </c>
      <c r="L396" t="n">
        <v>13</v>
      </c>
      <c r="M396" t="n">
        <v>16</v>
      </c>
      <c r="N396" t="n">
        <v>54.24</v>
      </c>
      <c r="O396" t="n">
        <v>29015.91</v>
      </c>
      <c r="P396" t="n">
        <v>305.86</v>
      </c>
      <c r="Q396" t="n">
        <v>1397.2</v>
      </c>
      <c r="R396" t="n">
        <v>88.31</v>
      </c>
      <c r="S396" t="n">
        <v>66.97</v>
      </c>
      <c r="T396" t="n">
        <v>8064.85</v>
      </c>
      <c r="U396" t="n">
        <v>0.76</v>
      </c>
      <c r="V396" t="n">
        <v>0.85</v>
      </c>
      <c r="W396" t="n">
        <v>5.32</v>
      </c>
      <c r="X396" t="n">
        <v>0.48</v>
      </c>
      <c r="Y396" t="n">
        <v>1</v>
      </c>
      <c r="Z396" t="n">
        <v>10</v>
      </c>
    </row>
    <row r="397">
      <c r="A397" t="n">
        <v>49</v>
      </c>
      <c r="B397" t="n">
        <v>110</v>
      </c>
      <c r="C397" t="inlineStr">
        <is>
          <t xml:space="preserve">CONCLUIDO	</t>
        </is>
      </c>
      <c r="D397" t="n">
        <v>3.5674</v>
      </c>
      <c r="E397" t="n">
        <v>28.03</v>
      </c>
      <c r="F397" t="n">
        <v>24.66</v>
      </c>
      <c r="G397" t="n">
        <v>82.2</v>
      </c>
      <c r="H397" t="n">
        <v>1.01</v>
      </c>
      <c r="I397" t="n">
        <v>18</v>
      </c>
      <c r="J397" t="n">
        <v>233.79</v>
      </c>
      <c r="K397" t="n">
        <v>56.13</v>
      </c>
      <c r="L397" t="n">
        <v>13.25</v>
      </c>
      <c r="M397" t="n">
        <v>16</v>
      </c>
      <c r="N397" t="n">
        <v>54.42</v>
      </c>
      <c r="O397" t="n">
        <v>29068.74</v>
      </c>
      <c r="P397" t="n">
        <v>305.66</v>
      </c>
      <c r="Q397" t="n">
        <v>1397.2</v>
      </c>
      <c r="R397" t="n">
        <v>88.67</v>
      </c>
      <c r="S397" t="n">
        <v>66.97</v>
      </c>
      <c r="T397" t="n">
        <v>8247.15</v>
      </c>
      <c r="U397" t="n">
        <v>0.76</v>
      </c>
      <c r="V397" t="n">
        <v>0.85</v>
      </c>
      <c r="W397" t="n">
        <v>5.32</v>
      </c>
      <c r="X397" t="n">
        <v>0.49</v>
      </c>
      <c r="Y397" t="n">
        <v>1</v>
      </c>
      <c r="Z397" t="n">
        <v>10</v>
      </c>
    </row>
    <row r="398">
      <c r="A398" t="n">
        <v>50</v>
      </c>
      <c r="B398" t="n">
        <v>110</v>
      </c>
      <c r="C398" t="inlineStr">
        <is>
          <t xml:space="preserve">CONCLUIDO	</t>
        </is>
      </c>
      <c r="D398" t="n">
        <v>3.5788</v>
      </c>
      <c r="E398" t="n">
        <v>27.94</v>
      </c>
      <c r="F398" t="n">
        <v>24.61</v>
      </c>
      <c r="G398" t="n">
        <v>86.86</v>
      </c>
      <c r="H398" t="n">
        <v>1.02</v>
      </c>
      <c r="I398" t="n">
        <v>17</v>
      </c>
      <c r="J398" t="n">
        <v>234.22</v>
      </c>
      <c r="K398" t="n">
        <v>56.13</v>
      </c>
      <c r="L398" t="n">
        <v>13.5</v>
      </c>
      <c r="M398" t="n">
        <v>15</v>
      </c>
      <c r="N398" t="n">
        <v>54.6</v>
      </c>
      <c r="O398" t="n">
        <v>29121.64</v>
      </c>
      <c r="P398" t="n">
        <v>301.76</v>
      </c>
      <c r="Q398" t="n">
        <v>1397.22</v>
      </c>
      <c r="R398" t="n">
        <v>87.05</v>
      </c>
      <c r="S398" t="n">
        <v>66.97</v>
      </c>
      <c r="T398" t="n">
        <v>7440.21</v>
      </c>
      <c r="U398" t="n">
        <v>0.77</v>
      </c>
      <c r="V398" t="n">
        <v>0.86</v>
      </c>
      <c r="W398" t="n">
        <v>5.32</v>
      </c>
      <c r="X398" t="n">
        <v>0.45</v>
      </c>
      <c r="Y398" t="n">
        <v>1</v>
      </c>
      <c r="Z398" t="n">
        <v>10</v>
      </c>
    </row>
    <row r="399">
      <c r="A399" t="n">
        <v>51</v>
      </c>
      <c r="B399" t="n">
        <v>110</v>
      </c>
      <c r="C399" t="inlineStr">
        <is>
          <t xml:space="preserve">CONCLUIDO	</t>
        </is>
      </c>
      <c r="D399" t="n">
        <v>3.579</v>
      </c>
      <c r="E399" t="n">
        <v>27.94</v>
      </c>
      <c r="F399" t="n">
        <v>24.61</v>
      </c>
      <c r="G399" t="n">
        <v>86.86</v>
      </c>
      <c r="H399" t="n">
        <v>1.04</v>
      </c>
      <c r="I399" t="n">
        <v>17</v>
      </c>
      <c r="J399" t="n">
        <v>234.65</v>
      </c>
      <c r="K399" t="n">
        <v>56.13</v>
      </c>
      <c r="L399" t="n">
        <v>13.75</v>
      </c>
      <c r="M399" t="n">
        <v>15</v>
      </c>
      <c r="N399" t="n">
        <v>54.78</v>
      </c>
      <c r="O399" t="n">
        <v>29174.59</v>
      </c>
      <c r="P399" t="n">
        <v>301.35</v>
      </c>
      <c r="Q399" t="n">
        <v>1397.18</v>
      </c>
      <c r="R399" t="n">
        <v>87.09999999999999</v>
      </c>
      <c r="S399" t="n">
        <v>66.97</v>
      </c>
      <c r="T399" t="n">
        <v>7465.3</v>
      </c>
      <c r="U399" t="n">
        <v>0.77</v>
      </c>
      <c r="V399" t="n">
        <v>0.86</v>
      </c>
      <c r="W399" t="n">
        <v>5.32</v>
      </c>
      <c r="X399" t="n">
        <v>0.44</v>
      </c>
      <c r="Y399" t="n">
        <v>1</v>
      </c>
      <c r="Z399" t="n">
        <v>10</v>
      </c>
    </row>
    <row r="400">
      <c r="A400" t="n">
        <v>52</v>
      </c>
      <c r="B400" t="n">
        <v>110</v>
      </c>
      <c r="C400" t="inlineStr">
        <is>
          <t xml:space="preserve">CONCLUIDO	</t>
        </is>
      </c>
      <c r="D400" t="n">
        <v>3.579</v>
      </c>
      <c r="E400" t="n">
        <v>27.94</v>
      </c>
      <c r="F400" t="n">
        <v>24.61</v>
      </c>
      <c r="G400" t="n">
        <v>86.86</v>
      </c>
      <c r="H400" t="n">
        <v>1.06</v>
      </c>
      <c r="I400" t="n">
        <v>17</v>
      </c>
      <c r="J400" t="n">
        <v>235.08</v>
      </c>
      <c r="K400" t="n">
        <v>56.13</v>
      </c>
      <c r="L400" t="n">
        <v>14</v>
      </c>
      <c r="M400" t="n">
        <v>15</v>
      </c>
      <c r="N400" t="n">
        <v>54.96</v>
      </c>
      <c r="O400" t="n">
        <v>29227.61</v>
      </c>
      <c r="P400" t="n">
        <v>299.22</v>
      </c>
      <c r="Q400" t="n">
        <v>1397.19</v>
      </c>
      <c r="R400" t="n">
        <v>87.19</v>
      </c>
      <c r="S400" t="n">
        <v>66.97</v>
      </c>
      <c r="T400" t="n">
        <v>7511.45</v>
      </c>
      <c r="U400" t="n">
        <v>0.77</v>
      </c>
      <c r="V400" t="n">
        <v>0.86</v>
      </c>
      <c r="W400" t="n">
        <v>5.32</v>
      </c>
      <c r="X400" t="n">
        <v>0.45</v>
      </c>
      <c r="Y400" t="n">
        <v>1</v>
      </c>
      <c r="Z400" t="n">
        <v>10</v>
      </c>
    </row>
    <row r="401">
      <c r="A401" t="n">
        <v>53</v>
      </c>
      <c r="B401" t="n">
        <v>110</v>
      </c>
      <c r="C401" t="inlineStr">
        <is>
          <t xml:space="preserve">CONCLUIDO	</t>
        </is>
      </c>
      <c r="D401" t="n">
        <v>3.5855</v>
      </c>
      <c r="E401" t="n">
        <v>27.89</v>
      </c>
      <c r="F401" t="n">
        <v>24.6</v>
      </c>
      <c r="G401" t="n">
        <v>92.26000000000001</v>
      </c>
      <c r="H401" t="n">
        <v>1.08</v>
      </c>
      <c r="I401" t="n">
        <v>16</v>
      </c>
      <c r="J401" t="n">
        <v>235.51</v>
      </c>
      <c r="K401" t="n">
        <v>56.13</v>
      </c>
      <c r="L401" t="n">
        <v>14.25</v>
      </c>
      <c r="M401" t="n">
        <v>14</v>
      </c>
      <c r="N401" t="n">
        <v>55.14</v>
      </c>
      <c r="O401" t="n">
        <v>29280.69</v>
      </c>
      <c r="P401" t="n">
        <v>297.8</v>
      </c>
      <c r="Q401" t="n">
        <v>1397.18</v>
      </c>
      <c r="R401" t="n">
        <v>86.84</v>
      </c>
      <c r="S401" t="n">
        <v>66.97</v>
      </c>
      <c r="T401" t="n">
        <v>7340.17</v>
      </c>
      <c r="U401" t="n">
        <v>0.77</v>
      </c>
      <c r="V401" t="n">
        <v>0.86</v>
      </c>
      <c r="W401" t="n">
        <v>5.32</v>
      </c>
      <c r="X401" t="n">
        <v>0.44</v>
      </c>
      <c r="Y401" t="n">
        <v>1</v>
      </c>
      <c r="Z401" t="n">
        <v>10</v>
      </c>
    </row>
    <row r="402">
      <c r="A402" t="n">
        <v>54</v>
      </c>
      <c r="B402" t="n">
        <v>110</v>
      </c>
      <c r="C402" t="inlineStr">
        <is>
          <t xml:space="preserve">CONCLUIDO	</t>
        </is>
      </c>
      <c r="D402" t="n">
        <v>3.5856</v>
      </c>
      <c r="E402" t="n">
        <v>27.89</v>
      </c>
      <c r="F402" t="n">
        <v>24.6</v>
      </c>
      <c r="G402" t="n">
        <v>92.25</v>
      </c>
      <c r="H402" t="n">
        <v>1.09</v>
      </c>
      <c r="I402" t="n">
        <v>16</v>
      </c>
      <c r="J402" t="n">
        <v>235.94</v>
      </c>
      <c r="K402" t="n">
        <v>56.13</v>
      </c>
      <c r="L402" t="n">
        <v>14.5</v>
      </c>
      <c r="M402" t="n">
        <v>14</v>
      </c>
      <c r="N402" t="n">
        <v>55.32</v>
      </c>
      <c r="O402" t="n">
        <v>29333.84</v>
      </c>
      <c r="P402" t="n">
        <v>297.3</v>
      </c>
      <c r="Q402" t="n">
        <v>1397.2</v>
      </c>
      <c r="R402" t="n">
        <v>86.73999999999999</v>
      </c>
      <c r="S402" t="n">
        <v>66.97</v>
      </c>
      <c r="T402" t="n">
        <v>7291.21</v>
      </c>
      <c r="U402" t="n">
        <v>0.77</v>
      </c>
      <c r="V402" t="n">
        <v>0.86</v>
      </c>
      <c r="W402" t="n">
        <v>5.32</v>
      </c>
      <c r="X402" t="n">
        <v>0.44</v>
      </c>
      <c r="Y402" t="n">
        <v>1</v>
      </c>
      <c r="Z402" t="n">
        <v>10</v>
      </c>
    </row>
    <row r="403">
      <c r="A403" t="n">
        <v>55</v>
      </c>
      <c r="B403" t="n">
        <v>110</v>
      </c>
      <c r="C403" t="inlineStr">
        <is>
          <t xml:space="preserve">CONCLUIDO	</t>
        </is>
      </c>
      <c r="D403" t="n">
        <v>3.5836</v>
      </c>
      <c r="E403" t="n">
        <v>27.9</v>
      </c>
      <c r="F403" t="n">
        <v>24.62</v>
      </c>
      <c r="G403" t="n">
        <v>92.31</v>
      </c>
      <c r="H403" t="n">
        <v>1.11</v>
      </c>
      <c r="I403" t="n">
        <v>16</v>
      </c>
      <c r="J403" t="n">
        <v>236.37</v>
      </c>
      <c r="K403" t="n">
        <v>56.13</v>
      </c>
      <c r="L403" t="n">
        <v>14.75</v>
      </c>
      <c r="M403" t="n">
        <v>14</v>
      </c>
      <c r="N403" t="n">
        <v>55.5</v>
      </c>
      <c r="O403" t="n">
        <v>29387.05</v>
      </c>
      <c r="P403" t="n">
        <v>296.86</v>
      </c>
      <c r="Q403" t="n">
        <v>1397.18</v>
      </c>
      <c r="R403" t="n">
        <v>87.3</v>
      </c>
      <c r="S403" t="n">
        <v>66.97</v>
      </c>
      <c r="T403" t="n">
        <v>7571.75</v>
      </c>
      <c r="U403" t="n">
        <v>0.77</v>
      </c>
      <c r="V403" t="n">
        <v>0.85</v>
      </c>
      <c r="W403" t="n">
        <v>5.32</v>
      </c>
      <c r="X403" t="n">
        <v>0.45</v>
      </c>
      <c r="Y403" t="n">
        <v>1</v>
      </c>
      <c r="Z403" t="n">
        <v>10</v>
      </c>
    </row>
    <row r="404">
      <c r="A404" t="n">
        <v>56</v>
      </c>
      <c r="B404" t="n">
        <v>110</v>
      </c>
      <c r="C404" t="inlineStr">
        <is>
          <t xml:space="preserve">CONCLUIDO	</t>
        </is>
      </c>
      <c r="D404" t="n">
        <v>3.5867</v>
      </c>
      <c r="E404" t="n">
        <v>27.88</v>
      </c>
      <c r="F404" t="n">
        <v>24.59</v>
      </c>
      <c r="G404" t="n">
        <v>92.22</v>
      </c>
      <c r="H404" t="n">
        <v>1.13</v>
      </c>
      <c r="I404" t="n">
        <v>16</v>
      </c>
      <c r="J404" t="n">
        <v>236.81</v>
      </c>
      <c r="K404" t="n">
        <v>56.13</v>
      </c>
      <c r="L404" t="n">
        <v>15</v>
      </c>
      <c r="M404" t="n">
        <v>13</v>
      </c>
      <c r="N404" t="n">
        <v>55.68</v>
      </c>
      <c r="O404" t="n">
        <v>29440.33</v>
      </c>
      <c r="P404" t="n">
        <v>294.35</v>
      </c>
      <c r="Q404" t="n">
        <v>1397.17</v>
      </c>
      <c r="R404" t="n">
        <v>86.43000000000001</v>
      </c>
      <c r="S404" t="n">
        <v>66.97</v>
      </c>
      <c r="T404" t="n">
        <v>7137.45</v>
      </c>
      <c r="U404" t="n">
        <v>0.77</v>
      </c>
      <c r="V404" t="n">
        <v>0.86</v>
      </c>
      <c r="W404" t="n">
        <v>5.32</v>
      </c>
      <c r="X404" t="n">
        <v>0.43</v>
      </c>
      <c r="Y404" t="n">
        <v>1</v>
      </c>
      <c r="Z404" t="n">
        <v>10</v>
      </c>
    </row>
    <row r="405">
      <c r="A405" t="n">
        <v>57</v>
      </c>
      <c r="B405" t="n">
        <v>110</v>
      </c>
      <c r="C405" t="inlineStr">
        <is>
          <t xml:space="preserve">CONCLUIDO	</t>
        </is>
      </c>
      <c r="D405" t="n">
        <v>3.5969</v>
      </c>
      <c r="E405" t="n">
        <v>27.8</v>
      </c>
      <c r="F405" t="n">
        <v>24.56</v>
      </c>
      <c r="G405" t="n">
        <v>98.22</v>
      </c>
      <c r="H405" t="n">
        <v>1.14</v>
      </c>
      <c r="I405" t="n">
        <v>15</v>
      </c>
      <c r="J405" t="n">
        <v>237.24</v>
      </c>
      <c r="K405" t="n">
        <v>56.13</v>
      </c>
      <c r="L405" t="n">
        <v>15.25</v>
      </c>
      <c r="M405" t="n">
        <v>10</v>
      </c>
      <c r="N405" t="n">
        <v>55.86</v>
      </c>
      <c r="O405" t="n">
        <v>29493.67</v>
      </c>
      <c r="P405" t="n">
        <v>293.44</v>
      </c>
      <c r="Q405" t="n">
        <v>1397.2</v>
      </c>
      <c r="R405" t="n">
        <v>85.18000000000001</v>
      </c>
      <c r="S405" t="n">
        <v>66.97</v>
      </c>
      <c r="T405" t="n">
        <v>6517.66</v>
      </c>
      <c r="U405" t="n">
        <v>0.79</v>
      </c>
      <c r="V405" t="n">
        <v>0.86</v>
      </c>
      <c r="W405" t="n">
        <v>5.32</v>
      </c>
      <c r="X405" t="n">
        <v>0.39</v>
      </c>
      <c r="Y405" t="n">
        <v>1</v>
      </c>
      <c r="Z405" t="n">
        <v>10</v>
      </c>
    </row>
    <row r="406">
      <c r="A406" t="n">
        <v>58</v>
      </c>
      <c r="B406" t="n">
        <v>110</v>
      </c>
      <c r="C406" t="inlineStr">
        <is>
          <t xml:space="preserve">CONCLUIDO	</t>
        </is>
      </c>
      <c r="D406" t="n">
        <v>3.594</v>
      </c>
      <c r="E406" t="n">
        <v>27.82</v>
      </c>
      <c r="F406" t="n">
        <v>24.58</v>
      </c>
      <c r="G406" t="n">
        <v>98.31</v>
      </c>
      <c r="H406" t="n">
        <v>1.16</v>
      </c>
      <c r="I406" t="n">
        <v>15</v>
      </c>
      <c r="J406" t="n">
        <v>237.67</v>
      </c>
      <c r="K406" t="n">
        <v>56.13</v>
      </c>
      <c r="L406" t="n">
        <v>15.5</v>
      </c>
      <c r="M406" t="n">
        <v>11</v>
      </c>
      <c r="N406" t="n">
        <v>56.05</v>
      </c>
      <c r="O406" t="n">
        <v>29547.07</v>
      </c>
      <c r="P406" t="n">
        <v>291.61</v>
      </c>
      <c r="Q406" t="n">
        <v>1397.2</v>
      </c>
      <c r="R406" t="n">
        <v>86.06</v>
      </c>
      <c r="S406" t="n">
        <v>66.97</v>
      </c>
      <c r="T406" t="n">
        <v>6957.12</v>
      </c>
      <c r="U406" t="n">
        <v>0.78</v>
      </c>
      <c r="V406" t="n">
        <v>0.86</v>
      </c>
      <c r="W406" t="n">
        <v>5.32</v>
      </c>
      <c r="X406" t="n">
        <v>0.41</v>
      </c>
      <c r="Y406" t="n">
        <v>1</v>
      </c>
      <c r="Z406" t="n">
        <v>10</v>
      </c>
    </row>
    <row r="407">
      <c r="A407" t="n">
        <v>59</v>
      </c>
      <c r="B407" t="n">
        <v>110</v>
      </c>
      <c r="C407" t="inlineStr">
        <is>
          <t xml:space="preserve">CONCLUIDO	</t>
        </is>
      </c>
      <c r="D407" t="n">
        <v>3.5961</v>
      </c>
      <c r="E407" t="n">
        <v>27.81</v>
      </c>
      <c r="F407" t="n">
        <v>24.56</v>
      </c>
      <c r="G407" t="n">
        <v>98.25</v>
      </c>
      <c r="H407" t="n">
        <v>1.18</v>
      </c>
      <c r="I407" t="n">
        <v>15</v>
      </c>
      <c r="J407" t="n">
        <v>238.11</v>
      </c>
      <c r="K407" t="n">
        <v>56.13</v>
      </c>
      <c r="L407" t="n">
        <v>15.75</v>
      </c>
      <c r="M407" t="n">
        <v>10</v>
      </c>
      <c r="N407" t="n">
        <v>56.23</v>
      </c>
      <c r="O407" t="n">
        <v>29600.54</v>
      </c>
      <c r="P407" t="n">
        <v>289.11</v>
      </c>
      <c r="Q407" t="n">
        <v>1397.24</v>
      </c>
      <c r="R407" t="n">
        <v>85.56</v>
      </c>
      <c r="S407" t="n">
        <v>66.97</v>
      </c>
      <c r="T407" t="n">
        <v>6704.48</v>
      </c>
      <c r="U407" t="n">
        <v>0.78</v>
      </c>
      <c r="V407" t="n">
        <v>0.86</v>
      </c>
      <c r="W407" t="n">
        <v>5.31</v>
      </c>
      <c r="X407" t="n">
        <v>0.4</v>
      </c>
      <c r="Y407" t="n">
        <v>1</v>
      </c>
      <c r="Z407" t="n">
        <v>10</v>
      </c>
    </row>
    <row r="408">
      <c r="A408" t="n">
        <v>60</v>
      </c>
      <c r="B408" t="n">
        <v>110</v>
      </c>
      <c r="C408" t="inlineStr">
        <is>
          <t xml:space="preserve">CONCLUIDO	</t>
        </is>
      </c>
      <c r="D408" t="n">
        <v>3.5944</v>
      </c>
      <c r="E408" t="n">
        <v>27.82</v>
      </c>
      <c r="F408" t="n">
        <v>24.57</v>
      </c>
      <c r="G408" t="n">
        <v>98.3</v>
      </c>
      <c r="H408" t="n">
        <v>1.19</v>
      </c>
      <c r="I408" t="n">
        <v>15</v>
      </c>
      <c r="J408" t="n">
        <v>238.54</v>
      </c>
      <c r="K408" t="n">
        <v>56.13</v>
      </c>
      <c r="L408" t="n">
        <v>16</v>
      </c>
      <c r="M408" t="n">
        <v>7</v>
      </c>
      <c r="N408" t="n">
        <v>56.41</v>
      </c>
      <c r="O408" t="n">
        <v>29654.08</v>
      </c>
      <c r="P408" t="n">
        <v>288.05</v>
      </c>
      <c r="Q408" t="n">
        <v>1397.24</v>
      </c>
      <c r="R408" t="n">
        <v>85.70999999999999</v>
      </c>
      <c r="S408" t="n">
        <v>66.97</v>
      </c>
      <c r="T408" t="n">
        <v>6783.14</v>
      </c>
      <c r="U408" t="n">
        <v>0.78</v>
      </c>
      <c r="V408" t="n">
        <v>0.86</v>
      </c>
      <c r="W408" t="n">
        <v>5.32</v>
      </c>
      <c r="X408" t="n">
        <v>0.41</v>
      </c>
      <c r="Y408" t="n">
        <v>1</v>
      </c>
      <c r="Z408" t="n">
        <v>10</v>
      </c>
    </row>
    <row r="409">
      <c r="A409" t="n">
        <v>61</v>
      </c>
      <c r="B409" t="n">
        <v>110</v>
      </c>
      <c r="C409" t="inlineStr">
        <is>
          <t xml:space="preserve">CONCLUIDO	</t>
        </is>
      </c>
      <c r="D409" t="n">
        <v>3.6044</v>
      </c>
      <c r="E409" t="n">
        <v>27.74</v>
      </c>
      <c r="F409" t="n">
        <v>24.54</v>
      </c>
      <c r="G409" t="n">
        <v>105.17</v>
      </c>
      <c r="H409" t="n">
        <v>1.21</v>
      </c>
      <c r="I409" t="n">
        <v>14</v>
      </c>
      <c r="J409" t="n">
        <v>238.97</v>
      </c>
      <c r="K409" t="n">
        <v>56.13</v>
      </c>
      <c r="L409" t="n">
        <v>16.25</v>
      </c>
      <c r="M409" t="n">
        <v>5</v>
      </c>
      <c r="N409" t="n">
        <v>56.6</v>
      </c>
      <c r="O409" t="n">
        <v>29707.68</v>
      </c>
      <c r="P409" t="n">
        <v>287.52</v>
      </c>
      <c r="Q409" t="n">
        <v>1397.18</v>
      </c>
      <c r="R409" t="n">
        <v>84.48999999999999</v>
      </c>
      <c r="S409" t="n">
        <v>66.97</v>
      </c>
      <c r="T409" t="n">
        <v>6178.17</v>
      </c>
      <c r="U409" t="n">
        <v>0.79</v>
      </c>
      <c r="V409" t="n">
        <v>0.86</v>
      </c>
      <c r="W409" t="n">
        <v>5.32</v>
      </c>
      <c r="X409" t="n">
        <v>0.37</v>
      </c>
      <c r="Y409" t="n">
        <v>1</v>
      </c>
      <c r="Z409" t="n">
        <v>10</v>
      </c>
    </row>
    <row r="410">
      <c r="A410" t="n">
        <v>62</v>
      </c>
      <c r="B410" t="n">
        <v>110</v>
      </c>
      <c r="C410" t="inlineStr">
        <is>
          <t xml:space="preserve">CONCLUIDO	</t>
        </is>
      </c>
      <c r="D410" t="n">
        <v>3.6027</v>
      </c>
      <c r="E410" t="n">
        <v>27.76</v>
      </c>
      <c r="F410" t="n">
        <v>24.55</v>
      </c>
      <c r="G410" t="n">
        <v>105.23</v>
      </c>
      <c r="H410" t="n">
        <v>1.23</v>
      </c>
      <c r="I410" t="n">
        <v>14</v>
      </c>
      <c r="J410" t="n">
        <v>239.41</v>
      </c>
      <c r="K410" t="n">
        <v>56.13</v>
      </c>
      <c r="L410" t="n">
        <v>16.5</v>
      </c>
      <c r="M410" t="n">
        <v>3</v>
      </c>
      <c r="N410" t="n">
        <v>56.78</v>
      </c>
      <c r="O410" t="n">
        <v>29761.35</v>
      </c>
      <c r="P410" t="n">
        <v>288.09</v>
      </c>
      <c r="Q410" t="n">
        <v>1397.19</v>
      </c>
      <c r="R410" t="n">
        <v>84.68000000000001</v>
      </c>
      <c r="S410" t="n">
        <v>66.97</v>
      </c>
      <c r="T410" t="n">
        <v>6270.22</v>
      </c>
      <c r="U410" t="n">
        <v>0.79</v>
      </c>
      <c r="V410" t="n">
        <v>0.86</v>
      </c>
      <c r="W410" t="n">
        <v>5.33</v>
      </c>
      <c r="X410" t="n">
        <v>0.39</v>
      </c>
      <c r="Y410" t="n">
        <v>1</v>
      </c>
      <c r="Z410" t="n">
        <v>10</v>
      </c>
    </row>
    <row r="411">
      <c r="A411" t="n">
        <v>63</v>
      </c>
      <c r="B411" t="n">
        <v>110</v>
      </c>
      <c r="C411" t="inlineStr">
        <is>
          <t xml:space="preserve">CONCLUIDO	</t>
        </is>
      </c>
      <c r="D411" t="n">
        <v>3.6037</v>
      </c>
      <c r="E411" t="n">
        <v>27.75</v>
      </c>
      <c r="F411" t="n">
        <v>24.55</v>
      </c>
      <c r="G411" t="n">
        <v>105.19</v>
      </c>
      <c r="H411" t="n">
        <v>1.24</v>
      </c>
      <c r="I411" t="n">
        <v>14</v>
      </c>
      <c r="J411" t="n">
        <v>239.85</v>
      </c>
      <c r="K411" t="n">
        <v>56.13</v>
      </c>
      <c r="L411" t="n">
        <v>16.75</v>
      </c>
      <c r="M411" t="n">
        <v>3</v>
      </c>
      <c r="N411" t="n">
        <v>56.97</v>
      </c>
      <c r="O411" t="n">
        <v>29815.09</v>
      </c>
      <c r="P411" t="n">
        <v>288.56</v>
      </c>
      <c r="Q411" t="n">
        <v>1397.22</v>
      </c>
      <c r="R411" t="n">
        <v>84.56999999999999</v>
      </c>
      <c r="S411" t="n">
        <v>66.97</v>
      </c>
      <c r="T411" t="n">
        <v>6218.78</v>
      </c>
      <c r="U411" t="n">
        <v>0.79</v>
      </c>
      <c r="V411" t="n">
        <v>0.86</v>
      </c>
      <c r="W411" t="n">
        <v>5.33</v>
      </c>
      <c r="X411" t="n">
        <v>0.38</v>
      </c>
      <c r="Y411" t="n">
        <v>1</v>
      </c>
      <c r="Z411" t="n">
        <v>10</v>
      </c>
    </row>
    <row r="412">
      <c r="A412" t="n">
        <v>64</v>
      </c>
      <c r="B412" t="n">
        <v>110</v>
      </c>
      <c r="C412" t="inlineStr">
        <is>
          <t xml:space="preserve">CONCLUIDO	</t>
        </is>
      </c>
      <c r="D412" t="n">
        <v>3.6052</v>
      </c>
      <c r="E412" t="n">
        <v>27.74</v>
      </c>
      <c r="F412" t="n">
        <v>24.53</v>
      </c>
      <c r="G412" t="n">
        <v>105.15</v>
      </c>
      <c r="H412" t="n">
        <v>1.26</v>
      </c>
      <c r="I412" t="n">
        <v>14</v>
      </c>
      <c r="J412" t="n">
        <v>240.28</v>
      </c>
      <c r="K412" t="n">
        <v>56.13</v>
      </c>
      <c r="L412" t="n">
        <v>17</v>
      </c>
      <c r="M412" t="n">
        <v>2</v>
      </c>
      <c r="N412" t="n">
        <v>57.16</v>
      </c>
      <c r="O412" t="n">
        <v>29869.01</v>
      </c>
      <c r="P412" t="n">
        <v>288.97</v>
      </c>
      <c r="Q412" t="n">
        <v>1397.19</v>
      </c>
      <c r="R412" t="n">
        <v>83.93000000000001</v>
      </c>
      <c r="S412" t="n">
        <v>66.97</v>
      </c>
      <c r="T412" t="n">
        <v>5896.35</v>
      </c>
      <c r="U412" t="n">
        <v>0.8</v>
      </c>
      <c r="V412" t="n">
        <v>0.86</v>
      </c>
      <c r="W412" t="n">
        <v>5.33</v>
      </c>
      <c r="X412" t="n">
        <v>0.37</v>
      </c>
      <c r="Y412" t="n">
        <v>1</v>
      </c>
      <c r="Z412" t="n">
        <v>10</v>
      </c>
    </row>
    <row r="413">
      <c r="A413" t="n">
        <v>65</v>
      </c>
      <c r="B413" t="n">
        <v>110</v>
      </c>
      <c r="C413" t="inlineStr">
        <is>
          <t xml:space="preserve">CONCLUIDO	</t>
        </is>
      </c>
      <c r="D413" t="n">
        <v>3.6056</v>
      </c>
      <c r="E413" t="n">
        <v>27.74</v>
      </c>
      <c r="F413" t="n">
        <v>24.53</v>
      </c>
      <c r="G413" t="n">
        <v>105.13</v>
      </c>
      <c r="H413" t="n">
        <v>1.27</v>
      </c>
      <c r="I413" t="n">
        <v>14</v>
      </c>
      <c r="J413" t="n">
        <v>240.72</v>
      </c>
      <c r="K413" t="n">
        <v>56.13</v>
      </c>
      <c r="L413" t="n">
        <v>17.25</v>
      </c>
      <c r="M413" t="n">
        <v>2</v>
      </c>
      <c r="N413" t="n">
        <v>57.34</v>
      </c>
      <c r="O413" t="n">
        <v>29922.88</v>
      </c>
      <c r="P413" t="n">
        <v>289.58</v>
      </c>
      <c r="Q413" t="n">
        <v>1397.17</v>
      </c>
      <c r="R413" t="n">
        <v>83.91</v>
      </c>
      <c r="S413" t="n">
        <v>66.97</v>
      </c>
      <c r="T413" t="n">
        <v>5884.65</v>
      </c>
      <c r="U413" t="n">
        <v>0.8</v>
      </c>
      <c r="V413" t="n">
        <v>0.86</v>
      </c>
      <c r="W413" t="n">
        <v>5.33</v>
      </c>
      <c r="X413" t="n">
        <v>0.37</v>
      </c>
      <c r="Y413" t="n">
        <v>1</v>
      </c>
      <c r="Z413" t="n">
        <v>10</v>
      </c>
    </row>
    <row r="414">
      <c r="A414" t="n">
        <v>66</v>
      </c>
      <c r="B414" t="n">
        <v>110</v>
      </c>
      <c r="C414" t="inlineStr">
        <is>
          <t xml:space="preserve">CONCLUIDO	</t>
        </is>
      </c>
      <c r="D414" t="n">
        <v>3.6054</v>
      </c>
      <c r="E414" t="n">
        <v>27.74</v>
      </c>
      <c r="F414" t="n">
        <v>24.53</v>
      </c>
      <c r="G414" t="n">
        <v>105.14</v>
      </c>
      <c r="H414" t="n">
        <v>1.29</v>
      </c>
      <c r="I414" t="n">
        <v>14</v>
      </c>
      <c r="J414" t="n">
        <v>241.16</v>
      </c>
      <c r="K414" t="n">
        <v>56.13</v>
      </c>
      <c r="L414" t="n">
        <v>17.5</v>
      </c>
      <c r="M414" t="n">
        <v>1</v>
      </c>
      <c r="N414" t="n">
        <v>57.53</v>
      </c>
      <c r="O414" t="n">
        <v>29976.82</v>
      </c>
      <c r="P414" t="n">
        <v>290.1</v>
      </c>
      <c r="Q414" t="n">
        <v>1397.17</v>
      </c>
      <c r="R414" t="n">
        <v>83.81</v>
      </c>
      <c r="S414" t="n">
        <v>66.97</v>
      </c>
      <c r="T414" t="n">
        <v>5836.04</v>
      </c>
      <c r="U414" t="n">
        <v>0.8</v>
      </c>
      <c r="V414" t="n">
        <v>0.86</v>
      </c>
      <c r="W414" t="n">
        <v>5.34</v>
      </c>
      <c r="X414" t="n">
        <v>0.37</v>
      </c>
      <c r="Y414" t="n">
        <v>1</v>
      </c>
      <c r="Z414" t="n">
        <v>10</v>
      </c>
    </row>
    <row r="415">
      <c r="A415" t="n">
        <v>67</v>
      </c>
      <c r="B415" t="n">
        <v>110</v>
      </c>
      <c r="C415" t="inlineStr">
        <is>
          <t xml:space="preserve">CONCLUIDO	</t>
        </is>
      </c>
      <c r="D415" t="n">
        <v>3.605</v>
      </c>
      <c r="E415" t="n">
        <v>27.74</v>
      </c>
      <c r="F415" t="n">
        <v>24.54</v>
      </c>
      <c r="G415" t="n">
        <v>105.15</v>
      </c>
      <c r="H415" t="n">
        <v>1.31</v>
      </c>
      <c r="I415" t="n">
        <v>14</v>
      </c>
      <c r="J415" t="n">
        <v>241.59</v>
      </c>
      <c r="K415" t="n">
        <v>56.13</v>
      </c>
      <c r="L415" t="n">
        <v>17.75</v>
      </c>
      <c r="M415" t="n">
        <v>0</v>
      </c>
      <c r="N415" t="n">
        <v>57.72</v>
      </c>
      <c r="O415" t="n">
        <v>30030.83</v>
      </c>
      <c r="P415" t="n">
        <v>290.56</v>
      </c>
      <c r="Q415" t="n">
        <v>1397.2</v>
      </c>
      <c r="R415" t="n">
        <v>83.81</v>
      </c>
      <c r="S415" t="n">
        <v>66.97</v>
      </c>
      <c r="T415" t="n">
        <v>5834.78</v>
      </c>
      <c r="U415" t="n">
        <v>0.8</v>
      </c>
      <c r="V415" t="n">
        <v>0.86</v>
      </c>
      <c r="W415" t="n">
        <v>5.34</v>
      </c>
      <c r="X415" t="n">
        <v>0.37</v>
      </c>
      <c r="Y415" t="n">
        <v>1</v>
      </c>
      <c r="Z415" t="n">
        <v>10</v>
      </c>
    </row>
    <row r="416">
      <c r="A416" t="n">
        <v>0</v>
      </c>
      <c r="B416" t="n">
        <v>150</v>
      </c>
      <c r="C416" t="inlineStr">
        <is>
          <t xml:space="preserve">CONCLUIDO	</t>
        </is>
      </c>
      <c r="D416" t="n">
        <v>1.3583</v>
      </c>
      <c r="E416" t="n">
        <v>73.62</v>
      </c>
      <c r="F416" t="n">
        <v>40.68</v>
      </c>
      <c r="G416" t="n">
        <v>4.53</v>
      </c>
      <c r="H416" t="n">
        <v>0.06</v>
      </c>
      <c r="I416" t="n">
        <v>539</v>
      </c>
      <c r="J416" t="n">
        <v>296.65</v>
      </c>
      <c r="K416" t="n">
        <v>61.82</v>
      </c>
      <c r="L416" t="n">
        <v>1</v>
      </c>
      <c r="M416" t="n">
        <v>537</v>
      </c>
      <c r="N416" t="n">
        <v>83.83</v>
      </c>
      <c r="O416" t="n">
        <v>36821.52</v>
      </c>
      <c r="P416" t="n">
        <v>741.5700000000001</v>
      </c>
      <c r="Q416" t="n">
        <v>1398.45</v>
      </c>
      <c r="R416" t="n">
        <v>612.12</v>
      </c>
      <c r="S416" t="n">
        <v>66.97</v>
      </c>
      <c r="T416" t="n">
        <v>267367.92</v>
      </c>
      <c r="U416" t="n">
        <v>0.11</v>
      </c>
      <c r="V416" t="n">
        <v>0.52</v>
      </c>
      <c r="W416" t="n">
        <v>6.2</v>
      </c>
      <c r="X416" t="n">
        <v>16.5</v>
      </c>
      <c r="Y416" t="n">
        <v>1</v>
      </c>
      <c r="Z416" t="n">
        <v>10</v>
      </c>
    </row>
    <row r="417">
      <c r="A417" t="n">
        <v>1</v>
      </c>
      <c r="B417" t="n">
        <v>150</v>
      </c>
      <c r="C417" t="inlineStr">
        <is>
          <t xml:space="preserve">CONCLUIDO	</t>
        </is>
      </c>
      <c r="D417" t="n">
        <v>1.6897</v>
      </c>
      <c r="E417" t="n">
        <v>59.18</v>
      </c>
      <c r="F417" t="n">
        <v>35.41</v>
      </c>
      <c r="G417" t="n">
        <v>5.68</v>
      </c>
      <c r="H417" t="n">
        <v>0.07000000000000001</v>
      </c>
      <c r="I417" t="n">
        <v>374</v>
      </c>
      <c r="J417" t="n">
        <v>297.17</v>
      </c>
      <c r="K417" t="n">
        <v>61.82</v>
      </c>
      <c r="L417" t="n">
        <v>1.25</v>
      </c>
      <c r="M417" t="n">
        <v>372</v>
      </c>
      <c r="N417" t="n">
        <v>84.09999999999999</v>
      </c>
      <c r="O417" t="n">
        <v>36885.7</v>
      </c>
      <c r="P417" t="n">
        <v>644.72</v>
      </c>
      <c r="Q417" t="n">
        <v>1397.85</v>
      </c>
      <c r="R417" t="n">
        <v>438.86</v>
      </c>
      <c r="S417" t="n">
        <v>66.97</v>
      </c>
      <c r="T417" t="n">
        <v>181563.56</v>
      </c>
      <c r="U417" t="n">
        <v>0.15</v>
      </c>
      <c r="V417" t="n">
        <v>0.59</v>
      </c>
      <c r="W417" t="n">
        <v>5.93</v>
      </c>
      <c r="X417" t="n">
        <v>11.23</v>
      </c>
      <c r="Y417" t="n">
        <v>1</v>
      </c>
      <c r="Z417" t="n">
        <v>10</v>
      </c>
    </row>
    <row r="418">
      <c r="A418" t="n">
        <v>2</v>
      </c>
      <c r="B418" t="n">
        <v>150</v>
      </c>
      <c r="C418" t="inlineStr">
        <is>
          <t xml:space="preserve">CONCLUIDO	</t>
        </is>
      </c>
      <c r="D418" t="n">
        <v>1.9379</v>
      </c>
      <c r="E418" t="n">
        <v>51.6</v>
      </c>
      <c r="F418" t="n">
        <v>32.66</v>
      </c>
      <c r="G418" t="n">
        <v>6.83</v>
      </c>
      <c r="H418" t="n">
        <v>0.09</v>
      </c>
      <c r="I418" t="n">
        <v>287</v>
      </c>
      <c r="J418" t="n">
        <v>297.7</v>
      </c>
      <c r="K418" t="n">
        <v>61.82</v>
      </c>
      <c r="L418" t="n">
        <v>1.5</v>
      </c>
      <c r="M418" t="n">
        <v>285</v>
      </c>
      <c r="N418" t="n">
        <v>84.37</v>
      </c>
      <c r="O418" t="n">
        <v>36949.99</v>
      </c>
      <c r="P418" t="n">
        <v>594.01</v>
      </c>
      <c r="Q418" t="n">
        <v>1397.61</v>
      </c>
      <c r="R418" t="n">
        <v>349.35</v>
      </c>
      <c r="S418" t="n">
        <v>66.97</v>
      </c>
      <c r="T418" t="n">
        <v>137240.81</v>
      </c>
      <c r="U418" t="n">
        <v>0.19</v>
      </c>
      <c r="V418" t="n">
        <v>0.64</v>
      </c>
      <c r="W418" t="n">
        <v>5.78</v>
      </c>
      <c r="X418" t="n">
        <v>8.49</v>
      </c>
      <c r="Y418" t="n">
        <v>1</v>
      </c>
      <c r="Z418" t="n">
        <v>10</v>
      </c>
    </row>
    <row r="419">
      <c r="A419" t="n">
        <v>3</v>
      </c>
      <c r="B419" t="n">
        <v>150</v>
      </c>
      <c r="C419" t="inlineStr">
        <is>
          <t xml:space="preserve">CONCLUIDO	</t>
        </is>
      </c>
      <c r="D419" t="n">
        <v>2.1288</v>
      </c>
      <c r="E419" t="n">
        <v>46.97</v>
      </c>
      <c r="F419" t="n">
        <v>31.03</v>
      </c>
      <c r="G419" t="n">
        <v>7.99</v>
      </c>
      <c r="H419" t="n">
        <v>0.1</v>
      </c>
      <c r="I419" t="n">
        <v>233</v>
      </c>
      <c r="J419" t="n">
        <v>298.22</v>
      </c>
      <c r="K419" t="n">
        <v>61.82</v>
      </c>
      <c r="L419" t="n">
        <v>1.75</v>
      </c>
      <c r="M419" t="n">
        <v>231</v>
      </c>
      <c r="N419" t="n">
        <v>84.65000000000001</v>
      </c>
      <c r="O419" t="n">
        <v>37014.39</v>
      </c>
      <c r="P419" t="n">
        <v>563.58</v>
      </c>
      <c r="Q419" t="n">
        <v>1397.8</v>
      </c>
      <c r="R419" t="n">
        <v>295.53</v>
      </c>
      <c r="S419" t="n">
        <v>66.97</v>
      </c>
      <c r="T419" t="n">
        <v>110599.68</v>
      </c>
      <c r="U419" t="n">
        <v>0.23</v>
      </c>
      <c r="V419" t="n">
        <v>0.68</v>
      </c>
      <c r="W419" t="n">
        <v>5.7</v>
      </c>
      <c r="X419" t="n">
        <v>6.86</v>
      </c>
      <c r="Y419" t="n">
        <v>1</v>
      </c>
      <c r="Z419" t="n">
        <v>10</v>
      </c>
    </row>
    <row r="420">
      <c r="A420" t="n">
        <v>4</v>
      </c>
      <c r="B420" t="n">
        <v>150</v>
      </c>
      <c r="C420" t="inlineStr">
        <is>
          <t xml:space="preserve">CONCLUIDO	</t>
        </is>
      </c>
      <c r="D420" t="n">
        <v>2.2855</v>
      </c>
      <c r="E420" t="n">
        <v>43.75</v>
      </c>
      <c r="F420" t="n">
        <v>29.87</v>
      </c>
      <c r="G420" t="n">
        <v>9.140000000000001</v>
      </c>
      <c r="H420" t="n">
        <v>0.12</v>
      </c>
      <c r="I420" t="n">
        <v>196</v>
      </c>
      <c r="J420" t="n">
        <v>298.74</v>
      </c>
      <c r="K420" t="n">
        <v>61.82</v>
      </c>
      <c r="L420" t="n">
        <v>2</v>
      </c>
      <c r="M420" t="n">
        <v>194</v>
      </c>
      <c r="N420" t="n">
        <v>84.92</v>
      </c>
      <c r="O420" t="n">
        <v>37078.91</v>
      </c>
      <c r="P420" t="n">
        <v>541.8099999999999</v>
      </c>
      <c r="Q420" t="n">
        <v>1397.91</v>
      </c>
      <c r="R420" t="n">
        <v>258.22</v>
      </c>
      <c r="S420" t="n">
        <v>66.97</v>
      </c>
      <c r="T420" t="n">
        <v>92131.85000000001</v>
      </c>
      <c r="U420" t="n">
        <v>0.26</v>
      </c>
      <c r="V420" t="n">
        <v>0.7</v>
      </c>
      <c r="W420" t="n">
        <v>5.62</v>
      </c>
      <c r="X420" t="n">
        <v>5.69</v>
      </c>
      <c r="Y420" t="n">
        <v>1</v>
      </c>
      <c r="Z420" t="n">
        <v>10</v>
      </c>
    </row>
    <row r="421">
      <c r="A421" t="n">
        <v>5</v>
      </c>
      <c r="B421" t="n">
        <v>150</v>
      </c>
      <c r="C421" t="inlineStr">
        <is>
          <t xml:space="preserve">CONCLUIDO	</t>
        </is>
      </c>
      <c r="D421" t="n">
        <v>2.4073</v>
      </c>
      <c r="E421" t="n">
        <v>41.54</v>
      </c>
      <c r="F421" t="n">
        <v>29.1</v>
      </c>
      <c r="G421" t="n">
        <v>10.27</v>
      </c>
      <c r="H421" t="n">
        <v>0.13</v>
      </c>
      <c r="I421" t="n">
        <v>170</v>
      </c>
      <c r="J421" t="n">
        <v>299.26</v>
      </c>
      <c r="K421" t="n">
        <v>61.82</v>
      </c>
      <c r="L421" t="n">
        <v>2.25</v>
      </c>
      <c r="M421" t="n">
        <v>168</v>
      </c>
      <c r="N421" t="n">
        <v>85.19</v>
      </c>
      <c r="O421" t="n">
        <v>37143.54</v>
      </c>
      <c r="P421" t="n">
        <v>527.12</v>
      </c>
      <c r="Q421" t="n">
        <v>1397.34</v>
      </c>
      <c r="R421" t="n">
        <v>233.22</v>
      </c>
      <c r="S421" t="n">
        <v>66.97</v>
      </c>
      <c r="T421" t="n">
        <v>79762.83</v>
      </c>
      <c r="U421" t="n">
        <v>0.29</v>
      </c>
      <c r="V421" t="n">
        <v>0.72</v>
      </c>
      <c r="W421" t="n">
        <v>5.57</v>
      </c>
      <c r="X421" t="n">
        <v>4.93</v>
      </c>
      <c r="Y421" t="n">
        <v>1</v>
      </c>
      <c r="Z421" t="n">
        <v>10</v>
      </c>
    </row>
    <row r="422">
      <c r="A422" t="n">
        <v>6</v>
      </c>
      <c r="B422" t="n">
        <v>150</v>
      </c>
      <c r="C422" t="inlineStr">
        <is>
          <t xml:space="preserve">CONCLUIDO	</t>
        </is>
      </c>
      <c r="D422" t="n">
        <v>2.5173</v>
      </c>
      <c r="E422" t="n">
        <v>39.73</v>
      </c>
      <c r="F422" t="n">
        <v>28.45</v>
      </c>
      <c r="G422" t="n">
        <v>11.46</v>
      </c>
      <c r="H422" t="n">
        <v>0.15</v>
      </c>
      <c r="I422" t="n">
        <v>149</v>
      </c>
      <c r="J422" t="n">
        <v>299.79</v>
      </c>
      <c r="K422" t="n">
        <v>61.82</v>
      </c>
      <c r="L422" t="n">
        <v>2.5</v>
      </c>
      <c r="M422" t="n">
        <v>147</v>
      </c>
      <c r="N422" t="n">
        <v>85.47</v>
      </c>
      <c r="O422" t="n">
        <v>37208.42</v>
      </c>
      <c r="P422" t="n">
        <v>514.61</v>
      </c>
      <c r="Q422" t="n">
        <v>1397.49</v>
      </c>
      <c r="R422" t="n">
        <v>212.83</v>
      </c>
      <c r="S422" t="n">
        <v>66.97</v>
      </c>
      <c r="T422" t="n">
        <v>69673.35000000001</v>
      </c>
      <c r="U422" t="n">
        <v>0.31</v>
      </c>
      <c r="V422" t="n">
        <v>0.74</v>
      </c>
      <c r="W422" t="n">
        <v>5.52</v>
      </c>
      <c r="X422" t="n">
        <v>4.28</v>
      </c>
      <c r="Y422" t="n">
        <v>1</v>
      </c>
      <c r="Z422" t="n">
        <v>10</v>
      </c>
    </row>
    <row r="423">
      <c r="A423" t="n">
        <v>7</v>
      </c>
      <c r="B423" t="n">
        <v>150</v>
      </c>
      <c r="C423" t="inlineStr">
        <is>
          <t xml:space="preserve">CONCLUIDO	</t>
        </is>
      </c>
      <c r="D423" t="n">
        <v>2.598</v>
      </c>
      <c r="E423" t="n">
        <v>38.49</v>
      </c>
      <c r="F423" t="n">
        <v>28.05</v>
      </c>
      <c r="G423" t="n">
        <v>12.56</v>
      </c>
      <c r="H423" t="n">
        <v>0.16</v>
      </c>
      <c r="I423" t="n">
        <v>134</v>
      </c>
      <c r="J423" t="n">
        <v>300.32</v>
      </c>
      <c r="K423" t="n">
        <v>61.82</v>
      </c>
      <c r="L423" t="n">
        <v>2.75</v>
      </c>
      <c r="M423" t="n">
        <v>132</v>
      </c>
      <c r="N423" t="n">
        <v>85.73999999999999</v>
      </c>
      <c r="O423" t="n">
        <v>37273.29</v>
      </c>
      <c r="P423" t="n">
        <v>506.77</v>
      </c>
      <c r="Q423" t="n">
        <v>1397.38</v>
      </c>
      <c r="R423" t="n">
        <v>199.12</v>
      </c>
      <c r="S423" t="n">
        <v>66.97</v>
      </c>
      <c r="T423" t="n">
        <v>62894.01</v>
      </c>
      <c r="U423" t="n">
        <v>0.34</v>
      </c>
      <c r="V423" t="n">
        <v>0.75</v>
      </c>
      <c r="W423" t="n">
        <v>5.51</v>
      </c>
      <c r="X423" t="n">
        <v>3.88</v>
      </c>
      <c r="Y423" t="n">
        <v>1</v>
      </c>
      <c r="Z423" t="n">
        <v>10</v>
      </c>
    </row>
    <row r="424">
      <c r="A424" t="n">
        <v>8</v>
      </c>
      <c r="B424" t="n">
        <v>150</v>
      </c>
      <c r="C424" t="inlineStr">
        <is>
          <t xml:space="preserve">CONCLUIDO	</t>
        </is>
      </c>
      <c r="D424" t="n">
        <v>2.6774</v>
      </c>
      <c r="E424" t="n">
        <v>37.35</v>
      </c>
      <c r="F424" t="n">
        <v>27.63</v>
      </c>
      <c r="G424" t="n">
        <v>13.7</v>
      </c>
      <c r="H424" t="n">
        <v>0.18</v>
      </c>
      <c r="I424" t="n">
        <v>121</v>
      </c>
      <c r="J424" t="n">
        <v>300.84</v>
      </c>
      <c r="K424" t="n">
        <v>61.82</v>
      </c>
      <c r="L424" t="n">
        <v>3</v>
      </c>
      <c r="M424" t="n">
        <v>119</v>
      </c>
      <c r="N424" t="n">
        <v>86.02</v>
      </c>
      <c r="O424" t="n">
        <v>37338.27</v>
      </c>
      <c r="P424" t="n">
        <v>498.55</v>
      </c>
      <c r="Q424" t="n">
        <v>1397.6</v>
      </c>
      <c r="R424" t="n">
        <v>184.93</v>
      </c>
      <c r="S424" t="n">
        <v>66.97</v>
      </c>
      <c r="T424" t="n">
        <v>55859.44</v>
      </c>
      <c r="U424" t="n">
        <v>0.36</v>
      </c>
      <c r="V424" t="n">
        <v>0.76</v>
      </c>
      <c r="W424" t="n">
        <v>5.5</v>
      </c>
      <c r="X424" t="n">
        <v>3.46</v>
      </c>
      <c r="Y424" t="n">
        <v>1</v>
      </c>
      <c r="Z424" t="n">
        <v>10</v>
      </c>
    </row>
    <row r="425">
      <c r="A425" t="n">
        <v>9</v>
      </c>
      <c r="B425" t="n">
        <v>150</v>
      </c>
      <c r="C425" t="inlineStr">
        <is>
          <t xml:space="preserve">CONCLUIDO	</t>
        </is>
      </c>
      <c r="D425" t="n">
        <v>2.7441</v>
      </c>
      <c r="E425" t="n">
        <v>36.44</v>
      </c>
      <c r="F425" t="n">
        <v>27.33</v>
      </c>
      <c r="G425" t="n">
        <v>14.91</v>
      </c>
      <c r="H425" t="n">
        <v>0.19</v>
      </c>
      <c r="I425" t="n">
        <v>110</v>
      </c>
      <c r="J425" t="n">
        <v>301.37</v>
      </c>
      <c r="K425" t="n">
        <v>61.82</v>
      </c>
      <c r="L425" t="n">
        <v>3.25</v>
      </c>
      <c r="M425" t="n">
        <v>108</v>
      </c>
      <c r="N425" t="n">
        <v>86.3</v>
      </c>
      <c r="O425" t="n">
        <v>37403.38</v>
      </c>
      <c r="P425" t="n">
        <v>492.61</v>
      </c>
      <c r="Q425" t="n">
        <v>1397.37</v>
      </c>
      <c r="R425" t="n">
        <v>175.46</v>
      </c>
      <c r="S425" t="n">
        <v>66.97</v>
      </c>
      <c r="T425" t="n">
        <v>51179.35</v>
      </c>
      <c r="U425" t="n">
        <v>0.38</v>
      </c>
      <c r="V425" t="n">
        <v>0.77</v>
      </c>
      <c r="W425" t="n">
        <v>5.48</v>
      </c>
      <c r="X425" t="n">
        <v>3.17</v>
      </c>
      <c r="Y425" t="n">
        <v>1</v>
      </c>
      <c r="Z425" t="n">
        <v>10</v>
      </c>
    </row>
    <row r="426">
      <c r="A426" t="n">
        <v>10</v>
      </c>
      <c r="B426" t="n">
        <v>150</v>
      </c>
      <c r="C426" t="inlineStr">
        <is>
          <t xml:space="preserve">CONCLUIDO	</t>
        </is>
      </c>
      <c r="D426" t="n">
        <v>2.8049</v>
      </c>
      <c r="E426" t="n">
        <v>35.65</v>
      </c>
      <c r="F426" t="n">
        <v>27.04</v>
      </c>
      <c r="G426" t="n">
        <v>16.07</v>
      </c>
      <c r="H426" t="n">
        <v>0.21</v>
      </c>
      <c r="I426" t="n">
        <v>101</v>
      </c>
      <c r="J426" t="n">
        <v>301.9</v>
      </c>
      <c r="K426" t="n">
        <v>61.82</v>
      </c>
      <c r="L426" t="n">
        <v>3.5</v>
      </c>
      <c r="M426" t="n">
        <v>99</v>
      </c>
      <c r="N426" t="n">
        <v>86.58</v>
      </c>
      <c r="O426" t="n">
        <v>37468.6</v>
      </c>
      <c r="P426" t="n">
        <v>486.73</v>
      </c>
      <c r="Q426" t="n">
        <v>1397.28</v>
      </c>
      <c r="R426" t="n">
        <v>166.12</v>
      </c>
      <c r="S426" t="n">
        <v>66.97</v>
      </c>
      <c r="T426" t="n">
        <v>46556.35</v>
      </c>
      <c r="U426" t="n">
        <v>0.4</v>
      </c>
      <c r="V426" t="n">
        <v>0.78</v>
      </c>
      <c r="W426" t="n">
        <v>5.46</v>
      </c>
      <c r="X426" t="n">
        <v>2.88</v>
      </c>
      <c r="Y426" t="n">
        <v>1</v>
      </c>
      <c r="Z426" t="n">
        <v>10</v>
      </c>
    </row>
    <row r="427">
      <c r="A427" t="n">
        <v>11</v>
      </c>
      <c r="B427" t="n">
        <v>150</v>
      </c>
      <c r="C427" t="inlineStr">
        <is>
          <t xml:space="preserve">CONCLUIDO	</t>
        </is>
      </c>
      <c r="D427" t="n">
        <v>2.8503</v>
      </c>
      <c r="E427" t="n">
        <v>35.08</v>
      </c>
      <c r="F427" t="n">
        <v>26.86</v>
      </c>
      <c r="G427" t="n">
        <v>17.15</v>
      </c>
      <c r="H427" t="n">
        <v>0.22</v>
      </c>
      <c r="I427" t="n">
        <v>94</v>
      </c>
      <c r="J427" t="n">
        <v>302.43</v>
      </c>
      <c r="K427" t="n">
        <v>61.82</v>
      </c>
      <c r="L427" t="n">
        <v>3.75</v>
      </c>
      <c r="M427" t="n">
        <v>92</v>
      </c>
      <c r="N427" t="n">
        <v>86.86</v>
      </c>
      <c r="O427" t="n">
        <v>37533.94</v>
      </c>
      <c r="P427" t="n">
        <v>482.81</v>
      </c>
      <c r="Q427" t="n">
        <v>1397.45</v>
      </c>
      <c r="R427" t="n">
        <v>160.22</v>
      </c>
      <c r="S427" t="n">
        <v>66.97</v>
      </c>
      <c r="T427" t="n">
        <v>43641.83</v>
      </c>
      <c r="U427" t="n">
        <v>0.42</v>
      </c>
      <c r="V427" t="n">
        <v>0.78</v>
      </c>
      <c r="W427" t="n">
        <v>5.46</v>
      </c>
      <c r="X427" t="n">
        <v>2.7</v>
      </c>
      <c r="Y427" t="n">
        <v>1</v>
      </c>
      <c r="Z427" t="n">
        <v>10</v>
      </c>
    </row>
    <row r="428">
      <c r="A428" t="n">
        <v>12</v>
      </c>
      <c r="B428" t="n">
        <v>150</v>
      </c>
      <c r="C428" t="inlineStr">
        <is>
          <t xml:space="preserve">CONCLUIDO	</t>
        </is>
      </c>
      <c r="D428" t="n">
        <v>2.9011</v>
      </c>
      <c r="E428" t="n">
        <v>34.47</v>
      </c>
      <c r="F428" t="n">
        <v>26.64</v>
      </c>
      <c r="G428" t="n">
        <v>18.37</v>
      </c>
      <c r="H428" t="n">
        <v>0.24</v>
      </c>
      <c r="I428" t="n">
        <v>87</v>
      </c>
      <c r="J428" t="n">
        <v>302.96</v>
      </c>
      <c r="K428" t="n">
        <v>61.82</v>
      </c>
      <c r="L428" t="n">
        <v>4</v>
      </c>
      <c r="M428" t="n">
        <v>85</v>
      </c>
      <c r="N428" t="n">
        <v>87.14</v>
      </c>
      <c r="O428" t="n">
        <v>37599.4</v>
      </c>
      <c r="P428" t="n">
        <v>477.96</v>
      </c>
      <c r="Q428" t="n">
        <v>1397.42</v>
      </c>
      <c r="R428" t="n">
        <v>153.43</v>
      </c>
      <c r="S428" t="n">
        <v>66.97</v>
      </c>
      <c r="T428" t="n">
        <v>40281.8</v>
      </c>
      <c r="U428" t="n">
        <v>0.44</v>
      </c>
      <c r="V428" t="n">
        <v>0.79</v>
      </c>
      <c r="W428" t="n">
        <v>5.43</v>
      </c>
      <c r="X428" t="n">
        <v>2.47</v>
      </c>
      <c r="Y428" t="n">
        <v>1</v>
      </c>
      <c r="Z428" t="n">
        <v>10</v>
      </c>
    </row>
    <row r="429">
      <c r="A429" t="n">
        <v>13</v>
      </c>
      <c r="B429" t="n">
        <v>150</v>
      </c>
      <c r="C429" t="inlineStr">
        <is>
          <t xml:space="preserve">CONCLUIDO	</t>
        </is>
      </c>
      <c r="D429" t="n">
        <v>2.9442</v>
      </c>
      <c r="E429" t="n">
        <v>33.97</v>
      </c>
      <c r="F429" t="n">
        <v>26.47</v>
      </c>
      <c r="G429" t="n">
        <v>19.61</v>
      </c>
      <c r="H429" t="n">
        <v>0.25</v>
      </c>
      <c r="I429" t="n">
        <v>81</v>
      </c>
      <c r="J429" t="n">
        <v>303.49</v>
      </c>
      <c r="K429" t="n">
        <v>61.82</v>
      </c>
      <c r="L429" t="n">
        <v>4.25</v>
      </c>
      <c r="M429" t="n">
        <v>79</v>
      </c>
      <c r="N429" t="n">
        <v>87.42</v>
      </c>
      <c r="O429" t="n">
        <v>37664.98</v>
      </c>
      <c r="P429" t="n">
        <v>474.08</v>
      </c>
      <c r="Q429" t="n">
        <v>1397.35</v>
      </c>
      <c r="R429" t="n">
        <v>147.57</v>
      </c>
      <c r="S429" t="n">
        <v>66.97</v>
      </c>
      <c r="T429" t="n">
        <v>37380.94</v>
      </c>
      <c r="U429" t="n">
        <v>0.45</v>
      </c>
      <c r="V429" t="n">
        <v>0.8</v>
      </c>
      <c r="W429" t="n">
        <v>5.43</v>
      </c>
      <c r="X429" t="n">
        <v>2.3</v>
      </c>
      <c r="Y429" t="n">
        <v>1</v>
      </c>
      <c r="Z429" t="n">
        <v>10</v>
      </c>
    </row>
    <row r="430">
      <c r="A430" t="n">
        <v>14</v>
      </c>
      <c r="B430" t="n">
        <v>150</v>
      </c>
      <c r="C430" t="inlineStr">
        <is>
          <t xml:space="preserve">CONCLUIDO	</t>
        </is>
      </c>
      <c r="D430" t="n">
        <v>2.9727</v>
      </c>
      <c r="E430" t="n">
        <v>33.64</v>
      </c>
      <c r="F430" t="n">
        <v>26.36</v>
      </c>
      <c r="G430" t="n">
        <v>20.54</v>
      </c>
      <c r="H430" t="n">
        <v>0.26</v>
      </c>
      <c r="I430" t="n">
        <v>77</v>
      </c>
      <c r="J430" t="n">
        <v>304.03</v>
      </c>
      <c r="K430" t="n">
        <v>61.82</v>
      </c>
      <c r="L430" t="n">
        <v>4.5</v>
      </c>
      <c r="M430" t="n">
        <v>75</v>
      </c>
      <c r="N430" t="n">
        <v>87.7</v>
      </c>
      <c r="O430" t="n">
        <v>37730.68</v>
      </c>
      <c r="P430" t="n">
        <v>471.73</v>
      </c>
      <c r="Q430" t="n">
        <v>1397.32</v>
      </c>
      <c r="R430" t="n">
        <v>144.09</v>
      </c>
      <c r="S430" t="n">
        <v>66.97</v>
      </c>
      <c r="T430" t="n">
        <v>35663.64</v>
      </c>
      <c r="U430" t="n">
        <v>0.46</v>
      </c>
      <c r="V430" t="n">
        <v>0.8</v>
      </c>
      <c r="W430" t="n">
        <v>5.42</v>
      </c>
      <c r="X430" t="n">
        <v>2.2</v>
      </c>
      <c r="Y430" t="n">
        <v>1</v>
      </c>
      <c r="Z430" t="n">
        <v>10</v>
      </c>
    </row>
    <row r="431">
      <c r="A431" t="n">
        <v>15</v>
      </c>
      <c r="B431" t="n">
        <v>150</v>
      </c>
      <c r="C431" t="inlineStr">
        <is>
          <t xml:space="preserve">CONCLUIDO	</t>
        </is>
      </c>
      <c r="D431" t="n">
        <v>3.0111</v>
      </c>
      <c r="E431" t="n">
        <v>33.21</v>
      </c>
      <c r="F431" t="n">
        <v>26.21</v>
      </c>
      <c r="G431" t="n">
        <v>21.84</v>
      </c>
      <c r="H431" t="n">
        <v>0.28</v>
      </c>
      <c r="I431" t="n">
        <v>72</v>
      </c>
      <c r="J431" t="n">
        <v>304.56</v>
      </c>
      <c r="K431" t="n">
        <v>61.82</v>
      </c>
      <c r="L431" t="n">
        <v>4.75</v>
      </c>
      <c r="M431" t="n">
        <v>70</v>
      </c>
      <c r="N431" t="n">
        <v>87.98999999999999</v>
      </c>
      <c r="O431" t="n">
        <v>37796.51</v>
      </c>
      <c r="P431" t="n">
        <v>468.4</v>
      </c>
      <c r="Q431" t="n">
        <v>1397.44</v>
      </c>
      <c r="R431" t="n">
        <v>139.5</v>
      </c>
      <c r="S431" t="n">
        <v>66.97</v>
      </c>
      <c r="T431" t="n">
        <v>33391.4</v>
      </c>
      <c r="U431" t="n">
        <v>0.48</v>
      </c>
      <c r="V431" t="n">
        <v>0.8</v>
      </c>
      <c r="W431" t="n">
        <v>5.4</v>
      </c>
      <c r="X431" t="n">
        <v>2.05</v>
      </c>
      <c r="Y431" t="n">
        <v>1</v>
      </c>
      <c r="Z431" t="n">
        <v>10</v>
      </c>
    </row>
    <row r="432">
      <c r="A432" t="n">
        <v>16</v>
      </c>
      <c r="B432" t="n">
        <v>150</v>
      </c>
      <c r="C432" t="inlineStr">
        <is>
          <t xml:space="preserve">CONCLUIDO	</t>
        </is>
      </c>
      <c r="D432" t="n">
        <v>3.0434</v>
      </c>
      <c r="E432" t="n">
        <v>32.86</v>
      </c>
      <c r="F432" t="n">
        <v>26.08</v>
      </c>
      <c r="G432" t="n">
        <v>23.01</v>
      </c>
      <c r="H432" t="n">
        <v>0.29</v>
      </c>
      <c r="I432" t="n">
        <v>68</v>
      </c>
      <c r="J432" t="n">
        <v>305.09</v>
      </c>
      <c r="K432" t="n">
        <v>61.82</v>
      </c>
      <c r="L432" t="n">
        <v>5</v>
      </c>
      <c r="M432" t="n">
        <v>66</v>
      </c>
      <c r="N432" t="n">
        <v>88.27</v>
      </c>
      <c r="O432" t="n">
        <v>37862.45</v>
      </c>
      <c r="P432" t="n">
        <v>465.15</v>
      </c>
      <c r="Q432" t="n">
        <v>1397.26</v>
      </c>
      <c r="R432" t="n">
        <v>135.18</v>
      </c>
      <c r="S432" t="n">
        <v>66.97</v>
      </c>
      <c r="T432" t="n">
        <v>31253.76</v>
      </c>
      <c r="U432" t="n">
        <v>0.5</v>
      </c>
      <c r="V432" t="n">
        <v>0.8100000000000001</v>
      </c>
      <c r="W432" t="n">
        <v>5.4</v>
      </c>
      <c r="X432" t="n">
        <v>1.92</v>
      </c>
      <c r="Y432" t="n">
        <v>1</v>
      </c>
      <c r="Z432" t="n">
        <v>10</v>
      </c>
    </row>
    <row r="433">
      <c r="A433" t="n">
        <v>17</v>
      </c>
      <c r="B433" t="n">
        <v>150</v>
      </c>
      <c r="C433" t="inlineStr">
        <is>
          <t xml:space="preserve">CONCLUIDO	</t>
        </is>
      </c>
      <c r="D433" t="n">
        <v>3.0659</v>
      </c>
      <c r="E433" t="n">
        <v>32.62</v>
      </c>
      <c r="F433" t="n">
        <v>26.01</v>
      </c>
      <c r="G433" t="n">
        <v>24.01</v>
      </c>
      <c r="H433" t="n">
        <v>0.31</v>
      </c>
      <c r="I433" t="n">
        <v>65</v>
      </c>
      <c r="J433" t="n">
        <v>305.63</v>
      </c>
      <c r="K433" t="n">
        <v>61.82</v>
      </c>
      <c r="L433" t="n">
        <v>5.25</v>
      </c>
      <c r="M433" t="n">
        <v>63</v>
      </c>
      <c r="N433" t="n">
        <v>88.56</v>
      </c>
      <c r="O433" t="n">
        <v>37928.52</v>
      </c>
      <c r="P433" t="n">
        <v>463.39</v>
      </c>
      <c r="Q433" t="n">
        <v>1397.27</v>
      </c>
      <c r="R433" t="n">
        <v>132.65</v>
      </c>
      <c r="S433" t="n">
        <v>66.97</v>
      </c>
      <c r="T433" t="n">
        <v>30003.76</v>
      </c>
      <c r="U433" t="n">
        <v>0.5</v>
      </c>
      <c r="V433" t="n">
        <v>0.8100000000000001</v>
      </c>
      <c r="W433" t="n">
        <v>5.4</v>
      </c>
      <c r="X433" t="n">
        <v>1.84</v>
      </c>
      <c r="Y433" t="n">
        <v>1</v>
      </c>
      <c r="Z433" t="n">
        <v>10</v>
      </c>
    </row>
    <row r="434">
      <c r="A434" t="n">
        <v>18</v>
      </c>
      <c r="B434" t="n">
        <v>150</v>
      </c>
      <c r="C434" t="inlineStr">
        <is>
          <t xml:space="preserve">CONCLUIDO	</t>
        </is>
      </c>
      <c r="D434" t="n">
        <v>3.0992</v>
      </c>
      <c r="E434" t="n">
        <v>32.27</v>
      </c>
      <c r="F434" t="n">
        <v>25.88</v>
      </c>
      <c r="G434" t="n">
        <v>25.46</v>
      </c>
      <c r="H434" t="n">
        <v>0.32</v>
      </c>
      <c r="I434" t="n">
        <v>61</v>
      </c>
      <c r="J434" t="n">
        <v>306.17</v>
      </c>
      <c r="K434" t="n">
        <v>61.82</v>
      </c>
      <c r="L434" t="n">
        <v>5.5</v>
      </c>
      <c r="M434" t="n">
        <v>59</v>
      </c>
      <c r="N434" t="n">
        <v>88.84</v>
      </c>
      <c r="O434" t="n">
        <v>37994.72</v>
      </c>
      <c r="P434" t="n">
        <v>460.35</v>
      </c>
      <c r="Q434" t="n">
        <v>1397.28</v>
      </c>
      <c r="R434" t="n">
        <v>128.42</v>
      </c>
      <c r="S434" t="n">
        <v>66.97</v>
      </c>
      <c r="T434" t="n">
        <v>27908.2</v>
      </c>
      <c r="U434" t="n">
        <v>0.52</v>
      </c>
      <c r="V434" t="n">
        <v>0.8100000000000001</v>
      </c>
      <c r="W434" t="n">
        <v>5.39</v>
      </c>
      <c r="X434" t="n">
        <v>1.71</v>
      </c>
      <c r="Y434" t="n">
        <v>1</v>
      </c>
      <c r="Z434" t="n">
        <v>10</v>
      </c>
    </row>
    <row r="435">
      <c r="A435" t="n">
        <v>19</v>
      </c>
      <c r="B435" t="n">
        <v>150</v>
      </c>
      <c r="C435" t="inlineStr">
        <is>
          <t xml:space="preserve">CONCLUIDO	</t>
        </is>
      </c>
      <c r="D435" t="n">
        <v>3.1144</v>
      </c>
      <c r="E435" t="n">
        <v>32.11</v>
      </c>
      <c r="F435" t="n">
        <v>25.83</v>
      </c>
      <c r="G435" t="n">
        <v>26.27</v>
      </c>
      <c r="H435" t="n">
        <v>0.33</v>
      </c>
      <c r="I435" t="n">
        <v>59</v>
      </c>
      <c r="J435" t="n">
        <v>306.7</v>
      </c>
      <c r="K435" t="n">
        <v>61.82</v>
      </c>
      <c r="L435" t="n">
        <v>5.75</v>
      </c>
      <c r="M435" t="n">
        <v>57</v>
      </c>
      <c r="N435" t="n">
        <v>89.13</v>
      </c>
      <c r="O435" t="n">
        <v>38061.04</v>
      </c>
      <c r="P435" t="n">
        <v>458.82</v>
      </c>
      <c r="Q435" t="n">
        <v>1397.26</v>
      </c>
      <c r="R435" t="n">
        <v>126.92</v>
      </c>
      <c r="S435" t="n">
        <v>66.97</v>
      </c>
      <c r="T435" t="n">
        <v>27165.44</v>
      </c>
      <c r="U435" t="n">
        <v>0.53</v>
      </c>
      <c r="V435" t="n">
        <v>0.8100000000000001</v>
      </c>
      <c r="W435" t="n">
        <v>5.39</v>
      </c>
      <c r="X435" t="n">
        <v>1.67</v>
      </c>
      <c r="Y435" t="n">
        <v>1</v>
      </c>
      <c r="Z435" t="n">
        <v>10</v>
      </c>
    </row>
    <row r="436">
      <c r="A436" t="n">
        <v>20</v>
      </c>
      <c r="B436" t="n">
        <v>150</v>
      </c>
      <c r="C436" t="inlineStr">
        <is>
          <t xml:space="preserve">CONCLUIDO	</t>
        </is>
      </c>
      <c r="D436" t="n">
        <v>3.1396</v>
      </c>
      <c r="E436" t="n">
        <v>31.85</v>
      </c>
      <c r="F436" t="n">
        <v>25.74</v>
      </c>
      <c r="G436" t="n">
        <v>27.58</v>
      </c>
      <c r="H436" t="n">
        <v>0.35</v>
      </c>
      <c r="I436" t="n">
        <v>56</v>
      </c>
      <c r="J436" t="n">
        <v>307.24</v>
      </c>
      <c r="K436" t="n">
        <v>61.82</v>
      </c>
      <c r="L436" t="n">
        <v>6</v>
      </c>
      <c r="M436" t="n">
        <v>54</v>
      </c>
      <c r="N436" t="n">
        <v>89.42</v>
      </c>
      <c r="O436" t="n">
        <v>38127.48</v>
      </c>
      <c r="P436" t="n">
        <v>456.93</v>
      </c>
      <c r="Q436" t="n">
        <v>1397.26</v>
      </c>
      <c r="R436" t="n">
        <v>123.72</v>
      </c>
      <c r="S436" t="n">
        <v>66.97</v>
      </c>
      <c r="T436" t="n">
        <v>25582.01</v>
      </c>
      <c r="U436" t="n">
        <v>0.54</v>
      </c>
      <c r="V436" t="n">
        <v>0.82</v>
      </c>
      <c r="W436" t="n">
        <v>5.39</v>
      </c>
      <c r="X436" t="n">
        <v>1.58</v>
      </c>
      <c r="Y436" t="n">
        <v>1</v>
      </c>
      <c r="Z436" t="n">
        <v>10</v>
      </c>
    </row>
    <row r="437">
      <c r="A437" t="n">
        <v>21</v>
      </c>
      <c r="B437" t="n">
        <v>150</v>
      </c>
      <c r="C437" t="inlineStr">
        <is>
          <t xml:space="preserve">CONCLUIDO	</t>
        </is>
      </c>
      <c r="D437" t="n">
        <v>3.157</v>
      </c>
      <c r="E437" t="n">
        <v>31.68</v>
      </c>
      <c r="F437" t="n">
        <v>25.68</v>
      </c>
      <c r="G437" t="n">
        <v>28.53</v>
      </c>
      <c r="H437" t="n">
        <v>0.36</v>
      </c>
      <c r="I437" t="n">
        <v>54</v>
      </c>
      <c r="J437" t="n">
        <v>307.78</v>
      </c>
      <c r="K437" t="n">
        <v>61.82</v>
      </c>
      <c r="L437" t="n">
        <v>6.25</v>
      </c>
      <c r="M437" t="n">
        <v>52</v>
      </c>
      <c r="N437" t="n">
        <v>89.70999999999999</v>
      </c>
      <c r="O437" t="n">
        <v>38194.05</v>
      </c>
      <c r="P437" t="n">
        <v>455.07</v>
      </c>
      <c r="Q437" t="n">
        <v>1397.35</v>
      </c>
      <c r="R437" t="n">
        <v>121.79</v>
      </c>
      <c r="S437" t="n">
        <v>66.97</v>
      </c>
      <c r="T437" t="n">
        <v>24625.27</v>
      </c>
      <c r="U437" t="n">
        <v>0.55</v>
      </c>
      <c r="V437" t="n">
        <v>0.82</v>
      </c>
      <c r="W437" t="n">
        <v>5.38</v>
      </c>
      <c r="X437" t="n">
        <v>1.51</v>
      </c>
      <c r="Y437" t="n">
        <v>1</v>
      </c>
      <c r="Z437" t="n">
        <v>10</v>
      </c>
    </row>
    <row r="438">
      <c r="A438" t="n">
        <v>22</v>
      </c>
      <c r="B438" t="n">
        <v>150</v>
      </c>
      <c r="C438" t="inlineStr">
        <is>
          <t xml:space="preserve">CONCLUIDO	</t>
        </is>
      </c>
      <c r="D438" t="n">
        <v>3.1806</v>
      </c>
      <c r="E438" t="n">
        <v>31.44</v>
      </c>
      <c r="F438" t="n">
        <v>25.61</v>
      </c>
      <c r="G438" t="n">
        <v>30.13</v>
      </c>
      <c r="H438" t="n">
        <v>0.38</v>
      </c>
      <c r="I438" t="n">
        <v>51</v>
      </c>
      <c r="J438" t="n">
        <v>308.32</v>
      </c>
      <c r="K438" t="n">
        <v>61.82</v>
      </c>
      <c r="L438" t="n">
        <v>6.5</v>
      </c>
      <c r="M438" t="n">
        <v>49</v>
      </c>
      <c r="N438" t="n">
        <v>90</v>
      </c>
      <c r="O438" t="n">
        <v>38260.74</v>
      </c>
      <c r="P438" t="n">
        <v>452.97</v>
      </c>
      <c r="Q438" t="n">
        <v>1397.25</v>
      </c>
      <c r="R438" t="n">
        <v>119.75</v>
      </c>
      <c r="S438" t="n">
        <v>66.97</v>
      </c>
      <c r="T438" t="n">
        <v>23621.74</v>
      </c>
      <c r="U438" t="n">
        <v>0.5600000000000001</v>
      </c>
      <c r="V438" t="n">
        <v>0.82</v>
      </c>
      <c r="W438" t="n">
        <v>5.37</v>
      </c>
      <c r="X438" t="n">
        <v>1.44</v>
      </c>
      <c r="Y438" t="n">
        <v>1</v>
      </c>
      <c r="Z438" t="n">
        <v>10</v>
      </c>
    </row>
    <row r="439">
      <c r="A439" t="n">
        <v>23</v>
      </c>
      <c r="B439" t="n">
        <v>150</v>
      </c>
      <c r="C439" t="inlineStr">
        <is>
          <t xml:space="preserve">CONCLUIDO	</t>
        </is>
      </c>
      <c r="D439" t="n">
        <v>3.1985</v>
      </c>
      <c r="E439" t="n">
        <v>31.26</v>
      </c>
      <c r="F439" t="n">
        <v>25.55</v>
      </c>
      <c r="G439" t="n">
        <v>31.28</v>
      </c>
      <c r="H439" t="n">
        <v>0.39</v>
      </c>
      <c r="I439" t="n">
        <v>49</v>
      </c>
      <c r="J439" t="n">
        <v>308.86</v>
      </c>
      <c r="K439" t="n">
        <v>61.82</v>
      </c>
      <c r="L439" t="n">
        <v>6.75</v>
      </c>
      <c r="M439" t="n">
        <v>47</v>
      </c>
      <c r="N439" t="n">
        <v>90.29000000000001</v>
      </c>
      <c r="O439" t="n">
        <v>38327.57</v>
      </c>
      <c r="P439" t="n">
        <v>451.47</v>
      </c>
      <c r="Q439" t="n">
        <v>1397.27</v>
      </c>
      <c r="R439" t="n">
        <v>117.39</v>
      </c>
      <c r="S439" t="n">
        <v>66.97</v>
      </c>
      <c r="T439" t="n">
        <v>22449.38</v>
      </c>
      <c r="U439" t="n">
        <v>0.57</v>
      </c>
      <c r="V439" t="n">
        <v>0.82</v>
      </c>
      <c r="W439" t="n">
        <v>5.37</v>
      </c>
      <c r="X439" t="n">
        <v>1.38</v>
      </c>
      <c r="Y439" t="n">
        <v>1</v>
      </c>
      <c r="Z439" t="n">
        <v>10</v>
      </c>
    </row>
    <row r="440">
      <c r="A440" t="n">
        <v>24</v>
      </c>
      <c r="B440" t="n">
        <v>150</v>
      </c>
      <c r="C440" t="inlineStr">
        <is>
          <t xml:space="preserve">CONCLUIDO	</t>
        </is>
      </c>
      <c r="D440" t="n">
        <v>3.2149</v>
      </c>
      <c r="E440" t="n">
        <v>31.1</v>
      </c>
      <c r="F440" t="n">
        <v>25.5</v>
      </c>
      <c r="G440" t="n">
        <v>32.55</v>
      </c>
      <c r="H440" t="n">
        <v>0.4</v>
      </c>
      <c r="I440" t="n">
        <v>47</v>
      </c>
      <c r="J440" t="n">
        <v>309.41</v>
      </c>
      <c r="K440" t="n">
        <v>61.82</v>
      </c>
      <c r="L440" t="n">
        <v>7</v>
      </c>
      <c r="M440" t="n">
        <v>45</v>
      </c>
      <c r="N440" t="n">
        <v>90.59</v>
      </c>
      <c r="O440" t="n">
        <v>38394.52</v>
      </c>
      <c r="P440" t="n">
        <v>449.64</v>
      </c>
      <c r="Q440" t="n">
        <v>1397.26</v>
      </c>
      <c r="R440" t="n">
        <v>116.05</v>
      </c>
      <c r="S440" t="n">
        <v>66.97</v>
      </c>
      <c r="T440" t="n">
        <v>21793.71</v>
      </c>
      <c r="U440" t="n">
        <v>0.58</v>
      </c>
      <c r="V440" t="n">
        <v>0.83</v>
      </c>
      <c r="W440" t="n">
        <v>5.37</v>
      </c>
      <c r="X440" t="n">
        <v>1.33</v>
      </c>
      <c r="Y440" t="n">
        <v>1</v>
      </c>
      <c r="Z440" t="n">
        <v>10</v>
      </c>
    </row>
    <row r="441">
      <c r="A441" t="n">
        <v>25</v>
      </c>
      <c r="B441" t="n">
        <v>150</v>
      </c>
      <c r="C441" t="inlineStr">
        <is>
          <t xml:space="preserve">CONCLUIDO	</t>
        </is>
      </c>
      <c r="D441" t="n">
        <v>3.2247</v>
      </c>
      <c r="E441" t="n">
        <v>31.01</v>
      </c>
      <c r="F441" t="n">
        <v>25.46</v>
      </c>
      <c r="G441" t="n">
        <v>33.21</v>
      </c>
      <c r="H441" t="n">
        <v>0.42</v>
      </c>
      <c r="I441" t="n">
        <v>46</v>
      </c>
      <c r="J441" t="n">
        <v>309.95</v>
      </c>
      <c r="K441" t="n">
        <v>61.82</v>
      </c>
      <c r="L441" t="n">
        <v>7.25</v>
      </c>
      <c r="M441" t="n">
        <v>44</v>
      </c>
      <c r="N441" t="n">
        <v>90.88</v>
      </c>
      <c r="O441" t="n">
        <v>38461.6</v>
      </c>
      <c r="P441" t="n">
        <v>448.62</v>
      </c>
      <c r="Q441" t="n">
        <v>1397.26</v>
      </c>
      <c r="R441" t="n">
        <v>114.57</v>
      </c>
      <c r="S441" t="n">
        <v>66.97</v>
      </c>
      <c r="T441" t="n">
        <v>21058.45</v>
      </c>
      <c r="U441" t="n">
        <v>0.58</v>
      </c>
      <c r="V441" t="n">
        <v>0.83</v>
      </c>
      <c r="W441" t="n">
        <v>5.37</v>
      </c>
      <c r="X441" t="n">
        <v>1.29</v>
      </c>
      <c r="Y441" t="n">
        <v>1</v>
      </c>
      <c r="Z441" t="n">
        <v>10</v>
      </c>
    </row>
    <row r="442">
      <c r="A442" t="n">
        <v>26</v>
      </c>
      <c r="B442" t="n">
        <v>150</v>
      </c>
      <c r="C442" t="inlineStr">
        <is>
          <t xml:space="preserve">CONCLUIDO	</t>
        </is>
      </c>
      <c r="D442" t="n">
        <v>3.241</v>
      </c>
      <c r="E442" t="n">
        <v>30.86</v>
      </c>
      <c r="F442" t="n">
        <v>25.41</v>
      </c>
      <c r="G442" t="n">
        <v>34.65</v>
      </c>
      <c r="H442" t="n">
        <v>0.43</v>
      </c>
      <c r="I442" t="n">
        <v>44</v>
      </c>
      <c r="J442" t="n">
        <v>310.5</v>
      </c>
      <c r="K442" t="n">
        <v>61.82</v>
      </c>
      <c r="L442" t="n">
        <v>7.5</v>
      </c>
      <c r="M442" t="n">
        <v>42</v>
      </c>
      <c r="N442" t="n">
        <v>91.18000000000001</v>
      </c>
      <c r="O442" t="n">
        <v>38528.81</v>
      </c>
      <c r="P442" t="n">
        <v>446.94</v>
      </c>
      <c r="Q442" t="n">
        <v>1397.26</v>
      </c>
      <c r="R442" t="n">
        <v>113.18</v>
      </c>
      <c r="S442" t="n">
        <v>66.97</v>
      </c>
      <c r="T442" t="n">
        <v>20372.55</v>
      </c>
      <c r="U442" t="n">
        <v>0.59</v>
      </c>
      <c r="V442" t="n">
        <v>0.83</v>
      </c>
      <c r="W442" t="n">
        <v>5.37</v>
      </c>
      <c r="X442" t="n">
        <v>1.25</v>
      </c>
      <c r="Y442" t="n">
        <v>1</v>
      </c>
      <c r="Z442" t="n">
        <v>10</v>
      </c>
    </row>
    <row r="443">
      <c r="A443" t="n">
        <v>27</v>
      </c>
      <c r="B443" t="n">
        <v>150</v>
      </c>
      <c r="C443" t="inlineStr">
        <is>
          <t xml:space="preserve">CONCLUIDO	</t>
        </is>
      </c>
      <c r="D443" t="n">
        <v>3.2509</v>
      </c>
      <c r="E443" t="n">
        <v>30.76</v>
      </c>
      <c r="F443" t="n">
        <v>25.37</v>
      </c>
      <c r="G443" t="n">
        <v>35.41</v>
      </c>
      <c r="H443" t="n">
        <v>0.44</v>
      </c>
      <c r="I443" t="n">
        <v>43</v>
      </c>
      <c r="J443" t="n">
        <v>311.04</v>
      </c>
      <c r="K443" t="n">
        <v>61.82</v>
      </c>
      <c r="L443" t="n">
        <v>7.75</v>
      </c>
      <c r="M443" t="n">
        <v>41</v>
      </c>
      <c r="N443" t="n">
        <v>91.47</v>
      </c>
      <c r="O443" t="n">
        <v>38596.15</v>
      </c>
      <c r="P443" t="n">
        <v>445.39</v>
      </c>
      <c r="Q443" t="n">
        <v>1397.25</v>
      </c>
      <c r="R443" t="n">
        <v>111.75</v>
      </c>
      <c r="S443" t="n">
        <v>66.97</v>
      </c>
      <c r="T443" t="n">
        <v>19659.42</v>
      </c>
      <c r="U443" t="n">
        <v>0.6</v>
      </c>
      <c r="V443" t="n">
        <v>0.83</v>
      </c>
      <c r="W443" t="n">
        <v>5.37</v>
      </c>
      <c r="X443" t="n">
        <v>1.21</v>
      </c>
      <c r="Y443" t="n">
        <v>1</v>
      </c>
      <c r="Z443" t="n">
        <v>10</v>
      </c>
    </row>
    <row r="444">
      <c r="A444" t="n">
        <v>28</v>
      </c>
      <c r="B444" t="n">
        <v>150</v>
      </c>
      <c r="C444" t="inlineStr">
        <is>
          <t xml:space="preserve">CONCLUIDO	</t>
        </is>
      </c>
      <c r="D444" t="n">
        <v>3.2718</v>
      </c>
      <c r="E444" t="n">
        <v>30.56</v>
      </c>
      <c r="F444" t="n">
        <v>25.29</v>
      </c>
      <c r="G444" t="n">
        <v>37.01</v>
      </c>
      <c r="H444" t="n">
        <v>0.46</v>
      </c>
      <c r="I444" t="n">
        <v>41</v>
      </c>
      <c r="J444" t="n">
        <v>311.59</v>
      </c>
      <c r="K444" t="n">
        <v>61.82</v>
      </c>
      <c r="L444" t="n">
        <v>8</v>
      </c>
      <c r="M444" t="n">
        <v>39</v>
      </c>
      <c r="N444" t="n">
        <v>91.77</v>
      </c>
      <c r="O444" t="n">
        <v>38663.62</v>
      </c>
      <c r="P444" t="n">
        <v>443.41</v>
      </c>
      <c r="Q444" t="n">
        <v>1397.24</v>
      </c>
      <c r="R444" t="n">
        <v>109.11</v>
      </c>
      <c r="S444" t="n">
        <v>66.97</v>
      </c>
      <c r="T444" t="n">
        <v>18349.97</v>
      </c>
      <c r="U444" t="n">
        <v>0.61</v>
      </c>
      <c r="V444" t="n">
        <v>0.83</v>
      </c>
      <c r="W444" t="n">
        <v>5.36</v>
      </c>
      <c r="X444" t="n">
        <v>1.12</v>
      </c>
      <c r="Y444" t="n">
        <v>1</v>
      </c>
      <c r="Z444" t="n">
        <v>10</v>
      </c>
    </row>
    <row r="445">
      <c r="A445" t="n">
        <v>29</v>
      </c>
      <c r="B445" t="n">
        <v>150</v>
      </c>
      <c r="C445" t="inlineStr">
        <is>
          <t xml:space="preserve">CONCLUIDO	</t>
        </is>
      </c>
      <c r="D445" t="n">
        <v>3.28</v>
      </c>
      <c r="E445" t="n">
        <v>30.49</v>
      </c>
      <c r="F445" t="n">
        <v>25.27</v>
      </c>
      <c r="G445" t="n">
        <v>37.9</v>
      </c>
      <c r="H445" t="n">
        <v>0.47</v>
      </c>
      <c r="I445" t="n">
        <v>40</v>
      </c>
      <c r="J445" t="n">
        <v>312.14</v>
      </c>
      <c r="K445" t="n">
        <v>61.82</v>
      </c>
      <c r="L445" t="n">
        <v>8.25</v>
      </c>
      <c r="M445" t="n">
        <v>38</v>
      </c>
      <c r="N445" t="n">
        <v>92.06999999999999</v>
      </c>
      <c r="O445" t="n">
        <v>38731.35</v>
      </c>
      <c r="P445" t="n">
        <v>442.64</v>
      </c>
      <c r="Q445" t="n">
        <v>1397.36</v>
      </c>
      <c r="R445" t="n">
        <v>108.56</v>
      </c>
      <c r="S445" t="n">
        <v>66.97</v>
      </c>
      <c r="T445" t="n">
        <v>18082.98</v>
      </c>
      <c r="U445" t="n">
        <v>0.62</v>
      </c>
      <c r="V445" t="n">
        <v>0.83</v>
      </c>
      <c r="W445" t="n">
        <v>5.35</v>
      </c>
      <c r="X445" t="n">
        <v>1.1</v>
      </c>
      <c r="Y445" t="n">
        <v>1</v>
      </c>
      <c r="Z445" t="n">
        <v>10</v>
      </c>
    </row>
    <row r="446">
      <c r="A446" t="n">
        <v>30</v>
      </c>
      <c r="B446" t="n">
        <v>150</v>
      </c>
      <c r="C446" t="inlineStr">
        <is>
          <t xml:space="preserve">CONCLUIDO	</t>
        </is>
      </c>
      <c r="D446" t="n">
        <v>3.2879</v>
      </c>
      <c r="E446" t="n">
        <v>30.41</v>
      </c>
      <c r="F446" t="n">
        <v>25.25</v>
      </c>
      <c r="G446" t="n">
        <v>38.85</v>
      </c>
      <c r="H446" t="n">
        <v>0.48</v>
      </c>
      <c r="I446" t="n">
        <v>39</v>
      </c>
      <c r="J446" t="n">
        <v>312.69</v>
      </c>
      <c r="K446" t="n">
        <v>61.82</v>
      </c>
      <c r="L446" t="n">
        <v>8.5</v>
      </c>
      <c r="M446" t="n">
        <v>37</v>
      </c>
      <c r="N446" t="n">
        <v>92.37</v>
      </c>
      <c r="O446" t="n">
        <v>38799.09</v>
      </c>
      <c r="P446" t="n">
        <v>441.74</v>
      </c>
      <c r="Q446" t="n">
        <v>1397.26</v>
      </c>
      <c r="R446" t="n">
        <v>107.8</v>
      </c>
      <c r="S446" t="n">
        <v>66.97</v>
      </c>
      <c r="T446" t="n">
        <v>17706.51</v>
      </c>
      <c r="U446" t="n">
        <v>0.62</v>
      </c>
      <c r="V446" t="n">
        <v>0.83</v>
      </c>
      <c r="W446" t="n">
        <v>5.36</v>
      </c>
      <c r="X446" t="n">
        <v>1.08</v>
      </c>
      <c r="Y446" t="n">
        <v>1</v>
      </c>
      <c r="Z446" t="n">
        <v>10</v>
      </c>
    </row>
    <row r="447">
      <c r="A447" t="n">
        <v>31</v>
      </c>
      <c r="B447" t="n">
        <v>150</v>
      </c>
      <c r="C447" t="inlineStr">
        <is>
          <t xml:space="preserve">CONCLUIDO	</t>
        </is>
      </c>
      <c r="D447" t="n">
        <v>3.3061</v>
      </c>
      <c r="E447" t="n">
        <v>30.25</v>
      </c>
      <c r="F447" t="n">
        <v>25.19</v>
      </c>
      <c r="G447" t="n">
        <v>40.85</v>
      </c>
      <c r="H447" t="n">
        <v>0.5</v>
      </c>
      <c r="I447" t="n">
        <v>37</v>
      </c>
      <c r="J447" t="n">
        <v>313.24</v>
      </c>
      <c r="K447" t="n">
        <v>61.82</v>
      </c>
      <c r="L447" t="n">
        <v>8.75</v>
      </c>
      <c r="M447" t="n">
        <v>35</v>
      </c>
      <c r="N447" t="n">
        <v>92.67</v>
      </c>
      <c r="O447" t="n">
        <v>38866.96</v>
      </c>
      <c r="P447" t="n">
        <v>439.45</v>
      </c>
      <c r="Q447" t="n">
        <v>1397.27</v>
      </c>
      <c r="R447" t="n">
        <v>106.09</v>
      </c>
      <c r="S447" t="n">
        <v>66.97</v>
      </c>
      <c r="T447" t="n">
        <v>16863.54</v>
      </c>
      <c r="U447" t="n">
        <v>0.63</v>
      </c>
      <c r="V447" t="n">
        <v>0.84</v>
      </c>
      <c r="W447" t="n">
        <v>5.35</v>
      </c>
      <c r="X447" t="n">
        <v>1.03</v>
      </c>
      <c r="Y447" t="n">
        <v>1</v>
      </c>
      <c r="Z447" t="n">
        <v>10</v>
      </c>
    </row>
    <row r="448">
      <c r="A448" t="n">
        <v>32</v>
      </c>
      <c r="B448" t="n">
        <v>150</v>
      </c>
      <c r="C448" t="inlineStr">
        <is>
          <t xml:space="preserve">CONCLUIDO	</t>
        </is>
      </c>
      <c r="D448" t="n">
        <v>3.3155</v>
      </c>
      <c r="E448" t="n">
        <v>30.16</v>
      </c>
      <c r="F448" t="n">
        <v>25.16</v>
      </c>
      <c r="G448" t="n">
        <v>41.94</v>
      </c>
      <c r="H448" t="n">
        <v>0.51</v>
      </c>
      <c r="I448" t="n">
        <v>36</v>
      </c>
      <c r="J448" t="n">
        <v>313.79</v>
      </c>
      <c r="K448" t="n">
        <v>61.82</v>
      </c>
      <c r="L448" t="n">
        <v>9</v>
      </c>
      <c r="M448" t="n">
        <v>34</v>
      </c>
      <c r="N448" t="n">
        <v>92.97</v>
      </c>
      <c r="O448" t="n">
        <v>38934.97</v>
      </c>
      <c r="P448" t="n">
        <v>438.62</v>
      </c>
      <c r="Q448" t="n">
        <v>1397.24</v>
      </c>
      <c r="R448" t="n">
        <v>105.25</v>
      </c>
      <c r="S448" t="n">
        <v>66.97</v>
      </c>
      <c r="T448" t="n">
        <v>16448.16</v>
      </c>
      <c r="U448" t="n">
        <v>0.64</v>
      </c>
      <c r="V448" t="n">
        <v>0.84</v>
      </c>
      <c r="W448" t="n">
        <v>5.35</v>
      </c>
      <c r="X448" t="n">
        <v>1</v>
      </c>
      <c r="Y448" t="n">
        <v>1</v>
      </c>
      <c r="Z448" t="n">
        <v>10</v>
      </c>
    </row>
    <row r="449">
      <c r="A449" t="n">
        <v>33</v>
      </c>
      <c r="B449" t="n">
        <v>150</v>
      </c>
      <c r="C449" t="inlineStr">
        <is>
          <t xml:space="preserve">CONCLUIDO	</t>
        </is>
      </c>
      <c r="D449" t="n">
        <v>3.3242</v>
      </c>
      <c r="E449" t="n">
        <v>30.08</v>
      </c>
      <c r="F449" t="n">
        <v>25.14</v>
      </c>
      <c r="G449" t="n">
        <v>43.1</v>
      </c>
      <c r="H449" t="n">
        <v>0.52</v>
      </c>
      <c r="I449" t="n">
        <v>35</v>
      </c>
      <c r="J449" t="n">
        <v>314.34</v>
      </c>
      <c r="K449" t="n">
        <v>61.82</v>
      </c>
      <c r="L449" t="n">
        <v>9.25</v>
      </c>
      <c r="M449" t="n">
        <v>33</v>
      </c>
      <c r="N449" t="n">
        <v>93.27</v>
      </c>
      <c r="O449" t="n">
        <v>39003.11</v>
      </c>
      <c r="P449" t="n">
        <v>437.32</v>
      </c>
      <c r="Q449" t="n">
        <v>1397.27</v>
      </c>
      <c r="R449" t="n">
        <v>104.11</v>
      </c>
      <c r="S449" t="n">
        <v>66.97</v>
      </c>
      <c r="T449" t="n">
        <v>15882.45</v>
      </c>
      <c r="U449" t="n">
        <v>0.64</v>
      </c>
      <c r="V449" t="n">
        <v>0.84</v>
      </c>
      <c r="W449" t="n">
        <v>5.35</v>
      </c>
      <c r="X449" t="n">
        <v>0.97</v>
      </c>
      <c r="Y449" t="n">
        <v>1</v>
      </c>
      <c r="Z449" t="n">
        <v>10</v>
      </c>
    </row>
    <row r="450">
      <c r="A450" t="n">
        <v>34</v>
      </c>
      <c r="B450" t="n">
        <v>150</v>
      </c>
      <c r="C450" t="inlineStr">
        <is>
          <t xml:space="preserve">CONCLUIDO	</t>
        </is>
      </c>
      <c r="D450" t="n">
        <v>3.3331</v>
      </c>
      <c r="E450" t="n">
        <v>30</v>
      </c>
      <c r="F450" t="n">
        <v>25.12</v>
      </c>
      <c r="G450" t="n">
        <v>44.32</v>
      </c>
      <c r="H450" t="n">
        <v>0.54</v>
      </c>
      <c r="I450" t="n">
        <v>34</v>
      </c>
      <c r="J450" t="n">
        <v>314.9</v>
      </c>
      <c r="K450" t="n">
        <v>61.82</v>
      </c>
      <c r="L450" t="n">
        <v>9.5</v>
      </c>
      <c r="M450" t="n">
        <v>32</v>
      </c>
      <c r="N450" t="n">
        <v>93.56999999999999</v>
      </c>
      <c r="O450" t="n">
        <v>39071.38</v>
      </c>
      <c r="P450" t="n">
        <v>436.42</v>
      </c>
      <c r="Q450" t="n">
        <v>1397.19</v>
      </c>
      <c r="R450" t="n">
        <v>103.69</v>
      </c>
      <c r="S450" t="n">
        <v>66.97</v>
      </c>
      <c r="T450" t="n">
        <v>15675.64</v>
      </c>
      <c r="U450" t="n">
        <v>0.65</v>
      </c>
      <c r="V450" t="n">
        <v>0.84</v>
      </c>
      <c r="W450" t="n">
        <v>5.34</v>
      </c>
      <c r="X450" t="n">
        <v>0.95</v>
      </c>
      <c r="Y450" t="n">
        <v>1</v>
      </c>
      <c r="Z450" t="n">
        <v>10</v>
      </c>
    </row>
    <row r="451">
      <c r="A451" t="n">
        <v>35</v>
      </c>
      <c r="B451" t="n">
        <v>150</v>
      </c>
      <c r="C451" t="inlineStr">
        <is>
          <t xml:space="preserve">CONCLUIDO	</t>
        </is>
      </c>
      <c r="D451" t="n">
        <v>3.344</v>
      </c>
      <c r="E451" t="n">
        <v>29.9</v>
      </c>
      <c r="F451" t="n">
        <v>25.07</v>
      </c>
      <c r="G451" t="n">
        <v>45.59</v>
      </c>
      <c r="H451" t="n">
        <v>0.55</v>
      </c>
      <c r="I451" t="n">
        <v>33</v>
      </c>
      <c r="J451" t="n">
        <v>315.45</v>
      </c>
      <c r="K451" t="n">
        <v>61.82</v>
      </c>
      <c r="L451" t="n">
        <v>9.75</v>
      </c>
      <c r="M451" t="n">
        <v>31</v>
      </c>
      <c r="N451" t="n">
        <v>93.88</v>
      </c>
      <c r="O451" t="n">
        <v>39139.8</v>
      </c>
      <c r="P451" t="n">
        <v>435.11</v>
      </c>
      <c r="Q451" t="n">
        <v>1397.22</v>
      </c>
      <c r="R451" t="n">
        <v>102.2</v>
      </c>
      <c r="S451" t="n">
        <v>66.97</v>
      </c>
      <c r="T451" t="n">
        <v>14936.47</v>
      </c>
      <c r="U451" t="n">
        <v>0.66</v>
      </c>
      <c r="V451" t="n">
        <v>0.84</v>
      </c>
      <c r="W451" t="n">
        <v>5.34</v>
      </c>
      <c r="X451" t="n">
        <v>0.91</v>
      </c>
      <c r="Y451" t="n">
        <v>1</v>
      </c>
      <c r="Z451" t="n">
        <v>10</v>
      </c>
    </row>
    <row r="452">
      <c r="A452" t="n">
        <v>36</v>
      </c>
      <c r="B452" t="n">
        <v>150</v>
      </c>
      <c r="C452" t="inlineStr">
        <is>
          <t xml:space="preserve">CONCLUIDO	</t>
        </is>
      </c>
      <c r="D452" t="n">
        <v>3.3427</v>
      </c>
      <c r="E452" t="n">
        <v>29.92</v>
      </c>
      <c r="F452" t="n">
        <v>25.09</v>
      </c>
      <c r="G452" t="n">
        <v>45.61</v>
      </c>
      <c r="H452" t="n">
        <v>0.5600000000000001</v>
      </c>
      <c r="I452" t="n">
        <v>33</v>
      </c>
      <c r="J452" t="n">
        <v>316.01</v>
      </c>
      <c r="K452" t="n">
        <v>61.82</v>
      </c>
      <c r="L452" t="n">
        <v>10</v>
      </c>
      <c r="M452" t="n">
        <v>31</v>
      </c>
      <c r="N452" t="n">
        <v>94.18000000000001</v>
      </c>
      <c r="O452" t="n">
        <v>39208.35</v>
      </c>
      <c r="P452" t="n">
        <v>435.27</v>
      </c>
      <c r="Q452" t="n">
        <v>1397.26</v>
      </c>
      <c r="R452" t="n">
        <v>102.39</v>
      </c>
      <c r="S452" t="n">
        <v>66.97</v>
      </c>
      <c r="T452" t="n">
        <v>15033.87</v>
      </c>
      <c r="U452" t="n">
        <v>0.65</v>
      </c>
      <c r="V452" t="n">
        <v>0.84</v>
      </c>
      <c r="W452" t="n">
        <v>5.35</v>
      </c>
      <c r="X452" t="n">
        <v>0.92</v>
      </c>
      <c r="Y452" t="n">
        <v>1</v>
      </c>
      <c r="Z452" t="n">
        <v>10</v>
      </c>
    </row>
    <row r="453">
      <c r="A453" t="n">
        <v>37</v>
      </c>
      <c r="B453" t="n">
        <v>150</v>
      </c>
      <c r="C453" t="inlineStr">
        <is>
          <t xml:space="preserve">CONCLUIDO	</t>
        </is>
      </c>
      <c r="D453" t="n">
        <v>3.3514</v>
      </c>
      <c r="E453" t="n">
        <v>29.84</v>
      </c>
      <c r="F453" t="n">
        <v>25.06</v>
      </c>
      <c r="G453" t="n">
        <v>46.99</v>
      </c>
      <c r="H453" t="n">
        <v>0.58</v>
      </c>
      <c r="I453" t="n">
        <v>32</v>
      </c>
      <c r="J453" t="n">
        <v>316.56</v>
      </c>
      <c r="K453" t="n">
        <v>61.82</v>
      </c>
      <c r="L453" t="n">
        <v>10.25</v>
      </c>
      <c r="M453" t="n">
        <v>30</v>
      </c>
      <c r="N453" t="n">
        <v>94.48999999999999</v>
      </c>
      <c r="O453" t="n">
        <v>39277.04</v>
      </c>
      <c r="P453" t="n">
        <v>433.52</v>
      </c>
      <c r="Q453" t="n">
        <v>1397.19</v>
      </c>
      <c r="R453" t="n">
        <v>101.67</v>
      </c>
      <c r="S453" t="n">
        <v>66.97</v>
      </c>
      <c r="T453" t="n">
        <v>14676.6</v>
      </c>
      <c r="U453" t="n">
        <v>0.66</v>
      </c>
      <c r="V453" t="n">
        <v>0.84</v>
      </c>
      <c r="W453" t="n">
        <v>5.35</v>
      </c>
      <c r="X453" t="n">
        <v>0.9</v>
      </c>
      <c r="Y453" t="n">
        <v>1</v>
      </c>
      <c r="Z453" t="n">
        <v>10</v>
      </c>
    </row>
    <row r="454">
      <c r="A454" t="n">
        <v>38</v>
      </c>
      <c r="B454" t="n">
        <v>150</v>
      </c>
      <c r="C454" t="inlineStr">
        <is>
          <t xml:space="preserve">CONCLUIDO	</t>
        </is>
      </c>
      <c r="D454" t="n">
        <v>3.3617</v>
      </c>
      <c r="E454" t="n">
        <v>29.75</v>
      </c>
      <c r="F454" t="n">
        <v>25.03</v>
      </c>
      <c r="G454" t="n">
        <v>48.44</v>
      </c>
      <c r="H454" t="n">
        <v>0.59</v>
      </c>
      <c r="I454" t="n">
        <v>31</v>
      </c>
      <c r="J454" t="n">
        <v>317.12</v>
      </c>
      <c r="K454" t="n">
        <v>61.82</v>
      </c>
      <c r="L454" t="n">
        <v>10.5</v>
      </c>
      <c r="M454" t="n">
        <v>29</v>
      </c>
      <c r="N454" t="n">
        <v>94.8</v>
      </c>
      <c r="O454" t="n">
        <v>39345.87</v>
      </c>
      <c r="P454" t="n">
        <v>433.13</v>
      </c>
      <c r="Q454" t="n">
        <v>1397.37</v>
      </c>
      <c r="R454" t="n">
        <v>100.57</v>
      </c>
      <c r="S454" t="n">
        <v>66.97</v>
      </c>
      <c r="T454" t="n">
        <v>14131.84</v>
      </c>
      <c r="U454" t="n">
        <v>0.67</v>
      </c>
      <c r="V454" t="n">
        <v>0.84</v>
      </c>
      <c r="W454" t="n">
        <v>5.34</v>
      </c>
      <c r="X454" t="n">
        <v>0.86</v>
      </c>
      <c r="Y454" t="n">
        <v>1</v>
      </c>
      <c r="Z454" t="n">
        <v>10</v>
      </c>
    </row>
    <row r="455">
      <c r="A455" t="n">
        <v>39</v>
      </c>
      <c r="B455" t="n">
        <v>150</v>
      </c>
      <c r="C455" t="inlineStr">
        <is>
          <t xml:space="preserve">CONCLUIDO	</t>
        </is>
      </c>
      <c r="D455" t="n">
        <v>3.3714</v>
      </c>
      <c r="E455" t="n">
        <v>29.66</v>
      </c>
      <c r="F455" t="n">
        <v>25</v>
      </c>
      <c r="G455" t="n">
        <v>49.99</v>
      </c>
      <c r="H455" t="n">
        <v>0.6</v>
      </c>
      <c r="I455" t="n">
        <v>30</v>
      </c>
      <c r="J455" t="n">
        <v>317.68</v>
      </c>
      <c r="K455" t="n">
        <v>61.82</v>
      </c>
      <c r="L455" t="n">
        <v>10.75</v>
      </c>
      <c r="M455" t="n">
        <v>28</v>
      </c>
      <c r="N455" t="n">
        <v>95.11</v>
      </c>
      <c r="O455" t="n">
        <v>39414.84</v>
      </c>
      <c r="P455" t="n">
        <v>431.82</v>
      </c>
      <c r="Q455" t="n">
        <v>1397.18</v>
      </c>
      <c r="R455" t="n">
        <v>99.77</v>
      </c>
      <c r="S455" t="n">
        <v>66.97</v>
      </c>
      <c r="T455" t="n">
        <v>13738.47</v>
      </c>
      <c r="U455" t="n">
        <v>0.67</v>
      </c>
      <c r="V455" t="n">
        <v>0.84</v>
      </c>
      <c r="W455" t="n">
        <v>5.34</v>
      </c>
      <c r="X455" t="n">
        <v>0.83</v>
      </c>
      <c r="Y455" t="n">
        <v>1</v>
      </c>
      <c r="Z455" t="n">
        <v>10</v>
      </c>
    </row>
    <row r="456">
      <c r="A456" t="n">
        <v>40</v>
      </c>
      <c r="B456" t="n">
        <v>150</v>
      </c>
      <c r="C456" t="inlineStr">
        <is>
          <t xml:space="preserve">CONCLUIDO	</t>
        </is>
      </c>
      <c r="D456" t="n">
        <v>3.3825</v>
      </c>
      <c r="E456" t="n">
        <v>29.56</v>
      </c>
      <c r="F456" t="n">
        <v>24.96</v>
      </c>
      <c r="G456" t="n">
        <v>51.63</v>
      </c>
      <c r="H456" t="n">
        <v>0.62</v>
      </c>
      <c r="I456" t="n">
        <v>29</v>
      </c>
      <c r="J456" t="n">
        <v>318.24</v>
      </c>
      <c r="K456" t="n">
        <v>61.82</v>
      </c>
      <c r="L456" t="n">
        <v>11</v>
      </c>
      <c r="M456" t="n">
        <v>27</v>
      </c>
      <c r="N456" t="n">
        <v>95.42</v>
      </c>
      <c r="O456" t="n">
        <v>39483.95</v>
      </c>
      <c r="P456" t="n">
        <v>429.91</v>
      </c>
      <c r="Q456" t="n">
        <v>1397.26</v>
      </c>
      <c r="R456" t="n">
        <v>98.23</v>
      </c>
      <c r="S456" t="n">
        <v>66.97</v>
      </c>
      <c r="T456" t="n">
        <v>12969.4</v>
      </c>
      <c r="U456" t="n">
        <v>0.68</v>
      </c>
      <c r="V456" t="n">
        <v>0.84</v>
      </c>
      <c r="W456" t="n">
        <v>5.34</v>
      </c>
      <c r="X456" t="n">
        <v>0.79</v>
      </c>
      <c r="Y456" t="n">
        <v>1</v>
      </c>
      <c r="Z456" t="n">
        <v>10</v>
      </c>
    </row>
    <row r="457">
      <c r="A457" t="n">
        <v>41</v>
      </c>
      <c r="B457" t="n">
        <v>150</v>
      </c>
      <c r="C457" t="inlineStr">
        <is>
          <t xml:space="preserve">CONCLUIDO	</t>
        </is>
      </c>
      <c r="D457" t="n">
        <v>3.3817</v>
      </c>
      <c r="E457" t="n">
        <v>29.57</v>
      </c>
      <c r="F457" t="n">
        <v>24.96</v>
      </c>
      <c r="G457" t="n">
        <v>51.65</v>
      </c>
      <c r="H457" t="n">
        <v>0.63</v>
      </c>
      <c r="I457" t="n">
        <v>29</v>
      </c>
      <c r="J457" t="n">
        <v>318.8</v>
      </c>
      <c r="K457" t="n">
        <v>61.82</v>
      </c>
      <c r="L457" t="n">
        <v>11.25</v>
      </c>
      <c r="M457" t="n">
        <v>27</v>
      </c>
      <c r="N457" t="n">
        <v>95.73</v>
      </c>
      <c r="O457" t="n">
        <v>39553.2</v>
      </c>
      <c r="P457" t="n">
        <v>429.23</v>
      </c>
      <c r="Q457" t="n">
        <v>1397.3</v>
      </c>
      <c r="R457" t="n">
        <v>98.56999999999999</v>
      </c>
      <c r="S457" t="n">
        <v>66.97</v>
      </c>
      <c r="T457" t="n">
        <v>13139.66</v>
      </c>
      <c r="U457" t="n">
        <v>0.68</v>
      </c>
      <c r="V457" t="n">
        <v>0.84</v>
      </c>
      <c r="W457" t="n">
        <v>5.34</v>
      </c>
      <c r="X457" t="n">
        <v>0.8</v>
      </c>
      <c r="Y457" t="n">
        <v>1</v>
      </c>
      <c r="Z457" t="n">
        <v>10</v>
      </c>
    </row>
    <row r="458">
      <c r="A458" t="n">
        <v>42</v>
      </c>
      <c r="B458" t="n">
        <v>150</v>
      </c>
      <c r="C458" t="inlineStr">
        <is>
          <t xml:space="preserve">CONCLUIDO	</t>
        </is>
      </c>
      <c r="D458" t="n">
        <v>3.3902</v>
      </c>
      <c r="E458" t="n">
        <v>29.5</v>
      </c>
      <c r="F458" t="n">
        <v>24.94</v>
      </c>
      <c r="G458" t="n">
        <v>53.45</v>
      </c>
      <c r="H458" t="n">
        <v>0.64</v>
      </c>
      <c r="I458" t="n">
        <v>28</v>
      </c>
      <c r="J458" t="n">
        <v>319.36</v>
      </c>
      <c r="K458" t="n">
        <v>61.82</v>
      </c>
      <c r="L458" t="n">
        <v>11.5</v>
      </c>
      <c r="M458" t="n">
        <v>26</v>
      </c>
      <c r="N458" t="n">
        <v>96.04000000000001</v>
      </c>
      <c r="O458" t="n">
        <v>39622.59</v>
      </c>
      <c r="P458" t="n">
        <v>428.89</v>
      </c>
      <c r="Q458" t="n">
        <v>1397.23</v>
      </c>
      <c r="R458" t="n">
        <v>97.90000000000001</v>
      </c>
      <c r="S458" t="n">
        <v>66.97</v>
      </c>
      <c r="T458" t="n">
        <v>12811.27</v>
      </c>
      <c r="U458" t="n">
        <v>0.68</v>
      </c>
      <c r="V458" t="n">
        <v>0.84</v>
      </c>
      <c r="W458" t="n">
        <v>5.34</v>
      </c>
      <c r="X458" t="n">
        <v>0.78</v>
      </c>
      <c r="Y458" t="n">
        <v>1</v>
      </c>
      <c r="Z458" t="n">
        <v>10</v>
      </c>
    </row>
    <row r="459">
      <c r="A459" t="n">
        <v>43</v>
      </c>
      <c r="B459" t="n">
        <v>150</v>
      </c>
      <c r="C459" t="inlineStr">
        <is>
          <t xml:space="preserve">CONCLUIDO	</t>
        </is>
      </c>
      <c r="D459" t="n">
        <v>3.3913</v>
      </c>
      <c r="E459" t="n">
        <v>29.49</v>
      </c>
      <c r="F459" t="n">
        <v>24.93</v>
      </c>
      <c r="G459" t="n">
        <v>53.43</v>
      </c>
      <c r="H459" t="n">
        <v>0.65</v>
      </c>
      <c r="I459" t="n">
        <v>28</v>
      </c>
      <c r="J459" t="n">
        <v>319.93</v>
      </c>
      <c r="K459" t="n">
        <v>61.82</v>
      </c>
      <c r="L459" t="n">
        <v>11.75</v>
      </c>
      <c r="M459" t="n">
        <v>26</v>
      </c>
      <c r="N459" t="n">
        <v>96.36</v>
      </c>
      <c r="O459" t="n">
        <v>39692.13</v>
      </c>
      <c r="P459" t="n">
        <v>427.67</v>
      </c>
      <c r="Q459" t="n">
        <v>1397.25</v>
      </c>
      <c r="R459" t="n">
        <v>97.55</v>
      </c>
      <c r="S459" t="n">
        <v>66.97</v>
      </c>
      <c r="T459" t="n">
        <v>12636.72</v>
      </c>
      <c r="U459" t="n">
        <v>0.6899999999999999</v>
      </c>
      <c r="V459" t="n">
        <v>0.84</v>
      </c>
      <c r="W459" t="n">
        <v>5.34</v>
      </c>
      <c r="X459" t="n">
        <v>0.77</v>
      </c>
      <c r="Y459" t="n">
        <v>1</v>
      </c>
      <c r="Z459" t="n">
        <v>10</v>
      </c>
    </row>
    <row r="460">
      <c r="A460" t="n">
        <v>44</v>
      </c>
      <c r="B460" t="n">
        <v>150</v>
      </c>
      <c r="C460" t="inlineStr">
        <is>
          <t xml:space="preserve">CONCLUIDO	</t>
        </is>
      </c>
      <c r="D460" t="n">
        <v>3.4017</v>
      </c>
      <c r="E460" t="n">
        <v>29.4</v>
      </c>
      <c r="F460" t="n">
        <v>24.9</v>
      </c>
      <c r="G460" t="n">
        <v>55.33</v>
      </c>
      <c r="H460" t="n">
        <v>0.67</v>
      </c>
      <c r="I460" t="n">
        <v>27</v>
      </c>
      <c r="J460" t="n">
        <v>320.49</v>
      </c>
      <c r="K460" t="n">
        <v>61.82</v>
      </c>
      <c r="L460" t="n">
        <v>12</v>
      </c>
      <c r="M460" t="n">
        <v>25</v>
      </c>
      <c r="N460" t="n">
        <v>96.67</v>
      </c>
      <c r="O460" t="n">
        <v>39761.81</v>
      </c>
      <c r="P460" t="n">
        <v>426.79</v>
      </c>
      <c r="Q460" t="n">
        <v>1397.2</v>
      </c>
      <c r="R460" t="n">
        <v>96.31</v>
      </c>
      <c r="S460" t="n">
        <v>66.97</v>
      </c>
      <c r="T460" t="n">
        <v>12022.37</v>
      </c>
      <c r="U460" t="n">
        <v>0.7</v>
      </c>
      <c r="V460" t="n">
        <v>0.85</v>
      </c>
      <c r="W460" t="n">
        <v>5.34</v>
      </c>
      <c r="X460" t="n">
        <v>0.73</v>
      </c>
      <c r="Y460" t="n">
        <v>1</v>
      </c>
      <c r="Z460" t="n">
        <v>10</v>
      </c>
    </row>
    <row r="461">
      <c r="A461" t="n">
        <v>45</v>
      </c>
      <c r="B461" t="n">
        <v>150</v>
      </c>
      <c r="C461" t="inlineStr">
        <is>
          <t xml:space="preserve">CONCLUIDO	</t>
        </is>
      </c>
      <c r="D461" t="n">
        <v>3.4106</v>
      </c>
      <c r="E461" t="n">
        <v>29.32</v>
      </c>
      <c r="F461" t="n">
        <v>24.88</v>
      </c>
      <c r="G461" t="n">
        <v>57.41</v>
      </c>
      <c r="H461" t="n">
        <v>0.68</v>
      </c>
      <c r="I461" t="n">
        <v>26</v>
      </c>
      <c r="J461" t="n">
        <v>321.06</v>
      </c>
      <c r="K461" t="n">
        <v>61.82</v>
      </c>
      <c r="L461" t="n">
        <v>12.25</v>
      </c>
      <c r="M461" t="n">
        <v>24</v>
      </c>
      <c r="N461" t="n">
        <v>96.98999999999999</v>
      </c>
      <c r="O461" t="n">
        <v>39831.64</v>
      </c>
      <c r="P461" t="n">
        <v>425.02</v>
      </c>
      <c r="Q461" t="n">
        <v>1397.19</v>
      </c>
      <c r="R461" t="n">
        <v>96.05</v>
      </c>
      <c r="S461" t="n">
        <v>66.97</v>
      </c>
      <c r="T461" t="n">
        <v>11898.5</v>
      </c>
      <c r="U461" t="n">
        <v>0.7</v>
      </c>
      <c r="V461" t="n">
        <v>0.85</v>
      </c>
      <c r="W461" t="n">
        <v>5.33</v>
      </c>
      <c r="X461" t="n">
        <v>0.71</v>
      </c>
      <c r="Y461" t="n">
        <v>1</v>
      </c>
      <c r="Z461" t="n">
        <v>10</v>
      </c>
    </row>
    <row r="462">
      <c r="A462" t="n">
        <v>46</v>
      </c>
      <c r="B462" t="n">
        <v>150</v>
      </c>
      <c r="C462" t="inlineStr">
        <is>
          <t xml:space="preserve">CONCLUIDO	</t>
        </is>
      </c>
      <c r="D462" t="n">
        <v>3.4119</v>
      </c>
      <c r="E462" t="n">
        <v>29.31</v>
      </c>
      <c r="F462" t="n">
        <v>24.87</v>
      </c>
      <c r="G462" t="n">
        <v>57.39</v>
      </c>
      <c r="H462" t="n">
        <v>0.6899999999999999</v>
      </c>
      <c r="I462" t="n">
        <v>26</v>
      </c>
      <c r="J462" t="n">
        <v>321.63</v>
      </c>
      <c r="K462" t="n">
        <v>61.82</v>
      </c>
      <c r="L462" t="n">
        <v>12.5</v>
      </c>
      <c r="M462" t="n">
        <v>24</v>
      </c>
      <c r="N462" t="n">
        <v>97.31</v>
      </c>
      <c r="O462" t="n">
        <v>39901.61</v>
      </c>
      <c r="P462" t="n">
        <v>424.4</v>
      </c>
      <c r="Q462" t="n">
        <v>1397.18</v>
      </c>
      <c r="R462" t="n">
        <v>95.48</v>
      </c>
      <c r="S462" t="n">
        <v>66.97</v>
      </c>
      <c r="T462" t="n">
        <v>11612.35</v>
      </c>
      <c r="U462" t="n">
        <v>0.7</v>
      </c>
      <c r="V462" t="n">
        <v>0.85</v>
      </c>
      <c r="W462" t="n">
        <v>5.33</v>
      </c>
      <c r="X462" t="n">
        <v>0.7</v>
      </c>
      <c r="Y462" t="n">
        <v>1</v>
      </c>
      <c r="Z462" t="n">
        <v>10</v>
      </c>
    </row>
    <row r="463">
      <c r="A463" t="n">
        <v>47</v>
      </c>
      <c r="B463" t="n">
        <v>150</v>
      </c>
      <c r="C463" t="inlineStr">
        <is>
          <t xml:space="preserve">CONCLUIDO	</t>
        </is>
      </c>
      <c r="D463" t="n">
        <v>3.42</v>
      </c>
      <c r="E463" t="n">
        <v>29.24</v>
      </c>
      <c r="F463" t="n">
        <v>24.85</v>
      </c>
      <c r="G463" t="n">
        <v>59.65</v>
      </c>
      <c r="H463" t="n">
        <v>0.71</v>
      </c>
      <c r="I463" t="n">
        <v>25</v>
      </c>
      <c r="J463" t="n">
        <v>322.2</v>
      </c>
      <c r="K463" t="n">
        <v>61.82</v>
      </c>
      <c r="L463" t="n">
        <v>12.75</v>
      </c>
      <c r="M463" t="n">
        <v>23</v>
      </c>
      <c r="N463" t="n">
        <v>97.62</v>
      </c>
      <c r="O463" t="n">
        <v>39971.73</v>
      </c>
      <c r="P463" t="n">
        <v>424.2</v>
      </c>
      <c r="Q463" t="n">
        <v>1397.32</v>
      </c>
      <c r="R463" t="n">
        <v>95.16</v>
      </c>
      <c r="S463" t="n">
        <v>66.97</v>
      </c>
      <c r="T463" t="n">
        <v>11456.78</v>
      </c>
      <c r="U463" t="n">
        <v>0.7</v>
      </c>
      <c r="V463" t="n">
        <v>0.85</v>
      </c>
      <c r="W463" t="n">
        <v>5.33</v>
      </c>
      <c r="X463" t="n">
        <v>0.6899999999999999</v>
      </c>
      <c r="Y463" t="n">
        <v>1</v>
      </c>
      <c r="Z463" t="n">
        <v>10</v>
      </c>
    </row>
    <row r="464">
      <c r="A464" t="n">
        <v>48</v>
      </c>
      <c r="B464" t="n">
        <v>150</v>
      </c>
      <c r="C464" t="inlineStr">
        <is>
          <t xml:space="preserve">CONCLUIDO	</t>
        </is>
      </c>
      <c r="D464" t="n">
        <v>3.4183</v>
      </c>
      <c r="E464" t="n">
        <v>29.25</v>
      </c>
      <c r="F464" t="n">
        <v>24.87</v>
      </c>
      <c r="G464" t="n">
        <v>59.68</v>
      </c>
      <c r="H464" t="n">
        <v>0.72</v>
      </c>
      <c r="I464" t="n">
        <v>25</v>
      </c>
      <c r="J464" t="n">
        <v>322.77</v>
      </c>
      <c r="K464" t="n">
        <v>61.82</v>
      </c>
      <c r="L464" t="n">
        <v>13</v>
      </c>
      <c r="M464" t="n">
        <v>23</v>
      </c>
      <c r="N464" t="n">
        <v>97.94</v>
      </c>
      <c r="O464" t="n">
        <v>40042</v>
      </c>
      <c r="P464" t="n">
        <v>423.37</v>
      </c>
      <c r="Q464" t="n">
        <v>1397.29</v>
      </c>
      <c r="R464" t="n">
        <v>95.31</v>
      </c>
      <c r="S464" t="n">
        <v>66.97</v>
      </c>
      <c r="T464" t="n">
        <v>11533.13</v>
      </c>
      <c r="U464" t="n">
        <v>0.7</v>
      </c>
      <c r="V464" t="n">
        <v>0.85</v>
      </c>
      <c r="W464" t="n">
        <v>5.34</v>
      </c>
      <c r="X464" t="n">
        <v>0.7</v>
      </c>
      <c r="Y464" t="n">
        <v>1</v>
      </c>
      <c r="Z464" t="n">
        <v>10</v>
      </c>
    </row>
    <row r="465">
      <c r="A465" t="n">
        <v>49</v>
      </c>
      <c r="B465" t="n">
        <v>150</v>
      </c>
      <c r="C465" t="inlineStr">
        <is>
          <t xml:space="preserve">CONCLUIDO	</t>
        </is>
      </c>
      <c r="D465" t="n">
        <v>3.4309</v>
      </c>
      <c r="E465" t="n">
        <v>29.15</v>
      </c>
      <c r="F465" t="n">
        <v>24.82</v>
      </c>
      <c r="G465" t="n">
        <v>62.04</v>
      </c>
      <c r="H465" t="n">
        <v>0.73</v>
      </c>
      <c r="I465" t="n">
        <v>24</v>
      </c>
      <c r="J465" t="n">
        <v>323.34</v>
      </c>
      <c r="K465" t="n">
        <v>61.82</v>
      </c>
      <c r="L465" t="n">
        <v>13.25</v>
      </c>
      <c r="M465" t="n">
        <v>22</v>
      </c>
      <c r="N465" t="n">
        <v>98.27</v>
      </c>
      <c r="O465" t="n">
        <v>40112.54</v>
      </c>
      <c r="P465" t="n">
        <v>421.95</v>
      </c>
      <c r="Q465" t="n">
        <v>1397.17</v>
      </c>
      <c r="R465" t="n">
        <v>93.88</v>
      </c>
      <c r="S465" t="n">
        <v>66.97</v>
      </c>
      <c r="T465" t="n">
        <v>10819.58</v>
      </c>
      <c r="U465" t="n">
        <v>0.71</v>
      </c>
      <c r="V465" t="n">
        <v>0.85</v>
      </c>
      <c r="W465" t="n">
        <v>5.33</v>
      </c>
      <c r="X465" t="n">
        <v>0.65</v>
      </c>
      <c r="Y465" t="n">
        <v>1</v>
      </c>
      <c r="Z465" t="n">
        <v>10</v>
      </c>
    </row>
    <row r="466">
      <c r="A466" t="n">
        <v>50</v>
      </c>
      <c r="B466" t="n">
        <v>150</v>
      </c>
      <c r="C466" t="inlineStr">
        <is>
          <t xml:space="preserve">CONCLUIDO	</t>
        </is>
      </c>
      <c r="D466" t="n">
        <v>3.4293</v>
      </c>
      <c r="E466" t="n">
        <v>29.16</v>
      </c>
      <c r="F466" t="n">
        <v>24.83</v>
      </c>
      <c r="G466" t="n">
        <v>62.08</v>
      </c>
      <c r="H466" t="n">
        <v>0.74</v>
      </c>
      <c r="I466" t="n">
        <v>24</v>
      </c>
      <c r="J466" t="n">
        <v>323.91</v>
      </c>
      <c r="K466" t="n">
        <v>61.82</v>
      </c>
      <c r="L466" t="n">
        <v>13.5</v>
      </c>
      <c r="M466" t="n">
        <v>22</v>
      </c>
      <c r="N466" t="n">
        <v>98.59</v>
      </c>
      <c r="O466" t="n">
        <v>40183.11</v>
      </c>
      <c r="P466" t="n">
        <v>421.89</v>
      </c>
      <c r="Q466" t="n">
        <v>1397.29</v>
      </c>
      <c r="R466" t="n">
        <v>94.14</v>
      </c>
      <c r="S466" t="n">
        <v>66.97</v>
      </c>
      <c r="T466" t="n">
        <v>10949.29</v>
      </c>
      <c r="U466" t="n">
        <v>0.71</v>
      </c>
      <c r="V466" t="n">
        <v>0.85</v>
      </c>
      <c r="W466" t="n">
        <v>5.34</v>
      </c>
      <c r="X466" t="n">
        <v>0.66</v>
      </c>
      <c r="Y466" t="n">
        <v>1</v>
      </c>
      <c r="Z466" t="n">
        <v>10</v>
      </c>
    </row>
    <row r="467">
      <c r="A467" t="n">
        <v>51</v>
      </c>
      <c r="B467" t="n">
        <v>150</v>
      </c>
      <c r="C467" t="inlineStr">
        <is>
          <t xml:space="preserve">CONCLUIDO	</t>
        </is>
      </c>
      <c r="D467" t="n">
        <v>3.4391</v>
      </c>
      <c r="E467" t="n">
        <v>29.08</v>
      </c>
      <c r="F467" t="n">
        <v>24.8</v>
      </c>
      <c r="G467" t="n">
        <v>64.7</v>
      </c>
      <c r="H467" t="n">
        <v>0.76</v>
      </c>
      <c r="I467" t="n">
        <v>23</v>
      </c>
      <c r="J467" t="n">
        <v>324.48</v>
      </c>
      <c r="K467" t="n">
        <v>61.82</v>
      </c>
      <c r="L467" t="n">
        <v>13.75</v>
      </c>
      <c r="M467" t="n">
        <v>21</v>
      </c>
      <c r="N467" t="n">
        <v>98.91</v>
      </c>
      <c r="O467" t="n">
        <v>40253.84</v>
      </c>
      <c r="P467" t="n">
        <v>420.29</v>
      </c>
      <c r="Q467" t="n">
        <v>1397.2</v>
      </c>
      <c r="R467" t="n">
        <v>93.22</v>
      </c>
      <c r="S467" t="n">
        <v>66.97</v>
      </c>
      <c r="T467" t="n">
        <v>10496.41</v>
      </c>
      <c r="U467" t="n">
        <v>0.72</v>
      </c>
      <c r="V467" t="n">
        <v>0.85</v>
      </c>
      <c r="W467" t="n">
        <v>5.33</v>
      </c>
      <c r="X467" t="n">
        <v>0.64</v>
      </c>
      <c r="Y467" t="n">
        <v>1</v>
      </c>
      <c r="Z467" t="n">
        <v>10</v>
      </c>
    </row>
    <row r="468">
      <c r="A468" t="n">
        <v>52</v>
      </c>
      <c r="B468" t="n">
        <v>150</v>
      </c>
      <c r="C468" t="inlineStr">
        <is>
          <t xml:space="preserve">CONCLUIDO	</t>
        </is>
      </c>
      <c r="D468" t="n">
        <v>3.4394</v>
      </c>
      <c r="E468" t="n">
        <v>29.07</v>
      </c>
      <c r="F468" t="n">
        <v>24.8</v>
      </c>
      <c r="G468" t="n">
        <v>64.69</v>
      </c>
      <c r="H468" t="n">
        <v>0.77</v>
      </c>
      <c r="I468" t="n">
        <v>23</v>
      </c>
      <c r="J468" t="n">
        <v>325.06</v>
      </c>
      <c r="K468" t="n">
        <v>61.82</v>
      </c>
      <c r="L468" t="n">
        <v>14</v>
      </c>
      <c r="M468" t="n">
        <v>21</v>
      </c>
      <c r="N468" t="n">
        <v>99.23999999999999</v>
      </c>
      <c r="O468" t="n">
        <v>40324.71</v>
      </c>
      <c r="P468" t="n">
        <v>420.07</v>
      </c>
      <c r="Q468" t="n">
        <v>1397.21</v>
      </c>
      <c r="R468" t="n">
        <v>93.09</v>
      </c>
      <c r="S468" t="n">
        <v>66.97</v>
      </c>
      <c r="T468" t="n">
        <v>10429.69</v>
      </c>
      <c r="U468" t="n">
        <v>0.72</v>
      </c>
      <c r="V468" t="n">
        <v>0.85</v>
      </c>
      <c r="W468" t="n">
        <v>5.34</v>
      </c>
      <c r="X468" t="n">
        <v>0.63</v>
      </c>
      <c r="Y468" t="n">
        <v>1</v>
      </c>
      <c r="Z468" t="n">
        <v>10</v>
      </c>
    </row>
    <row r="469">
      <c r="A469" t="n">
        <v>53</v>
      </c>
      <c r="B469" t="n">
        <v>150</v>
      </c>
      <c r="C469" t="inlineStr">
        <is>
          <t xml:space="preserve">CONCLUIDO	</t>
        </is>
      </c>
      <c r="D469" t="n">
        <v>3.4513</v>
      </c>
      <c r="E469" t="n">
        <v>28.98</v>
      </c>
      <c r="F469" t="n">
        <v>24.76</v>
      </c>
      <c r="G469" t="n">
        <v>67.52</v>
      </c>
      <c r="H469" t="n">
        <v>0.78</v>
      </c>
      <c r="I469" t="n">
        <v>22</v>
      </c>
      <c r="J469" t="n">
        <v>325.63</v>
      </c>
      <c r="K469" t="n">
        <v>61.82</v>
      </c>
      <c r="L469" t="n">
        <v>14.25</v>
      </c>
      <c r="M469" t="n">
        <v>20</v>
      </c>
      <c r="N469" t="n">
        <v>99.56</v>
      </c>
      <c r="O469" t="n">
        <v>40395.74</v>
      </c>
      <c r="P469" t="n">
        <v>418.17</v>
      </c>
      <c r="Q469" t="n">
        <v>1397.19</v>
      </c>
      <c r="R469" t="n">
        <v>91.7</v>
      </c>
      <c r="S469" t="n">
        <v>66.97</v>
      </c>
      <c r="T469" t="n">
        <v>9743.17</v>
      </c>
      <c r="U469" t="n">
        <v>0.73</v>
      </c>
      <c r="V469" t="n">
        <v>0.85</v>
      </c>
      <c r="W469" t="n">
        <v>5.33</v>
      </c>
      <c r="X469" t="n">
        <v>0.59</v>
      </c>
      <c r="Y469" t="n">
        <v>1</v>
      </c>
      <c r="Z469" t="n">
        <v>10</v>
      </c>
    </row>
    <row r="470">
      <c r="A470" t="n">
        <v>54</v>
      </c>
      <c r="B470" t="n">
        <v>150</v>
      </c>
      <c r="C470" t="inlineStr">
        <is>
          <t xml:space="preserve">CONCLUIDO	</t>
        </is>
      </c>
      <c r="D470" t="n">
        <v>3.4492</v>
      </c>
      <c r="E470" t="n">
        <v>28.99</v>
      </c>
      <c r="F470" t="n">
        <v>24.77</v>
      </c>
      <c r="G470" t="n">
        <v>67.56</v>
      </c>
      <c r="H470" t="n">
        <v>0.79</v>
      </c>
      <c r="I470" t="n">
        <v>22</v>
      </c>
      <c r="J470" t="n">
        <v>326.21</v>
      </c>
      <c r="K470" t="n">
        <v>61.82</v>
      </c>
      <c r="L470" t="n">
        <v>14.5</v>
      </c>
      <c r="M470" t="n">
        <v>20</v>
      </c>
      <c r="N470" t="n">
        <v>99.89</v>
      </c>
      <c r="O470" t="n">
        <v>40466.92</v>
      </c>
      <c r="P470" t="n">
        <v>418.86</v>
      </c>
      <c r="Q470" t="n">
        <v>1397.17</v>
      </c>
      <c r="R470" t="n">
        <v>92.40000000000001</v>
      </c>
      <c r="S470" t="n">
        <v>66.97</v>
      </c>
      <c r="T470" t="n">
        <v>10092.32</v>
      </c>
      <c r="U470" t="n">
        <v>0.72</v>
      </c>
      <c r="V470" t="n">
        <v>0.85</v>
      </c>
      <c r="W470" t="n">
        <v>5.33</v>
      </c>
      <c r="X470" t="n">
        <v>0.61</v>
      </c>
      <c r="Y470" t="n">
        <v>1</v>
      </c>
      <c r="Z470" t="n">
        <v>10</v>
      </c>
    </row>
    <row r="471">
      <c r="A471" t="n">
        <v>55</v>
      </c>
      <c r="B471" t="n">
        <v>150</v>
      </c>
      <c r="C471" t="inlineStr">
        <is>
          <t xml:space="preserve">CONCLUIDO	</t>
        </is>
      </c>
      <c r="D471" t="n">
        <v>3.4484</v>
      </c>
      <c r="E471" t="n">
        <v>29</v>
      </c>
      <c r="F471" t="n">
        <v>24.78</v>
      </c>
      <c r="G471" t="n">
        <v>67.58</v>
      </c>
      <c r="H471" t="n">
        <v>0.8</v>
      </c>
      <c r="I471" t="n">
        <v>22</v>
      </c>
      <c r="J471" t="n">
        <v>326.79</v>
      </c>
      <c r="K471" t="n">
        <v>61.82</v>
      </c>
      <c r="L471" t="n">
        <v>14.75</v>
      </c>
      <c r="M471" t="n">
        <v>20</v>
      </c>
      <c r="N471" t="n">
        <v>100.22</v>
      </c>
      <c r="O471" t="n">
        <v>40538.25</v>
      </c>
      <c r="P471" t="n">
        <v>417.32</v>
      </c>
      <c r="Q471" t="n">
        <v>1397.19</v>
      </c>
      <c r="R471" t="n">
        <v>92.51000000000001</v>
      </c>
      <c r="S471" t="n">
        <v>66.97</v>
      </c>
      <c r="T471" t="n">
        <v>10146.7</v>
      </c>
      <c r="U471" t="n">
        <v>0.72</v>
      </c>
      <c r="V471" t="n">
        <v>0.85</v>
      </c>
      <c r="W471" t="n">
        <v>5.33</v>
      </c>
      <c r="X471" t="n">
        <v>0.61</v>
      </c>
      <c r="Y471" t="n">
        <v>1</v>
      </c>
      <c r="Z471" t="n">
        <v>10</v>
      </c>
    </row>
    <row r="472">
      <c r="A472" t="n">
        <v>56</v>
      </c>
      <c r="B472" t="n">
        <v>150</v>
      </c>
      <c r="C472" t="inlineStr">
        <is>
          <t xml:space="preserve">CONCLUIDO	</t>
        </is>
      </c>
      <c r="D472" t="n">
        <v>3.4612</v>
      </c>
      <c r="E472" t="n">
        <v>28.89</v>
      </c>
      <c r="F472" t="n">
        <v>24.73</v>
      </c>
      <c r="G472" t="n">
        <v>70.65000000000001</v>
      </c>
      <c r="H472" t="n">
        <v>0.82</v>
      </c>
      <c r="I472" t="n">
        <v>21</v>
      </c>
      <c r="J472" t="n">
        <v>327.37</v>
      </c>
      <c r="K472" t="n">
        <v>61.82</v>
      </c>
      <c r="L472" t="n">
        <v>15</v>
      </c>
      <c r="M472" t="n">
        <v>19</v>
      </c>
      <c r="N472" t="n">
        <v>100.55</v>
      </c>
      <c r="O472" t="n">
        <v>40609.74</v>
      </c>
      <c r="P472" t="n">
        <v>415.59</v>
      </c>
      <c r="Q472" t="n">
        <v>1397.2</v>
      </c>
      <c r="R472" t="n">
        <v>90.77</v>
      </c>
      <c r="S472" t="n">
        <v>66.97</v>
      </c>
      <c r="T472" t="n">
        <v>9281.6</v>
      </c>
      <c r="U472" t="n">
        <v>0.74</v>
      </c>
      <c r="V472" t="n">
        <v>0.85</v>
      </c>
      <c r="W472" t="n">
        <v>5.33</v>
      </c>
      <c r="X472" t="n">
        <v>0.5600000000000001</v>
      </c>
      <c r="Y472" t="n">
        <v>1</v>
      </c>
      <c r="Z472" t="n">
        <v>10</v>
      </c>
    </row>
    <row r="473">
      <c r="A473" t="n">
        <v>57</v>
      </c>
      <c r="B473" t="n">
        <v>150</v>
      </c>
      <c r="C473" t="inlineStr">
        <is>
          <t xml:space="preserve">CONCLUIDO	</t>
        </is>
      </c>
      <c r="D473" t="n">
        <v>3.4574</v>
      </c>
      <c r="E473" t="n">
        <v>28.92</v>
      </c>
      <c r="F473" t="n">
        <v>24.76</v>
      </c>
      <c r="G473" t="n">
        <v>70.73999999999999</v>
      </c>
      <c r="H473" t="n">
        <v>0.83</v>
      </c>
      <c r="I473" t="n">
        <v>21</v>
      </c>
      <c r="J473" t="n">
        <v>327.95</v>
      </c>
      <c r="K473" t="n">
        <v>61.82</v>
      </c>
      <c r="L473" t="n">
        <v>15.25</v>
      </c>
      <c r="M473" t="n">
        <v>19</v>
      </c>
      <c r="N473" t="n">
        <v>100.88</v>
      </c>
      <c r="O473" t="n">
        <v>40681.39</v>
      </c>
      <c r="P473" t="n">
        <v>415.78</v>
      </c>
      <c r="Q473" t="n">
        <v>1397.22</v>
      </c>
      <c r="R473" t="n">
        <v>91.76000000000001</v>
      </c>
      <c r="S473" t="n">
        <v>66.97</v>
      </c>
      <c r="T473" t="n">
        <v>9778.93</v>
      </c>
      <c r="U473" t="n">
        <v>0.73</v>
      </c>
      <c r="V473" t="n">
        <v>0.85</v>
      </c>
      <c r="W473" t="n">
        <v>5.33</v>
      </c>
      <c r="X473" t="n">
        <v>0.59</v>
      </c>
      <c r="Y473" t="n">
        <v>1</v>
      </c>
      <c r="Z473" t="n">
        <v>10</v>
      </c>
    </row>
    <row r="474">
      <c r="A474" t="n">
        <v>58</v>
      </c>
      <c r="B474" t="n">
        <v>150</v>
      </c>
      <c r="C474" t="inlineStr">
        <is>
          <t xml:space="preserve">CONCLUIDO	</t>
        </is>
      </c>
      <c r="D474" t="n">
        <v>3.4599</v>
      </c>
      <c r="E474" t="n">
        <v>28.9</v>
      </c>
      <c r="F474" t="n">
        <v>24.74</v>
      </c>
      <c r="G474" t="n">
        <v>70.68000000000001</v>
      </c>
      <c r="H474" t="n">
        <v>0.84</v>
      </c>
      <c r="I474" t="n">
        <v>21</v>
      </c>
      <c r="J474" t="n">
        <v>328.53</v>
      </c>
      <c r="K474" t="n">
        <v>61.82</v>
      </c>
      <c r="L474" t="n">
        <v>15.5</v>
      </c>
      <c r="M474" t="n">
        <v>19</v>
      </c>
      <c r="N474" t="n">
        <v>101.21</v>
      </c>
      <c r="O474" t="n">
        <v>40753.2</v>
      </c>
      <c r="P474" t="n">
        <v>414.61</v>
      </c>
      <c r="Q474" t="n">
        <v>1397.22</v>
      </c>
      <c r="R474" t="n">
        <v>91.02</v>
      </c>
      <c r="S474" t="n">
        <v>66.97</v>
      </c>
      <c r="T474" t="n">
        <v>9405.030000000001</v>
      </c>
      <c r="U474" t="n">
        <v>0.74</v>
      </c>
      <c r="V474" t="n">
        <v>0.85</v>
      </c>
      <c r="W474" t="n">
        <v>5.33</v>
      </c>
      <c r="X474" t="n">
        <v>0.57</v>
      </c>
      <c r="Y474" t="n">
        <v>1</v>
      </c>
      <c r="Z474" t="n">
        <v>10</v>
      </c>
    </row>
    <row r="475">
      <c r="A475" t="n">
        <v>59</v>
      </c>
      <c r="B475" t="n">
        <v>150</v>
      </c>
      <c r="C475" t="inlineStr">
        <is>
          <t xml:space="preserve">CONCLUIDO	</t>
        </is>
      </c>
      <c r="D475" t="n">
        <v>3.4705</v>
      </c>
      <c r="E475" t="n">
        <v>28.81</v>
      </c>
      <c r="F475" t="n">
        <v>24.71</v>
      </c>
      <c r="G475" t="n">
        <v>74.12</v>
      </c>
      <c r="H475" t="n">
        <v>0.85</v>
      </c>
      <c r="I475" t="n">
        <v>20</v>
      </c>
      <c r="J475" t="n">
        <v>329.12</v>
      </c>
      <c r="K475" t="n">
        <v>61.82</v>
      </c>
      <c r="L475" t="n">
        <v>15.75</v>
      </c>
      <c r="M475" t="n">
        <v>18</v>
      </c>
      <c r="N475" t="n">
        <v>101.54</v>
      </c>
      <c r="O475" t="n">
        <v>40825.16</v>
      </c>
      <c r="P475" t="n">
        <v>413.87</v>
      </c>
      <c r="Q475" t="n">
        <v>1397.25</v>
      </c>
      <c r="R475" t="n">
        <v>89.95</v>
      </c>
      <c r="S475" t="n">
        <v>66.97</v>
      </c>
      <c r="T475" t="n">
        <v>8878.719999999999</v>
      </c>
      <c r="U475" t="n">
        <v>0.74</v>
      </c>
      <c r="V475" t="n">
        <v>0.85</v>
      </c>
      <c r="W475" t="n">
        <v>5.33</v>
      </c>
      <c r="X475" t="n">
        <v>0.54</v>
      </c>
      <c r="Y475" t="n">
        <v>1</v>
      </c>
      <c r="Z475" t="n">
        <v>10</v>
      </c>
    </row>
    <row r="476">
      <c r="A476" t="n">
        <v>60</v>
      </c>
      <c r="B476" t="n">
        <v>150</v>
      </c>
      <c r="C476" t="inlineStr">
        <is>
          <t xml:space="preserve">CONCLUIDO	</t>
        </is>
      </c>
      <c r="D476" t="n">
        <v>3.4709</v>
      </c>
      <c r="E476" t="n">
        <v>28.81</v>
      </c>
      <c r="F476" t="n">
        <v>24.7</v>
      </c>
      <c r="G476" t="n">
        <v>74.11</v>
      </c>
      <c r="H476" t="n">
        <v>0.86</v>
      </c>
      <c r="I476" t="n">
        <v>20</v>
      </c>
      <c r="J476" t="n">
        <v>329.7</v>
      </c>
      <c r="K476" t="n">
        <v>61.82</v>
      </c>
      <c r="L476" t="n">
        <v>16</v>
      </c>
      <c r="M476" t="n">
        <v>18</v>
      </c>
      <c r="N476" t="n">
        <v>101.88</v>
      </c>
      <c r="O476" t="n">
        <v>40897.29</v>
      </c>
      <c r="P476" t="n">
        <v>413.4</v>
      </c>
      <c r="Q476" t="n">
        <v>1397.2</v>
      </c>
      <c r="R476" t="n">
        <v>89.84999999999999</v>
      </c>
      <c r="S476" t="n">
        <v>66.97</v>
      </c>
      <c r="T476" t="n">
        <v>8825.41</v>
      </c>
      <c r="U476" t="n">
        <v>0.75</v>
      </c>
      <c r="V476" t="n">
        <v>0.85</v>
      </c>
      <c r="W476" t="n">
        <v>5.33</v>
      </c>
      <c r="X476" t="n">
        <v>0.54</v>
      </c>
      <c r="Y476" t="n">
        <v>1</v>
      </c>
      <c r="Z476" t="n">
        <v>10</v>
      </c>
    </row>
    <row r="477">
      <c r="A477" t="n">
        <v>61</v>
      </c>
      <c r="B477" t="n">
        <v>150</v>
      </c>
      <c r="C477" t="inlineStr">
        <is>
          <t xml:space="preserve">CONCLUIDO	</t>
        </is>
      </c>
      <c r="D477" t="n">
        <v>3.4709</v>
      </c>
      <c r="E477" t="n">
        <v>28.81</v>
      </c>
      <c r="F477" t="n">
        <v>24.7</v>
      </c>
      <c r="G477" t="n">
        <v>74.11</v>
      </c>
      <c r="H477" t="n">
        <v>0.88</v>
      </c>
      <c r="I477" t="n">
        <v>20</v>
      </c>
      <c r="J477" t="n">
        <v>330.29</v>
      </c>
      <c r="K477" t="n">
        <v>61.82</v>
      </c>
      <c r="L477" t="n">
        <v>16.25</v>
      </c>
      <c r="M477" t="n">
        <v>18</v>
      </c>
      <c r="N477" t="n">
        <v>102.21</v>
      </c>
      <c r="O477" t="n">
        <v>40969.57</v>
      </c>
      <c r="P477" t="n">
        <v>410.93</v>
      </c>
      <c r="Q477" t="n">
        <v>1397.25</v>
      </c>
      <c r="R477" t="n">
        <v>89.98999999999999</v>
      </c>
      <c r="S477" t="n">
        <v>66.97</v>
      </c>
      <c r="T477" t="n">
        <v>8894.26</v>
      </c>
      <c r="U477" t="n">
        <v>0.74</v>
      </c>
      <c r="V477" t="n">
        <v>0.85</v>
      </c>
      <c r="W477" t="n">
        <v>5.33</v>
      </c>
      <c r="X477" t="n">
        <v>0.54</v>
      </c>
      <c r="Y477" t="n">
        <v>1</v>
      </c>
      <c r="Z477" t="n">
        <v>10</v>
      </c>
    </row>
    <row r="478">
      <c r="A478" t="n">
        <v>62</v>
      </c>
      <c r="B478" t="n">
        <v>150</v>
      </c>
      <c r="C478" t="inlineStr">
        <is>
          <t xml:space="preserve">CONCLUIDO	</t>
        </is>
      </c>
      <c r="D478" t="n">
        <v>3.4797</v>
      </c>
      <c r="E478" t="n">
        <v>28.74</v>
      </c>
      <c r="F478" t="n">
        <v>24.68</v>
      </c>
      <c r="G478" t="n">
        <v>77.95</v>
      </c>
      <c r="H478" t="n">
        <v>0.89</v>
      </c>
      <c r="I478" t="n">
        <v>19</v>
      </c>
      <c r="J478" t="n">
        <v>330.87</v>
      </c>
      <c r="K478" t="n">
        <v>61.82</v>
      </c>
      <c r="L478" t="n">
        <v>16.5</v>
      </c>
      <c r="M478" t="n">
        <v>17</v>
      </c>
      <c r="N478" t="n">
        <v>102.55</v>
      </c>
      <c r="O478" t="n">
        <v>41042.02</v>
      </c>
      <c r="P478" t="n">
        <v>411.31</v>
      </c>
      <c r="Q478" t="n">
        <v>1397.18</v>
      </c>
      <c r="R478" t="n">
        <v>89.42</v>
      </c>
      <c r="S478" t="n">
        <v>66.97</v>
      </c>
      <c r="T478" t="n">
        <v>8618.9</v>
      </c>
      <c r="U478" t="n">
        <v>0.75</v>
      </c>
      <c r="V478" t="n">
        <v>0.85</v>
      </c>
      <c r="W478" t="n">
        <v>5.33</v>
      </c>
      <c r="X478" t="n">
        <v>0.52</v>
      </c>
      <c r="Y478" t="n">
        <v>1</v>
      </c>
      <c r="Z478" t="n">
        <v>10</v>
      </c>
    </row>
    <row r="479">
      <c r="A479" t="n">
        <v>63</v>
      </c>
      <c r="B479" t="n">
        <v>150</v>
      </c>
      <c r="C479" t="inlineStr">
        <is>
          <t xml:space="preserve">CONCLUIDO	</t>
        </is>
      </c>
      <c r="D479" t="n">
        <v>3.4791</v>
      </c>
      <c r="E479" t="n">
        <v>28.74</v>
      </c>
      <c r="F479" t="n">
        <v>24.69</v>
      </c>
      <c r="G479" t="n">
        <v>77.97</v>
      </c>
      <c r="H479" t="n">
        <v>0.9</v>
      </c>
      <c r="I479" t="n">
        <v>19</v>
      </c>
      <c r="J479" t="n">
        <v>331.46</v>
      </c>
      <c r="K479" t="n">
        <v>61.82</v>
      </c>
      <c r="L479" t="n">
        <v>16.75</v>
      </c>
      <c r="M479" t="n">
        <v>17</v>
      </c>
      <c r="N479" t="n">
        <v>102.89</v>
      </c>
      <c r="O479" t="n">
        <v>41114.63</v>
      </c>
      <c r="P479" t="n">
        <v>410.91</v>
      </c>
      <c r="Q479" t="n">
        <v>1397.2</v>
      </c>
      <c r="R479" t="n">
        <v>89.54000000000001</v>
      </c>
      <c r="S479" t="n">
        <v>66.97</v>
      </c>
      <c r="T479" t="n">
        <v>8676.73</v>
      </c>
      <c r="U479" t="n">
        <v>0.75</v>
      </c>
      <c r="V479" t="n">
        <v>0.85</v>
      </c>
      <c r="W479" t="n">
        <v>5.33</v>
      </c>
      <c r="X479" t="n">
        <v>0.53</v>
      </c>
      <c r="Y479" t="n">
        <v>1</v>
      </c>
      <c r="Z479" t="n">
        <v>10</v>
      </c>
    </row>
    <row r="480">
      <c r="A480" t="n">
        <v>64</v>
      </c>
      <c r="B480" t="n">
        <v>150</v>
      </c>
      <c r="C480" t="inlineStr">
        <is>
          <t xml:space="preserve">CONCLUIDO	</t>
        </is>
      </c>
      <c r="D480" t="n">
        <v>3.4799</v>
      </c>
      <c r="E480" t="n">
        <v>28.74</v>
      </c>
      <c r="F480" t="n">
        <v>24.68</v>
      </c>
      <c r="G480" t="n">
        <v>77.95</v>
      </c>
      <c r="H480" t="n">
        <v>0.91</v>
      </c>
      <c r="I480" t="n">
        <v>19</v>
      </c>
      <c r="J480" t="n">
        <v>332.05</v>
      </c>
      <c r="K480" t="n">
        <v>61.82</v>
      </c>
      <c r="L480" t="n">
        <v>17</v>
      </c>
      <c r="M480" t="n">
        <v>17</v>
      </c>
      <c r="N480" t="n">
        <v>103.23</v>
      </c>
      <c r="O480" t="n">
        <v>41187.41</v>
      </c>
      <c r="P480" t="n">
        <v>410.11</v>
      </c>
      <c r="Q480" t="n">
        <v>1397.36</v>
      </c>
      <c r="R480" t="n">
        <v>89.36</v>
      </c>
      <c r="S480" t="n">
        <v>66.97</v>
      </c>
      <c r="T480" t="n">
        <v>8584.959999999999</v>
      </c>
      <c r="U480" t="n">
        <v>0.75</v>
      </c>
      <c r="V480" t="n">
        <v>0.85</v>
      </c>
      <c r="W480" t="n">
        <v>5.33</v>
      </c>
      <c r="X480" t="n">
        <v>0.52</v>
      </c>
      <c r="Y480" t="n">
        <v>1</v>
      </c>
      <c r="Z480" t="n">
        <v>10</v>
      </c>
    </row>
    <row r="481">
      <c r="A481" t="n">
        <v>65</v>
      </c>
      <c r="B481" t="n">
        <v>150</v>
      </c>
      <c r="C481" t="inlineStr">
        <is>
          <t xml:space="preserve">CONCLUIDO	</t>
        </is>
      </c>
      <c r="D481" t="n">
        <v>3.4908</v>
      </c>
      <c r="E481" t="n">
        <v>28.65</v>
      </c>
      <c r="F481" t="n">
        <v>24.65</v>
      </c>
      <c r="G481" t="n">
        <v>82.16</v>
      </c>
      <c r="H481" t="n">
        <v>0.92</v>
      </c>
      <c r="I481" t="n">
        <v>18</v>
      </c>
      <c r="J481" t="n">
        <v>332.64</v>
      </c>
      <c r="K481" t="n">
        <v>61.82</v>
      </c>
      <c r="L481" t="n">
        <v>17.25</v>
      </c>
      <c r="M481" t="n">
        <v>16</v>
      </c>
      <c r="N481" t="n">
        <v>103.57</v>
      </c>
      <c r="O481" t="n">
        <v>41260.35</v>
      </c>
      <c r="P481" t="n">
        <v>407.73</v>
      </c>
      <c r="Q481" t="n">
        <v>1397.2</v>
      </c>
      <c r="R481" t="n">
        <v>88.41</v>
      </c>
      <c r="S481" t="n">
        <v>66.97</v>
      </c>
      <c r="T481" t="n">
        <v>8118.52</v>
      </c>
      <c r="U481" t="n">
        <v>0.76</v>
      </c>
      <c r="V481" t="n">
        <v>0.85</v>
      </c>
      <c r="W481" t="n">
        <v>5.32</v>
      </c>
      <c r="X481" t="n">
        <v>0.48</v>
      </c>
      <c r="Y481" t="n">
        <v>1</v>
      </c>
      <c r="Z481" t="n">
        <v>10</v>
      </c>
    </row>
    <row r="482">
      <c r="A482" t="n">
        <v>66</v>
      </c>
      <c r="B482" t="n">
        <v>150</v>
      </c>
      <c r="C482" t="inlineStr">
        <is>
          <t xml:space="preserve">CONCLUIDO	</t>
        </is>
      </c>
      <c r="D482" t="n">
        <v>3.4878</v>
      </c>
      <c r="E482" t="n">
        <v>28.67</v>
      </c>
      <c r="F482" t="n">
        <v>24.67</v>
      </c>
      <c r="G482" t="n">
        <v>82.25</v>
      </c>
      <c r="H482" t="n">
        <v>0.9399999999999999</v>
      </c>
      <c r="I482" t="n">
        <v>18</v>
      </c>
      <c r="J482" t="n">
        <v>333.24</v>
      </c>
      <c r="K482" t="n">
        <v>61.82</v>
      </c>
      <c r="L482" t="n">
        <v>17.5</v>
      </c>
      <c r="M482" t="n">
        <v>16</v>
      </c>
      <c r="N482" t="n">
        <v>103.92</v>
      </c>
      <c r="O482" t="n">
        <v>41333.46</v>
      </c>
      <c r="P482" t="n">
        <v>408.96</v>
      </c>
      <c r="Q482" t="n">
        <v>1397.17</v>
      </c>
      <c r="R482" t="n">
        <v>89.16</v>
      </c>
      <c r="S482" t="n">
        <v>66.97</v>
      </c>
      <c r="T482" t="n">
        <v>8490.33</v>
      </c>
      <c r="U482" t="n">
        <v>0.75</v>
      </c>
      <c r="V482" t="n">
        <v>0.85</v>
      </c>
      <c r="W482" t="n">
        <v>5.33</v>
      </c>
      <c r="X482" t="n">
        <v>0.51</v>
      </c>
      <c r="Y482" t="n">
        <v>1</v>
      </c>
      <c r="Z482" t="n">
        <v>10</v>
      </c>
    </row>
    <row r="483">
      <c r="A483" t="n">
        <v>67</v>
      </c>
      <c r="B483" t="n">
        <v>150</v>
      </c>
      <c r="C483" t="inlineStr">
        <is>
          <t xml:space="preserve">CONCLUIDO	</t>
        </is>
      </c>
      <c r="D483" t="n">
        <v>3.4904</v>
      </c>
      <c r="E483" t="n">
        <v>28.65</v>
      </c>
      <c r="F483" t="n">
        <v>24.65</v>
      </c>
      <c r="G483" t="n">
        <v>82.17</v>
      </c>
      <c r="H483" t="n">
        <v>0.95</v>
      </c>
      <c r="I483" t="n">
        <v>18</v>
      </c>
      <c r="J483" t="n">
        <v>333.83</v>
      </c>
      <c r="K483" t="n">
        <v>61.82</v>
      </c>
      <c r="L483" t="n">
        <v>17.75</v>
      </c>
      <c r="M483" t="n">
        <v>16</v>
      </c>
      <c r="N483" t="n">
        <v>104.26</v>
      </c>
      <c r="O483" t="n">
        <v>41406.86</v>
      </c>
      <c r="P483" t="n">
        <v>407.85</v>
      </c>
      <c r="Q483" t="n">
        <v>1397.23</v>
      </c>
      <c r="R483" t="n">
        <v>88.58</v>
      </c>
      <c r="S483" t="n">
        <v>66.97</v>
      </c>
      <c r="T483" t="n">
        <v>8201.450000000001</v>
      </c>
      <c r="U483" t="n">
        <v>0.76</v>
      </c>
      <c r="V483" t="n">
        <v>0.85</v>
      </c>
      <c r="W483" t="n">
        <v>5.32</v>
      </c>
      <c r="X483" t="n">
        <v>0.49</v>
      </c>
      <c r="Y483" t="n">
        <v>1</v>
      </c>
      <c r="Z483" t="n">
        <v>10</v>
      </c>
    </row>
    <row r="484">
      <c r="A484" t="n">
        <v>68</v>
      </c>
      <c r="B484" t="n">
        <v>150</v>
      </c>
      <c r="C484" t="inlineStr">
        <is>
          <t xml:space="preserve">CONCLUIDO	</t>
        </is>
      </c>
      <c r="D484" t="n">
        <v>3.4914</v>
      </c>
      <c r="E484" t="n">
        <v>28.64</v>
      </c>
      <c r="F484" t="n">
        <v>24.64</v>
      </c>
      <c r="G484" t="n">
        <v>82.15000000000001</v>
      </c>
      <c r="H484" t="n">
        <v>0.96</v>
      </c>
      <c r="I484" t="n">
        <v>18</v>
      </c>
      <c r="J484" t="n">
        <v>334.43</v>
      </c>
      <c r="K484" t="n">
        <v>61.82</v>
      </c>
      <c r="L484" t="n">
        <v>18</v>
      </c>
      <c r="M484" t="n">
        <v>16</v>
      </c>
      <c r="N484" t="n">
        <v>104.61</v>
      </c>
      <c r="O484" t="n">
        <v>41480.31</v>
      </c>
      <c r="P484" t="n">
        <v>406.27</v>
      </c>
      <c r="Q484" t="n">
        <v>1397.22</v>
      </c>
      <c r="R484" t="n">
        <v>88.13</v>
      </c>
      <c r="S484" t="n">
        <v>66.97</v>
      </c>
      <c r="T484" t="n">
        <v>7978.77</v>
      </c>
      <c r="U484" t="n">
        <v>0.76</v>
      </c>
      <c r="V484" t="n">
        <v>0.85</v>
      </c>
      <c r="W484" t="n">
        <v>5.32</v>
      </c>
      <c r="X484" t="n">
        <v>0.48</v>
      </c>
      <c r="Y484" t="n">
        <v>1</v>
      </c>
      <c r="Z484" t="n">
        <v>10</v>
      </c>
    </row>
    <row r="485">
      <c r="A485" t="n">
        <v>69</v>
      </c>
      <c r="B485" t="n">
        <v>150</v>
      </c>
      <c r="C485" t="inlineStr">
        <is>
          <t xml:space="preserve">CONCLUIDO	</t>
        </is>
      </c>
      <c r="D485" t="n">
        <v>3.5024</v>
      </c>
      <c r="E485" t="n">
        <v>28.55</v>
      </c>
      <c r="F485" t="n">
        <v>24.61</v>
      </c>
      <c r="G485" t="n">
        <v>86.86</v>
      </c>
      <c r="H485" t="n">
        <v>0.97</v>
      </c>
      <c r="I485" t="n">
        <v>17</v>
      </c>
      <c r="J485" t="n">
        <v>335.02</v>
      </c>
      <c r="K485" t="n">
        <v>61.82</v>
      </c>
      <c r="L485" t="n">
        <v>18.25</v>
      </c>
      <c r="M485" t="n">
        <v>15</v>
      </c>
      <c r="N485" t="n">
        <v>104.95</v>
      </c>
      <c r="O485" t="n">
        <v>41553.93</v>
      </c>
      <c r="P485" t="n">
        <v>404.64</v>
      </c>
      <c r="Q485" t="n">
        <v>1397.19</v>
      </c>
      <c r="R485" t="n">
        <v>86.98999999999999</v>
      </c>
      <c r="S485" t="n">
        <v>66.97</v>
      </c>
      <c r="T485" t="n">
        <v>7409.47</v>
      </c>
      <c r="U485" t="n">
        <v>0.77</v>
      </c>
      <c r="V485" t="n">
        <v>0.86</v>
      </c>
      <c r="W485" t="n">
        <v>5.32</v>
      </c>
      <c r="X485" t="n">
        <v>0.45</v>
      </c>
      <c r="Y485" t="n">
        <v>1</v>
      </c>
      <c r="Z485" t="n">
        <v>10</v>
      </c>
    </row>
    <row r="486">
      <c r="A486" t="n">
        <v>70</v>
      </c>
      <c r="B486" t="n">
        <v>150</v>
      </c>
      <c r="C486" t="inlineStr">
        <is>
          <t xml:space="preserve">CONCLUIDO	</t>
        </is>
      </c>
      <c r="D486" t="n">
        <v>3.5028</v>
      </c>
      <c r="E486" t="n">
        <v>28.55</v>
      </c>
      <c r="F486" t="n">
        <v>24.61</v>
      </c>
      <c r="G486" t="n">
        <v>86.84999999999999</v>
      </c>
      <c r="H486" t="n">
        <v>0.98</v>
      </c>
      <c r="I486" t="n">
        <v>17</v>
      </c>
      <c r="J486" t="n">
        <v>335.62</v>
      </c>
      <c r="K486" t="n">
        <v>61.82</v>
      </c>
      <c r="L486" t="n">
        <v>18.5</v>
      </c>
      <c r="M486" t="n">
        <v>15</v>
      </c>
      <c r="N486" t="n">
        <v>105.3</v>
      </c>
      <c r="O486" t="n">
        <v>41627.72</v>
      </c>
      <c r="P486" t="n">
        <v>404.71</v>
      </c>
      <c r="Q486" t="n">
        <v>1397.21</v>
      </c>
      <c r="R486" t="n">
        <v>87.03</v>
      </c>
      <c r="S486" t="n">
        <v>66.97</v>
      </c>
      <c r="T486" t="n">
        <v>7431.98</v>
      </c>
      <c r="U486" t="n">
        <v>0.77</v>
      </c>
      <c r="V486" t="n">
        <v>0.86</v>
      </c>
      <c r="W486" t="n">
        <v>5.32</v>
      </c>
      <c r="X486" t="n">
        <v>0.44</v>
      </c>
      <c r="Y486" t="n">
        <v>1</v>
      </c>
      <c r="Z486" t="n">
        <v>10</v>
      </c>
    </row>
    <row r="487">
      <c r="A487" t="n">
        <v>71</v>
      </c>
      <c r="B487" t="n">
        <v>150</v>
      </c>
      <c r="C487" t="inlineStr">
        <is>
          <t xml:space="preserve">CONCLUIDO	</t>
        </is>
      </c>
      <c r="D487" t="n">
        <v>3.5017</v>
      </c>
      <c r="E487" t="n">
        <v>28.56</v>
      </c>
      <c r="F487" t="n">
        <v>24.62</v>
      </c>
      <c r="G487" t="n">
        <v>86.88</v>
      </c>
      <c r="H487" t="n">
        <v>0.99</v>
      </c>
      <c r="I487" t="n">
        <v>17</v>
      </c>
      <c r="J487" t="n">
        <v>336.22</v>
      </c>
      <c r="K487" t="n">
        <v>61.82</v>
      </c>
      <c r="L487" t="n">
        <v>18.75</v>
      </c>
      <c r="M487" t="n">
        <v>15</v>
      </c>
      <c r="N487" t="n">
        <v>105.65</v>
      </c>
      <c r="O487" t="n">
        <v>41701.68</v>
      </c>
      <c r="P487" t="n">
        <v>404.41</v>
      </c>
      <c r="Q487" t="n">
        <v>1397.2</v>
      </c>
      <c r="R487" t="n">
        <v>87.34999999999999</v>
      </c>
      <c r="S487" t="n">
        <v>66.97</v>
      </c>
      <c r="T487" t="n">
        <v>7593.66</v>
      </c>
      <c r="U487" t="n">
        <v>0.77</v>
      </c>
      <c r="V487" t="n">
        <v>0.85</v>
      </c>
      <c r="W487" t="n">
        <v>5.32</v>
      </c>
      <c r="X487" t="n">
        <v>0.45</v>
      </c>
      <c r="Y487" t="n">
        <v>1</v>
      </c>
      <c r="Z487" t="n">
        <v>10</v>
      </c>
    </row>
    <row r="488">
      <c r="A488" t="n">
        <v>72</v>
      </c>
      <c r="B488" t="n">
        <v>150</v>
      </c>
      <c r="C488" t="inlineStr">
        <is>
          <t xml:space="preserve">CONCLUIDO	</t>
        </is>
      </c>
      <c r="D488" t="n">
        <v>3.5001</v>
      </c>
      <c r="E488" t="n">
        <v>28.57</v>
      </c>
      <c r="F488" t="n">
        <v>24.63</v>
      </c>
      <c r="G488" t="n">
        <v>86.93000000000001</v>
      </c>
      <c r="H488" t="n">
        <v>1.01</v>
      </c>
      <c r="I488" t="n">
        <v>17</v>
      </c>
      <c r="J488" t="n">
        <v>336.82</v>
      </c>
      <c r="K488" t="n">
        <v>61.82</v>
      </c>
      <c r="L488" t="n">
        <v>19</v>
      </c>
      <c r="M488" t="n">
        <v>15</v>
      </c>
      <c r="N488" t="n">
        <v>106</v>
      </c>
      <c r="O488" t="n">
        <v>41775.82</v>
      </c>
      <c r="P488" t="n">
        <v>403.33</v>
      </c>
      <c r="Q488" t="n">
        <v>1397.2</v>
      </c>
      <c r="R488" t="n">
        <v>87.5</v>
      </c>
      <c r="S488" t="n">
        <v>66.97</v>
      </c>
      <c r="T488" t="n">
        <v>7666.16</v>
      </c>
      <c r="U488" t="n">
        <v>0.77</v>
      </c>
      <c r="V488" t="n">
        <v>0.85</v>
      </c>
      <c r="W488" t="n">
        <v>5.33</v>
      </c>
      <c r="X488" t="n">
        <v>0.46</v>
      </c>
      <c r="Y488" t="n">
        <v>1</v>
      </c>
      <c r="Z488" t="n">
        <v>10</v>
      </c>
    </row>
    <row r="489">
      <c r="A489" t="n">
        <v>73</v>
      </c>
      <c r="B489" t="n">
        <v>150</v>
      </c>
      <c r="C489" t="inlineStr">
        <is>
          <t xml:space="preserve">CONCLUIDO	</t>
        </is>
      </c>
      <c r="D489" t="n">
        <v>3.5113</v>
      </c>
      <c r="E489" t="n">
        <v>28.48</v>
      </c>
      <c r="F489" t="n">
        <v>24.59</v>
      </c>
      <c r="G489" t="n">
        <v>92.23</v>
      </c>
      <c r="H489" t="n">
        <v>1.02</v>
      </c>
      <c r="I489" t="n">
        <v>16</v>
      </c>
      <c r="J489" t="n">
        <v>337.43</v>
      </c>
      <c r="K489" t="n">
        <v>61.82</v>
      </c>
      <c r="L489" t="n">
        <v>19.25</v>
      </c>
      <c r="M489" t="n">
        <v>14</v>
      </c>
      <c r="N489" t="n">
        <v>106.35</v>
      </c>
      <c r="O489" t="n">
        <v>41850.13</v>
      </c>
      <c r="P489" t="n">
        <v>401.84</v>
      </c>
      <c r="Q489" t="n">
        <v>1397.2</v>
      </c>
      <c r="R489" t="n">
        <v>86.59999999999999</v>
      </c>
      <c r="S489" t="n">
        <v>66.97</v>
      </c>
      <c r="T489" t="n">
        <v>7221.3</v>
      </c>
      <c r="U489" t="n">
        <v>0.77</v>
      </c>
      <c r="V489" t="n">
        <v>0.86</v>
      </c>
      <c r="W489" t="n">
        <v>5.32</v>
      </c>
      <c r="X489" t="n">
        <v>0.43</v>
      </c>
      <c r="Y489" t="n">
        <v>1</v>
      </c>
      <c r="Z489" t="n">
        <v>10</v>
      </c>
    </row>
    <row r="490">
      <c r="A490" t="n">
        <v>74</v>
      </c>
      <c r="B490" t="n">
        <v>150</v>
      </c>
      <c r="C490" t="inlineStr">
        <is>
          <t xml:space="preserve">CONCLUIDO	</t>
        </is>
      </c>
      <c r="D490" t="n">
        <v>3.5098</v>
      </c>
      <c r="E490" t="n">
        <v>28.49</v>
      </c>
      <c r="F490" t="n">
        <v>24.61</v>
      </c>
      <c r="G490" t="n">
        <v>92.27</v>
      </c>
      <c r="H490" t="n">
        <v>1.03</v>
      </c>
      <c r="I490" t="n">
        <v>16</v>
      </c>
      <c r="J490" t="n">
        <v>338.03</v>
      </c>
      <c r="K490" t="n">
        <v>61.82</v>
      </c>
      <c r="L490" t="n">
        <v>19.5</v>
      </c>
      <c r="M490" t="n">
        <v>14</v>
      </c>
      <c r="N490" t="n">
        <v>106.71</v>
      </c>
      <c r="O490" t="n">
        <v>41924.62</v>
      </c>
      <c r="P490" t="n">
        <v>402.79</v>
      </c>
      <c r="Q490" t="n">
        <v>1397.2</v>
      </c>
      <c r="R490" t="n">
        <v>86.93000000000001</v>
      </c>
      <c r="S490" t="n">
        <v>66.97</v>
      </c>
      <c r="T490" t="n">
        <v>7386.46</v>
      </c>
      <c r="U490" t="n">
        <v>0.77</v>
      </c>
      <c r="V490" t="n">
        <v>0.86</v>
      </c>
      <c r="W490" t="n">
        <v>5.32</v>
      </c>
      <c r="X490" t="n">
        <v>0.44</v>
      </c>
      <c r="Y490" t="n">
        <v>1</v>
      </c>
      <c r="Z490" t="n">
        <v>10</v>
      </c>
    </row>
    <row r="491">
      <c r="A491" t="n">
        <v>75</v>
      </c>
      <c r="B491" t="n">
        <v>150</v>
      </c>
      <c r="C491" t="inlineStr">
        <is>
          <t xml:space="preserve">CONCLUIDO	</t>
        </is>
      </c>
      <c r="D491" t="n">
        <v>3.51</v>
      </c>
      <c r="E491" t="n">
        <v>28.49</v>
      </c>
      <c r="F491" t="n">
        <v>24.6</v>
      </c>
      <c r="G491" t="n">
        <v>92.26000000000001</v>
      </c>
      <c r="H491" t="n">
        <v>1.04</v>
      </c>
      <c r="I491" t="n">
        <v>16</v>
      </c>
      <c r="J491" t="n">
        <v>338.63</v>
      </c>
      <c r="K491" t="n">
        <v>61.82</v>
      </c>
      <c r="L491" t="n">
        <v>19.75</v>
      </c>
      <c r="M491" t="n">
        <v>14</v>
      </c>
      <c r="N491" t="n">
        <v>107.06</v>
      </c>
      <c r="O491" t="n">
        <v>41999.28</v>
      </c>
      <c r="P491" t="n">
        <v>402.14</v>
      </c>
      <c r="Q491" t="n">
        <v>1397.25</v>
      </c>
      <c r="R491" t="n">
        <v>86.90000000000001</v>
      </c>
      <c r="S491" t="n">
        <v>66.97</v>
      </c>
      <c r="T491" t="n">
        <v>7374.05</v>
      </c>
      <c r="U491" t="n">
        <v>0.77</v>
      </c>
      <c r="V491" t="n">
        <v>0.86</v>
      </c>
      <c r="W491" t="n">
        <v>5.32</v>
      </c>
      <c r="X491" t="n">
        <v>0.44</v>
      </c>
      <c r="Y491" t="n">
        <v>1</v>
      </c>
      <c r="Z491" t="n">
        <v>10</v>
      </c>
    </row>
    <row r="492">
      <c r="A492" t="n">
        <v>76</v>
      </c>
      <c r="B492" t="n">
        <v>150</v>
      </c>
      <c r="C492" t="inlineStr">
        <is>
          <t xml:space="preserve">CONCLUIDO	</t>
        </is>
      </c>
      <c r="D492" t="n">
        <v>3.5094</v>
      </c>
      <c r="E492" t="n">
        <v>28.5</v>
      </c>
      <c r="F492" t="n">
        <v>24.61</v>
      </c>
      <c r="G492" t="n">
        <v>92.28</v>
      </c>
      <c r="H492" t="n">
        <v>1.05</v>
      </c>
      <c r="I492" t="n">
        <v>16</v>
      </c>
      <c r="J492" t="n">
        <v>339.24</v>
      </c>
      <c r="K492" t="n">
        <v>61.82</v>
      </c>
      <c r="L492" t="n">
        <v>20</v>
      </c>
      <c r="M492" t="n">
        <v>14</v>
      </c>
      <c r="N492" t="n">
        <v>107.42</v>
      </c>
      <c r="O492" t="n">
        <v>42074.12</v>
      </c>
      <c r="P492" t="n">
        <v>401.86</v>
      </c>
      <c r="Q492" t="n">
        <v>1397.17</v>
      </c>
      <c r="R492" t="n">
        <v>87.18000000000001</v>
      </c>
      <c r="S492" t="n">
        <v>66.97</v>
      </c>
      <c r="T492" t="n">
        <v>7509.33</v>
      </c>
      <c r="U492" t="n">
        <v>0.77</v>
      </c>
      <c r="V492" t="n">
        <v>0.86</v>
      </c>
      <c r="W492" t="n">
        <v>5.32</v>
      </c>
      <c r="X492" t="n">
        <v>0.44</v>
      </c>
      <c r="Y492" t="n">
        <v>1</v>
      </c>
      <c r="Z492" t="n">
        <v>10</v>
      </c>
    </row>
    <row r="493">
      <c r="A493" t="n">
        <v>77</v>
      </c>
      <c r="B493" t="n">
        <v>150</v>
      </c>
      <c r="C493" t="inlineStr">
        <is>
          <t xml:space="preserve">CONCLUIDO	</t>
        </is>
      </c>
      <c r="D493" t="n">
        <v>3.5103</v>
      </c>
      <c r="E493" t="n">
        <v>28.49</v>
      </c>
      <c r="F493" t="n">
        <v>24.6</v>
      </c>
      <c r="G493" t="n">
        <v>92.26000000000001</v>
      </c>
      <c r="H493" t="n">
        <v>1.06</v>
      </c>
      <c r="I493" t="n">
        <v>16</v>
      </c>
      <c r="J493" t="n">
        <v>339.85</v>
      </c>
      <c r="K493" t="n">
        <v>61.82</v>
      </c>
      <c r="L493" t="n">
        <v>20.25</v>
      </c>
      <c r="M493" t="n">
        <v>14</v>
      </c>
      <c r="N493" t="n">
        <v>107.78</v>
      </c>
      <c r="O493" t="n">
        <v>42149.15</v>
      </c>
      <c r="P493" t="n">
        <v>400.84</v>
      </c>
      <c r="Q493" t="n">
        <v>1397.23</v>
      </c>
      <c r="R493" t="n">
        <v>86.90000000000001</v>
      </c>
      <c r="S493" t="n">
        <v>66.97</v>
      </c>
      <c r="T493" t="n">
        <v>7369.31</v>
      </c>
      <c r="U493" t="n">
        <v>0.77</v>
      </c>
      <c r="V493" t="n">
        <v>0.86</v>
      </c>
      <c r="W493" t="n">
        <v>5.32</v>
      </c>
      <c r="X493" t="n">
        <v>0.44</v>
      </c>
      <c r="Y493" t="n">
        <v>1</v>
      </c>
      <c r="Z493" t="n">
        <v>10</v>
      </c>
    </row>
    <row r="494">
      <c r="A494" t="n">
        <v>78</v>
      </c>
      <c r="B494" t="n">
        <v>150</v>
      </c>
      <c r="C494" t="inlineStr">
        <is>
          <t xml:space="preserve">CONCLUIDO	</t>
        </is>
      </c>
      <c r="D494" t="n">
        <v>3.5217</v>
      </c>
      <c r="E494" t="n">
        <v>28.4</v>
      </c>
      <c r="F494" t="n">
        <v>24.57</v>
      </c>
      <c r="G494" t="n">
        <v>98.26000000000001</v>
      </c>
      <c r="H494" t="n">
        <v>1.07</v>
      </c>
      <c r="I494" t="n">
        <v>15</v>
      </c>
      <c r="J494" t="n">
        <v>340.46</v>
      </c>
      <c r="K494" t="n">
        <v>61.82</v>
      </c>
      <c r="L494" t="n">
        <v>20.5</v>
      </c>
      <c r="M494" t="n">
        <v>13</v>
      </c>
      <c r="N494" t="n">
        <v>108.14</v>
      </c>
      <c r="O494" t="n">
        <v>42224.35</v>
      </c>
      <c r="P494" t="n">
        <v>399.51</v>
      </c>
      <c r="Q494" t="n">
        <v>1397.24</v>
      </c>
      <c r="R494" t="n">
        <v>85.52</v>
      </c>
      <c r="S494" t="n">
        <v>66.97</v>
      </c>
      <c r="T494" t="n">
        <v>6687.04</v>
      </c>
      <c r="U494" t="n">
        <v>0.78</v>
      </c>
      <c r="V494" t="n">
        <v>0.86</v>
      </c>
      <c r="W494" t="n">
        <v>5.32</v>
      </c>
      <c r="X494" t="n">
        <v>0.4</v>
      </c>
      <c r="Y494" t="n">
        <v>1</v>
      </c>
      <c r="Z494" t="n">
        <v>10</v>
      </c>
    </row>
    <row r="495">
      <c r="A495" t="n">
        <v>79</v>
      </c>
      <c r="B495" t="n">
        <v>150</v>
      </c>
      <c r="C495" t="inlineStr">
        <is>
          <t xml:space="preserve">CONCLUIDO	</t>
        </is>
      </c>
      <c r="D495" t="n">
        <v>3.523</v>
      </c>
      <c r="E495" t="n">
        <v>28.39</v>
      </c>
      <c r="F495" t="n">
        <v>24.55</v>
      </c>
      <c r="G495" t="n">
        <v>98.22</v>
      </c>
      <c r="H495" t="n">
        <v>1.08</v>
      </c>
      <c r="I495" t="n">
        <v>15</v>
      </c>
      <c r="J495" t="n">
        <v>341.07</v>
      </c>
      <c r="K495" t="n">
        <v>61.82</v>
      </c>
      <c r="L495" t="n">
        <v>20.75</v>
      </c>
      <c r="M495" t="n">
        <v>13</v>
      </c>
      <c r="N495" t="n">
        <v>108.5</v>
      </c>
      <c r="O495" t="n">
        <v>42299.74</v>
      </c>
      <c r="P495" t="n">
        <v>399.02</v>
      </c>
      <c r="Q495" t="n">
        <v>1397.19</v>
      </c>
      <c r="R495" t="n">
        <v>85.20999999999999</v>
      </c>
      <c r="S495" t="n">
        <v>66.97</v>
      </c>
      <c r="T495" t="n">
        <v>6533.74</v>
      </c>
      <c r="U495" t="n">
        <v>0.79</v>
      </c>
      <c r="V495" t="n">
        <v>0.86</v>
      </c>
      <c r="W495" t="n">
        <v>5.32</v>
      </c>
      <c r="X495" t="n">
        <v>0.39</v>
      </c>
      <c r="Y495" t="n">
        <v>1</v>
      </c>
      <c r="Z495" t="n">
        <v>10</v>
      </c>
    </row>
    <row r="496">
      <c r="A496" t="n">
        <v>80</v>
      </c>
      <c r="B496" t="n">
        <v>150</v>
      </c>
      <c r="C496" t="inlineStr">
        <is>
          <t xml:space="preserve">CONCLUIDO	</t>
        </is>
      </c>
      <c r="D496" t="n">
        <v>3.5215</v>
      </c>
      <c r="E496" t="n">
        <v>28.4</v>
      </c>
      <c r="F496" t="n">
        <v>24.57</v>
      </c>
      <c r="G496" t="n">
        <v>98.27</v>
      </c>
      <c r="H496" t="n">
        <v>1.1</v>
      </c>
      <c r="I496" t="n">
        <v>15</v>
      </c>
      <c r="J496" t="n">
        <v>341.68</v>
      </c>
      <c r="K496" t="n">
        <v>61.82</v>
      </c>
      <c r="L496" t="n">
        <v>21</v>
      </c>
      <c r="M496" t="n">
        <v>13</v>
      </c>
      <c r="N496" t="n">
        <v>108.86</v>
      </c>
      <c r="O496" t="n">
        <v>42375.31</v>
      </c>
      <c r="P496" t="n">
        <v>398.67</v>
      </c>
      <c r="Q496" t="n">
        <v>1397.17</v>
      </c>
      <c r="R496" t="n">
        <v>85.73</v>
      </c>
      <c r="S496" t="n">
        <v>66.97</v>
      </c>
      <c r="T496" t="n">
        <v>6792.34</v>
      </c>
      <c r="U496" t="n">
        <v>0.78</v>
      </c>
      <c r="V496" t="n">
        <v>0.86</v>
      </c>
      <c r="W496" t="n">
        <v>5.32</v>
      </c>
      <c r="X496" t="n">
        <v>0.4</v>
      </c>
      <c r="Y496" t="n">
        <v>1</v>
      </c>
      <c r="Z496" t="n">
        <v>10</v>
      </c>
    </row>
    <row r="497">
      <c r="A497" t="n">
        <v>81</v>
      </c>
      <c r="B497" t="n">
        <v>150</v>
      </c>
      <c r="C497" t="inlineStr">
        <is>
          <t xml:space="preserve">CONCLUIDO	</t>
        </is>
      </c>
      <c r="D497" t="n">
        <v>3.5196</v>
      </c>
      <c r="E497" t="n">
        <v>28.41</v>
      </c>
      <c r="F497" t="n">
        <v>24.58</v>
      </c>
      <c r="G497" t="n">
        <v>98.33</v>
      </c>
      <c r="H497" t="n">
        <v>1.11</v>
      </c>
      <c r="I497" t="n">
        <v>15</v>
      </c>
      <c r="J497" t="n">
        <v>342.3</v>
      </c>
      <c r="K497" t="n">
        <v>61.82</v>
      </c>
      <c r="L497" t="n">
        <v>21.25</v>
      </c>
      <c r="M497" t="n">
        <v>13</v>
      </c>
      <c r="N497" t="n">
        <v>109.23</v>
      </c>
      <c r="O497" t="n">
        <v>42451.07</v>
      </c>
      <c r="P497" t="n">
        <v>397.83</v>
      </c>
      <c r="Q497" t="n">
        <v>1397.2</v>
      </c>
      <c r="R497" t="n">
        <v>86.02</v>
      </c>
      <c r="S497" t="n">
        <v>66.97</v>
      </c>
      <c r="T497" t="n">
        <v>6934.69</v>
      </c>
      <c r="U497" t="n">
        <v>0.78</v>
      </c>
      <c r="V497" t="n">
        <v>0.86</v>
      </c>
      <c r="W497" t="n">
        <v>5.32</v>
      </c>
      <c r="X497" t="n">
        <v>0.42</v>
      </c>
      <c r="Y497" t="n">
        <v>1</v>
      </c>
      <c r="Z497" t="n">
        <v>10</v>
      </c>
    </row>
    <row r="498">
      <c r="A498" t="n">
        <v>82</v>
      </c>
      <c r="B498" t="n">
        <v>150</v>
      </c>
      <c r="C498" t="inlineStr">
        <is>
          <t xml:space="preserve">CONCLUIDO	</t>
        </is>
      </c>
      <c r="D498" t="n">
        <v>3.5223</v>
      </c>
      <c r="E498" t="n">
        <v>28.39</v>
      </c>
      <c r="F498" t="n">
        <v>24.56</v>
      </c>
      <c r="G498" t="n">
        <v>98.23999999999999</v>
      </c>
      <c r="H498" t="n">
        <v>1.12</v>
      </c>
      <c r="I498" t="n">
        <v>15</v>
      </c>
      <c r="J498" t="n">
        <v>342.91</v>
      </c>
      <c r="K498" t="n">
        <v>61.82</v>
      </c>
      <c r="L498" t="n">
        <v>21.5</v>
      </c>
      <c r="M498" t="n">
        <v>13</v>
      </c>
      <c r="N498" t="n">
        <v>109.59</v>
      </c>
      <c r="O498" t="n">
        <v>42527.02</v>
      </c>
      <c r="P498" t="n">
        <v>395.35</v>
      </c>
      <c r="Q498" t="n">
        <v>1397.17</v>
      </c>
      <c r="R498" t="n">
        <v>85.41</v>
      </c>
      <c r="S498" t="n">
        <v>66.97</v>
      </c>
      <c r="T498" t="n">
        <v>6630.35</v>
      </c>
      <c r="U498" t="n">
        <v>0.78</v>
      </c>
      <c r="V498" t="n">
        <v>0.86</v>
      </c>
      <c r="W498" t="n">
        <v>5.32</v>
      </c>
      <c r="X498" t="n">
        <v>0.4</v>
      </c>
      <c r="Y498" t="n">
        <v>1</v>
      </c>
      <c r="Z498" t="n">
        <v>10</v>
      </c>
    </row>
    <row r="499">
      <c r="A499" t="n">
        <v>83</v>
      </c>
      <c r="B499" t="n">
        <v>150</v>
      </c>
      <c r="C499" t="inlineStr">
        <is>
          <t xml:space="preserve">CONCLUIDO	</t>
        </is>
      </c>
      <c r="D499" t="n">
        <v>3.5318</v>
      </c>
      <c r="E499" t="n">
        <v>28.31</v>
      </c>
      <c r="F499" t="n">
        <v>24.54</v>
      </c>
      <c r="G499" t="n">
        <v>105.17</v>
      </c>
      <c r="H499" t="n">
        <v>1.13</v>
      </c>
      <c r="I499" t="n">
        <v>14</v>
      </c>
      <c r="J499" t="n">
        <v>343.53</v>
      </c>
      <c r="K499" t="n">
        <v>61.82</v>
      </c>
      <c r="L499" t="n">
        <v>21.75</v>
      </c>
      <c r="M499" t="n">
        <v>12</v>
      </c>
      <c r="N499" t="n">
        <v>109.96</v>
      </c>
      <c r="O499" t="n">
        <v>42603.15</v>
      </c>
      <c r="P499" t="n">
        <v>394.15</v>
      </c>
      <c r="Q499" t="n">
        <v>1397.2</v>
      </c>
      <c r="R499" t="n">
        <v>84.64</v>
      </c>
      <c r="S499" t="n">
        <v>66.97</v>
      </c>
      <c r="T499" t="n">
        <v>6251.28</v>
      </c>
      <c r="U499" t="n">
        <v>0.79</v>
      </c>
      <c r="V499" t="n">
        <v>0.86</v>
      </c>
      <c r="W499" t="n">
        <v>5.32</v>
      </c>
      <c r="X499" t="n">
        <v>0.37</v>
      </c>
      <c r="Y499" t="n">
        <v>1</v>
      </c>
      <c r="Z499" t="n">
        <v>10</v>
      </c>
    </row>
    <row r="500">
      <c r="A500" t="n">
        <v>84</v>
      </c>
      <c r="B500" t="n">
        <v>150</v>
      </c>
      <c r="C500" t="inlineStr">
        <is>
          <t xml:space="preserve">CONCLUIDO	</t>
        </is>
      </c>
      <c r="D500" t="n">
        <v>3.5333</v>
      </c>
      <c r="E500" t="n">
        <v>28.3</v>
      </c>
      <c r="F500" t="n">
        <v>24.53</v>
      </c>
      <c r="G500" t="n">
        <v>105.12</v>
      </c>
      <c r="H500" t="n">
        <v>1.14</v>
      </c>
      <c r="I500" t="n">
        <v>14</v>
      </c>
      <c r="J500" t="n">
        <v>344.15</v>
      </c>
      <c r="K500" t="n">
        <v>61.82</v>
      </c>
      <c r="L500" t="n">
        <v>22</v>
      </c>
      <c r="M500" t="n">
        <v>12</v>
      </c>
      <c r="N500" t="n">
        <v>110.33</v>
      </c>
      <c r="O500" t="n">
        <v>42679.6</v>
      </c>
      <c r="P500" t="n">
        <v>394.23</v>
      </c>
      <c r="Q500" t="n">
        <v>1397.2</v>
      </c>
      <c r="R500" t="n">
        <v>84.18000000000001</v>
      </c>
      <c r="S500" t="n">
        <v>66.97</v>
      </c>
      <c r="T500" t="n">
        <v>6021.69</v>
      </c>
      <c r="U500" t="n">
        <v>0.8</v>
      </c>
      <c r="V500" t="n">
        <v>0.86</v>
      </c>
      <c r="W500" t="n">
        <v>5.32</v>
      </c>
      <c r="X500" t="n">
        <v>0.36</v>
      </c>
      <c r="Y500" t="n">
        <v>1</v>
      </c>
      <c r="Z500" t="n">
        <v>10</v>
      </c>
    </row>
    <row r="501">
      <c r="A501" t="n">
        <v>85</v>
      </c>
      <c r="B501" t="n">
        <v>150</v>
      </c>
      <c r="C501" t="inlineStr">
        <is>
          <t xml:space="preserve">CONCLUIDO	</t>
        </is>
      </c>
      <c r="D501" t="n">
        <v>3.5334</v>
      </c>
      <c r="E501" t="n">
        <v>28.3</v>
      </c>
      <c r="F501" t="n">
        <v>24.53</v>
      </c>
      <c r="G501" t="n">
        <v>105.11</v>
      </c>
      <c r="H501" t="n">
        <v>1.15</v>
      </c>
      <c r="I501" t="n">
        <v>14</v>
      </c>
      <c r="J501" t="n">
        <v>344.77</v>
      </c>
      <c r="K501" t="n">
        <v>61.82</v>
      </c>
      <c r="L501" t="n">
        <v>22.25</v>
      </c>
      <c r="M501" t="n">
        <v>12</v>
      </c>
      <c r="N501" t="n">
        <v>110.7</v>
      </c>
      <c r="O501" t="n">
        <v>42756.12</v>
      </c>
      <c r="P501" t="n">
        <v>394.14</v>
      </c>
      <c r="Q501" t="n">
        <v>1397.17</v>
      </c>
      <c r="R501" t="n">
        <v>84.25</v>
      </c>
      <c r="S501" t="n">
        <v>66.97</v>
      </c>
      <c r="T501" t="n">
        <v>6054.45</v>
      </c>
      <c r="U501" t="n">
        <v>0.79</v>
      </c>
      <c r="V501" t="n">
        <v>0.86</v>
      </c>
      <c r="W501" t="n">
        <v>5.32</v>
      </c>
      <c r="X501" t="n">
        <v>0.36</v>
      </c>
      <c r="Y501" t="n">
        <v>1</v>
      </c>
      <c r="Z501" t="n">
        <v>10</v>
      </c>
    </row>
    <row r="502">
      <c r="A502" t="n">
        <v>86</v>
      </c>
      <c r="B502" t="n">
        <v>150</v>
      </c>
      <c r="C502" t="inlineStr">
        <is>
          <t xml:space="preserve">CONCLUIDO	</t>
        </is>
      </c>
      <c r="D502" t="n">
        <v>3.5333</v>
      </c>
      <c r="E502" t="n">
        <v>28.3</v>
      </c>
      <c r="F502" t="n">
        <v>24.53</v>
      </c>
      <c r="G502" t="n">
        <v>105.12</v>
      </c>
      <c r="H502" t="n">
        <v>1.16</v>
      </c>
      <c r="I502" t="n">
        <v>14</v>
      </c>
      <c r="J502" t="n">
        <v>345.39</v>
      </c>
      <c r="K502" t="n">
        <v>61.82</v>
      </c>
      <c r="L502" t="n">
        <v>22.5</v>
      </c>
      <c r="M502" t="n">
        <v>12</v>
      </c>
      <c r="N502" t="n">
        <v>111.07</v>
      </c>
      <c r="O502" t="n">
        <v>42832.82</v>
      </c>
      <c r="P502" t="n">
        <v>392.69</v>
      </c>
      <c r="Q502" t="n">
        <v>1397.19</v>
      </c>
      <c r="R502" t="n">
        <v>84.54000000000001</v>
      </c>
      <c r="S502" t="n">
        <v>66.97</v>
      </c>
      <c r="T502" t="n">
        <v>6202.78</v>
      </c>
      <c r="U502" t="n">
        <v>0.79</v>
      </c>
      <c r="V502" t="n">
        <v>0.86</v>
      </c>
      <c r="W502" t="n">
        <v>5.31</v>
      </c>
      <c r="X502" t="n">
        <v>0.36</v>
      </c>
      <c r="Y502" t="n">
        <v>1</v>
      </c>
      <c r="Z502" t="n">
        <v>10</v>
      </c>
    </row>
    <row r="503">
      <c r="A503" t="n">
        <v>87</v>
      </c>
      <c r="B503" t="n">
        <v>150</v>
      </c>
      <c r="C503" t="inlineStr">
        <is>
          <t xml:space="preserve">CONCLUIDO	</t>
        </is>
      </c>
      <c r="D503" t="n">
        <v>3.5326</v>
      </c>
      <c r="E503" t="n">
        <v>28.31</v>
      </c>
      <c r="F503" t="n">
        <v>24.53</v>
      </c>
      <c r="G503" t="n">
        <v>105.14</v>
      </c>
      <c r="H503" t="n">
        <v>1.17</v>
      </c>
      <c r="I503" t="n">
        <v>14</v>
      </c>
      <c r="J503" t="n">
        <v>346.02</v>
      </c>
      <c r="K503" t="n">
        <v>61.82</v>
      </c>
      <c r="L503" t="n">
        <v>22.75</v>
      </c>
      <c r="M503" t="n">
        <v>12</v>
      </c>
      <c r="N503" t="n">
        <v>111.45</v>
      </c>
      <c r="O503" t="n">
        <v>42909.73</v>
      </c>
      <c r="P503" t="n">
        <v>391.58</v>
      </c>
      <c r="Q503" t="n">
        <v>1397.21</v>
      </c>
      <c r="R503" t="n">
        <v>84.41</v>
      </c>
      <c r="S503" t="n">
        <v>66.97</v>
      </c>
      <c r="T503" t="n">
        <v>6134.62</v>
      </c>
      <c r="U503" t="n">
        <v>0.79</v>
      </c>
      <c r="V503" t="n">
        <v>0.86</v>
      </c>
      <c r="W503" t="n">
        <v>5.32</v>
      </c>
      <c r="X503" t="n">
        <v>0.37</v>
      </c>
      <c r="Y503" t="n">
        <v>1</v>
      </c>
      <c r="Z503" t="n">
        <v>10</v>
      </c>
    </row>
    <row r="504">
      <c r="A504" t="n">
        <v>88</v>
      </c>
      <c r="B504" t="n">
        <v>150</v>
      </c>
      <c r="C504" t="inlineStr">
        <is>
          <t xml:space="preserve">CONCLUIDO	</t>
        </is>
      </c>
      <c r="D504" t="n">
        <v>3.5311</v>
      </c>
      <c r="E504" t="n">
        <v>28.32</v>
      </c>
      <c r="F504" t="n">
        <v>24.55</v>
      </c>
      <c r="G504" t="n">
        <v>105.19</v>
      </c>
      <c r="H504" t="n">
        <v>1.18</v>
      </c>
      <c r="I504" t="n">
        <v>14</v>
      </c>
      <c r="J504" t="n">
        <v>346.64</v>
      </c>
      <c r="K504" t="n">
        <v>61.82</v>
      </c>
      <c r="L504" t="n">
        <v>23</v>
      </c>
      <c r="M504" t="n">
        <v>12</v>
      </c>
      <c r="N504" t="n">
        <v>111.82</v>
      </c>
      <c r="O504" t="n">
        <v>42986.83</v>
      </c>
      <c r="P504" t="n">
        <v>389.09</v>
      </c>
      <c r="Q504" t="n">
        <v>1397.17</v>
      </c>
      <c r="R504" t="n">
        <v>84.86</v>
      </c>
      <c r="S504" t="n">
        <v>66.97</v>
      </c>
      <c r="T504" t="n">
        <v>6363.26</v>
      </c>
      <c r="U504" t="n">
        <v>0.79</v>
      </c>
      <c r="V504" t="n">
        <v>0.86</v>
      </c>
      <c r="W504" t="n">
        <v>5.32</v>
      </c>
      <c r="X504" t="n">
        <v>0.38</v>
      </c>
      <c r="Y504" t="n">
        <v>1</v>
      </c>
      <c r="Z504" t="n">
        <v>10</v>
      </c>
    </row>
    <row r="505">
      <c r="A505" t="n">
        <v>89</v>
      </c>
      <c r="B505" t="n">
        <v>150</v>
      </c>
      <c r="C505" t="inlineStr">
        <is>
          <t xml:space="preserve">CONCLUIDO	</t>
        </is>
      </c>
      <c r="D505" t="n">
        <v>3.5425</v>
      </c>
      <c r="E505" t="n">
        <v>28.23</v>
      </c>
      <c r="F505" t="n">
        <v>24.51</v>
      </c>
      <c r="G505" t="n">
        <v>113.12</v>
      </c>
      <c r="H505" t="n">
        <v>1.19</v>
      </c>
      <c r="I505" t="n">
        <v>13</v>
      </c>
      <c r="J505" t="n">
        <v>347.27</v>
      </c>
      <c r="K505" t="n">
        <v>61.82</v>
      </c>
      <c r="L505" t="n">
        <v>23.25</v>
      </c>
      <c r="M505" t="n">
        <v>11</v>
      </c>
      <c r="N505" t="n">
        <v>112.2</v>
      </c>
      <c r="O505" t="n">
        <v>43064.12</v>
      </c>
      <c r="P505" t="n">
        <v>388.93</v>
      </c>
      <c r="Q505" t="n">
        <v>1397.2</v>
      </c>
      <c r="R505" t="n">
        <v>83.73</v>
      </c>
      <c r="S505" t="n">
        <v>66.97</v>
      </c>
      <c r="T505" t="n">
        <v>5799.32</v>
      </c>
      <c r="U505" t="n">
        <v>0.8</v>
      </c>
      <c r="V505" t="n">
        <v>0.86</v>
      </c>
      <c r="W505" t="n">
        <v>5.32</v>
      </c>
      <c r="X505" t="n">
        <v>0.34</v>
      </c>
      <c r="Y505" t="n">
        <v>1</v>
      </c>
      <c r="Z505" t="n">
        <v>10</v>
      </c>
    </row>
    <row r="506">
      <c r="A506" t="n">
        <v>90</v>
      </c>
      <c r="B506" t="n">
        <v>150</v>
      </c>
      <c r="C506" t="inlineStr">
        <is>
          <t xml:space="preserve">CONCLUIDO	</t>
        </is>
      </c>
      <c r="D506" t="n">
        <v>3.5418</v>
      </c>
      <c r="E506" t="n">
        <v>28.23</v>
      </c>
      <c r="F506" t="n">
        <v>24.51</v>
      </c>
      <c r="G506" t="n">
        <v>113.14</v>
      </c>
      <c r="H506" t="n">
        <v>1.2</v>
      </c>
      <c r="I506" t="n">
        <v>13</v>
      </c>
      <c r="J506" t="n">
        <v>347.9</v>
      </c>
      <c r="K506" t="n">
        <v>61.82</v>
      </c>
      <c r="L506" t="n">
        <v>23.5</v>
      </c>
      <c r="M506" t="n">
        <v>11</v>
      </c>
      <c r="N506" t="n">
        <v>112.58</v>
      </c>
      <c r="O506" t="n">
        <v>43141.62</v>
      </c>
      <c r="P506" t="n">
        <v>389.76</v>
      </c>
      <c r="Q506" t="n">
        <v>1397.17</v>
      </c>
      <c r="R506" t="n">
        <v>83.90000000000001</v>
      </c>
      <c r="S506" t="n">
        <v>66.97</v>
      </c>
      <c r="T506" t="n">
        <v>5884.3</v>
      </c>
      <c r="U506" t="n">
        <v>0.8</v>
      </c>
      <c r="V506" t="n">
        <v>0.86</v>
      </c>
      <c r="W506" t="n">
        <v>5.32</v>
      </c>
      <c r="X506" t="n">
        <v>0.35</v>
      </c>
      <c r="Y506" t="n">
        <v>1</v>
      </c>
      <c r="Z506" t="n">
        <v>10</v>
      </c>
    </row>
    <row r="507">
      <c r="A507" t="n">
        <v>91</v>
      </c>
      <c r="B507" t="n">
        <v>150</v>
      </c>
      <c r="C507" t="inlineStr">
        <is>
          <t xml:space="preserve">CONCLUIDO	</t>
        </is>
      </c>
      <c r="D507" t="n">
        <v>3.5416</v>
      </c>
      <c r="E507" t="n">
        <v>28.24</v>
      </c>
      <c r="F507" t="n">
        <v>24.52</v>
      </c>
      <c r="G507" t="n">
        <v>113.15</v>
      </c>
      <c r="H507" t="n">
        <v>1.21</v>
      </c>
      <c r="I507" t="n">
        <v>13</v>
      </c>
      <c r="J507" t="n">
        <v>348.53</v>
      </c>
      <c r="K507" t="n">
        <v>61.82</v>
      </c>
      <c r="L507" t="n">
        <v>23.75</v>
      </c>
      <c r="M507" t="n">
        <v>11</v>
      </c>
      <c r="N507" t="n">
        <v>112.96</v>
      </c>
      <c r="O507" t="n">
        <v>43219.31</v>
      </c>
      <c r="P507" t="n">
        <v>389.74</v>
      </c>
      <c r="Q507" t="n">
        <v>1397.17</v>
      </c>
      <c r="R507" t="n">
        <v>83.95999999999999</v>
      </c>
      <c r="S507" t="n">
        <v>66.97</v>
      </c>
      <c r="T507" t="n">
        <v>5915.68</v>
      </c>
      <c r="U507" t="n">
        <v>0.8</v>
      </c>
      <c r="V507" t="n">
        <v>0.86</v>
      </c>
      <c r="W507" t="n">
        <v>5.32</v>
      </c>
      <c r="X507" t="n">
        <v>0.35</v>
      </c>
      <c r="Y507" t="n">
        <v>1</v>
      </c>
      <c r="Z507" t="n">
        <v>10</v>
      </c>
    </row>
    <row r="508">
      <c r="A508" t="n">
        <v>92</v>
      </c>
      <c r="B508" t="n">
        <v>150</v>
      </c>
      <c r="C508" t="inlineStr">
        <is>
          <t xml:space="preserve">CONCLUIDO	</t>
        </is>
      </c>
      <c r="D508" t="n">
        <v>3.5411</v>
      </c>
      <c r="E508" t="n">
        <v>28.24</v>
      </c>
      <c r="F508" t="n">
        <v>24.52</v>
      </c>
      <c r="G508" t="n">
        <v>113.17</v>
      </c>
      <c r="H508" t="n">
        <v>1.23</v>
      </c>
      <c r="I508" t="n">
        <v>13</v>
      </c>
      <c r="J508" t="n">
        <v>349.16</v>
      </c>
      <c r="K508" t="n">
        <v>61.82</v>
      </c>
      <c r="L508" t="n">
        <v>24</v>
      </c>
      <c r="M508" t="n">
        <v>11</v>
      </c>
      <c r="N508" t="n">
        <v>113.34</v>
      </c>
      <c r="O508" t="n">
        <v>43297.21</v>
      </c>
      <c r="P508" t="n">
        <v>390.22</v>
      </c>
      <c r="Q508" t="n">
        <v>1397.19</v>
      </c>
      <c r="R508" t="n">
        <v>84.25</v>
      </c>
      <c r="S508" t="n">
        <v>66.97</v>
      </c>
      <c r="T508" t="n">
        <v>6059.85</v>
      </c>
      <c r="U508" t="n">
        <v>0.79</v>
      </c>
      <c r="V508" t="n">
        <v>0.86</v>
      </c>
      <c r="W508" t="n">
        <v>5.31</v>
      </c>
      <c r="X508" t="n">
        <v>0.36</v>
      </c>
      <c r="Y508" t="n">
        <v>1</v>
      </c>
      <c r="Z508" t="n">
        <v>10</v>
      </c>
    </row>
    <row r="509">
      <c r="A509" t="n">
        <v>93</v>
      </c>
      <c r="B509" t="n">
        <v>150</v>
      </c>
      <c r="C509" t="inlineStr">
        <is>
          <t xml:space="preserve">CONCLUIDO	</t>
        </is>
      </c>
      <c r="D509" t="n">
        <v>3.542</v>
      </c>
      <c r="E509" t="n">
        <v>28.23</v>
      </c>
      <c r="F509" t="n">
        <v>24.51</v>
      </c>
      <c r="G509" t="n">
        <v>113.14</v>
      </c>
      <c r="H509" t="n">
        <v>1.24</v>
      </c>
      <c r="I509" t="n">
        <v>13</v>
      </c>
      <c r="J509" t="n">
        <v>349.79</v>
      </c>
      <c r="K509" t="n">
        <v>61.82</v>
      </c>
      <c r="L509" t="n">
        <v>24.25</v>
      </c>
      <c r="M509" t="n">
        <v>11</v>
      </c>
      <c r="N509" t="n">
        <v>113.72</v>
      </c>
      <c r="O509" t="n">
        <v>43375.3</v>
      </c>
      <c r="P509" t="n">
        <v>389.1</v>
      </c>
      <c r="Q509" t="n">
        <v>1397.32</v>
      </c>
      <c r="R509" t="n">
        <v>83.98</v>
      </c>
      <c r="S509" t="n">
        <v>66.97</v>
      </c>
      <c r="T509" t="n">
        <v>5929.02</v>
      </c>
      <c r="U509" t="n">
        <v>0.8</v>
      </c>
      <c r="V509" t="n">
        <v>0.86</v>
      </c>
      <c r="W509" t="n">
        <v>5.31</v>
      </c>
      <c r="X509" t="n">
        <v>0.35</v>
      </c>
      <c r="Y509" t="n">
        <v>1</v>
      </c>
      <c r="Z509" t="n">
        <v>10</v>
      </c>
    </row>
    <row r="510">
      <c r="A510" t="n">
        <v>94</v>
      </c>
      <c r="B510" t="n">
        <v>150</v>
      </c>
      <c r="C510" t="inlineStr">
        <is>
          <t xml:space="preserve">CONCLUIDO	</t>
        </is>
      </c>
      <c r="D510" t="n">
        <v>3.5426</v>
      </c>
      <c r="E510" t="n">
        <v>28.23</v>
      </c>
      <c r="F510" t="n">
        <v>24.51</v>
      </c>
      <c r="G510" t="n">
        <v>113.11</v>
      </c>
      <c r="H510" t="n">
        <v>1.25</v>
      </c>
      <c r="I510" t="n">
        <v>13</v>
      </c>
      <c r="J510" t="n">
        <v>350.43</v>
      </c>
      <c r="K510" t="n">
        <v>61.82</v>
      </c>
      <c r="L510" t="n">
        <v>24.5</v>
      </c>
      <c r="M510" t="n">
        <v>11</v>
      </c>
      <c r="N510" t="n">
        <v>114.11</v>
      </c>
      <c r="O510" t="n">
        <v>43453.61</v>
      </c>
      <c r="P510" t="n">
        <v>387.05</v>
      </c>
      <c r="Q510" t="n">
        <v>1397.26</v>
      </c>
      <c r="R510" t="n">
        <v>83.73999999999999</v>
      </c>
      <c r="S510" t="n">
        <v>66.97</v>
      </c>
      <c r="T510" t="n">
        <v>5805.14</v>
      </c>
      <c r="U510" t="n">
        <v>0.8</v>
      </c>
      <c r="V510" t="n">
        <v>0.86</v>
      </c>
      <c r="W510" t="n">
        <v>5.32</v>
      </c>
      <c r="X510" t="n">
        <v>0.34</v>
      </c>
      <c r="Y510" t="n">
        <v>1</v>
      </c>
      <c r="Z510" t="n">
        <v>10</v>
      </c>
    </row>
    <row r="511">
      <c r="A511" t="n">
        <v>95</v>
      </c>
      <c r="B511" t="n">
        <v>150</v>
      </c>
      <c r="C511" t="inlineStr">
        <is>
          <t xml:space="preserve">CONCLUIDO	</t>
        </is>
      </c>
      <c r="D511" t="n">
        <v>3.5421</v>
      </c>
      <c r="E511" t="n">
        <v>28.23</v>
      </c>
      <c r="F511" t="n">
        <v>24.51</v>
      </c>
      <c r="G511" t="n">
        <v>113.14</v>
      </c>
      <c r="H511" t="n">
        <v>1.26</v>
      </c>
      <c r="I511" t="n">
        <v>13</v>
      </c>
      <c r="J511" t="n">
        <v>351.06</v>
      </c>
      <c r="K511" t="n">
        <v>61.82</v>
      </c>
      <c r="L511" t="n">
        <v>24.75</v>
      </c>
      <c r="M511" t="n">
        <v>11</v>
      </c>
      <c r="N511" t="n">
        <v>114.49</v>
      </c>
      <c r="O511" t="n">
        <v>43532.12</v>
      </c>
      <c r="P511" t="n">
        <v>386.55</v>
      </c>
      <c r="Q511" t="n">
        <v>1397.21</v>
      </c>
      <c r="R511" t="n">
        <v>83.86</v>
      </c>
      <c r="S511" t="n">
        <v>66.97</v>
      </c>
      <c r="T511" t="n">
        <v>5867.82</v>
      </c>
      <c r="U511" t="n">
        <v>0.8</v>
      </c>
      <c r="V511" t="n">
        <v>0.86</v>
      </c>
      <c r="W511" t="n">
        <v>5.32</v>
      </c>
      <c r="X511" t="n">
        <v>0.35</v>
      </c>
      <c r="Y511" t="n">
        <v>1</v>
      </c>
      <c r="Z511" t="n">
        <v>10</v>
      </c>
    </row>
    <row r="512">
      <c r="A512" t="n">
        <v>96</v>
      </c>
      <c r="B512" t="n">
        <v>150</v>
      </c>
      <c r="C512" t="inlineStr">
        <is>
          <t xml:space="preserve">CONCLUIDO	</t>
        </is>
      </c>
      <c r="D512" t="n">
        <v>3.5524</v>
      </c>
      <c r="E512" t="n">
        <v>28.15</v>
      </c>
      <c r="F512" t="n">
        <v>24.49</v>
      </c>
      <c r="G512" t="n">
        <v>122.43</v>
      </c>
      <c r="H512" t="n">
        <v>1.27</v>
      </c>
      <c r="I512" t="n">
        <v>12</v>
      </c>
      <c r="J512" t="n">
        <v>351.7</v>
      </c>
      <c r="K512" t="n">
        <v>61.82</v>
      </c>
      <c r="L512" t="n">
        <v>25</v>
      </c>
      <c r="M512" t="n">
        <v>10</v>
      </c>
      <c r="N512" t="n">
        <v>114.88</v>
      </c>
      <c r="O512" t="n">
        <v>43610.83</v>
      </c>
      <c r="P512" t="n">
        <v>384</v>
      </c>
      <c r="Q512" t="n">
        <v>1397.17</v>
      </c>
      <c r="R512" t="n">
        <v>82.91</v>
      </c>
      <c r="S512" t="n">
        <v>66.97</v>
      </c>
      <c r="T512" t="n">
        <v>5395.73</v>
      </c>
      <c r="U512" t="n">
        <v>0.8100000000000001</v>
      </c>
      <c r="V512" t="n">
        <v>0.86</v>
      </c>
      <c r="W512" t="n">
        <v>5.32</v>
      </c>
      <c r="X512" t="n">
        <v>0.32</v>
      </c>
      <c r="Y512" t="n">
        <v>1</v>
      </c>
      <c r="Z512" t="n">
        <v>10</v>
      </c>
    </row>
    <row r="513">
      <c r="A513" t="n">
        <v>97</v>
      </c>
      <c r="B513" t="n">
        <v>150</v>
      </c>
      <c r="C513" t="inlineStr">
        <is>
          <t xml:space="preserve">CONCLUIDO	</t>
        </is>
      </c>
      <c r="D513" t="n">
        <v>3.5537</v>
      </c>
      <c r="E513" t="n">
        <v>28.14</v>
      </c>
      <c r="F513" t="n">
        <v>24.48</v>
      </c>
      <c r="G513" t="n">
        <v>122.38</v>
      </c>
      <c r="H513" t="n">
        <v>1.28</v>
      </c>
      <c r="I513" t="n">
        <v>12</v>
      </c>
      <c r="J513" t="n">
        <v>352.34</v>
      </c>
      <c r="K513" t="n">
        <v>61.82</v>
      </c>
      <c r="L513" t="n">
        <v>25.25</v>
      </c>
      <c r="M513" t="n">
        <v>10</v>
      </c>
      <c r="N513" t="n">
        <v>115.27</v>
      </c>
      <c r="O513" t="n">
        <v>43689.76</v>
      </c>
      <c r="P513" t="n">
        <v>383.94</v>
      </c>
      <c r="Q513" t="n">
        <v>1397.19</v>
      </c>
      <c r="R513" t="n">
        <v>82.59</v>
      </c>
      <c r="S513" t="n">
        <v>66.97</v>
      </c>
      <c r="T513" t="n">
        <v>5234.73</v>
      </c>
      <c r="U513" t="n">
        <v>0.8100000000000001</v>
      </c>
      <c r="V513" t="n">
        <v>0.86</v>
      </c>
      <c r="W513" t="n">
        <v>5.32</v>
      </c>
      <c r="X513" t="n">
        <v>0.31</v>
      </c>
      <c r="Y513" t="n">
        <v>1</v>
      </c>
      <c r="Z513" t="n">
        <v>10</v>
      </c>
    </row>
    <row r="514">
      <c r="A514" t="n">
        <v>98</v>
      </c>
      <c r="B514" t="n">
        <v>150</v>
      </c>
      <c r="C514" t="inlineStr">
        <is>
          <t xml:space="preserve">CONCLUIDO	</t>
        </is>
      </c>
      <c r="D514" t="n">
        <v>3.5527</v>
      </c>
      <c r="E514" t="n">
        <v>28.15</v>
      </c>
      <c r="F514" t="n">
        <v>24.48</v>
      </c>
      <c r="G514" t="n">
        <v>122.42</v>
      </c>
      <c r="H514" t="n">
        <v>1.29</v>
      </c>
      <c r="I514" t="n">
        <v>12</v>
      </c>
      <c r="J514" t="n">
        <v>352.98</v>
      </c>
      <c r="K514" t="n">
        <v>61.82</v>
      </c>
      <c r="L514" t="n">
        <v>25.5</v>
      </c>
      <c r="M514" t="n">
        <v>10</v>
      </c>
      <c r="N514" t="n">
        <v>115.66</v>
      </c>
      <c r="O514" t="n">
        <v>43769.02</v>
      </c>
      <c r="P514" t="n">
        <v>384.14</v>
      </c>
      <c r="Q514" t="n">
        <v>1397.17</v>
      </c>
      <c r="R514" t="n">
        <v>82.87</v>
      </c>
      <c r="S514" t="n">
        <v>66.97</v>
      </c>
      <c r="T514" t="n">
        <v>5378.69</v>
      </c>
      <c r="U514" t="n">
        <v>0.8100000000000001</v>
      </c>
      <c r="V514" t="n">
        <v>0.86</v>
      </c>
      <c r="W514" t="n">
        <v>5.32</v>
      </c>
      <c r="X514" t="n">
        <v>0.32</v>
      </c>
      <c r="Y514" t="n">
        <v>1</v>
      </c>
      <c r="Z514" t="n">
        <v>10</v>
      </c>
    </row>
    <row r="515">
      <c r="A515" t="n">
        <v>99</v>
      </c>
      <c r="B515" t="n">
        <v>150</v>
      </c>
      <c r="C515" t="inlineStr">
        <is>
          <t xml:space="preserve">CONCLUIDO	</t>
        </is>
      </c>
      <c r="D515" t="n">
        <v>3.5534</v>
      </c>
      <c r="E515" t="n">
        <v>28.14</v>
      </c>
      <c r="F515" t="n">
        <v>24.48</v>
      </c>
      <c r="G515" t="n">
        <v>122.39</v>
      </c>
      <c r="H515" t="n">
        <v>1.3</v>
      </c>
      <c r="I515" t="n">
        <v>12</v>
      </c>
      <c r="J515" t="n">
        <v>353.63</v>
      </c>
      <c r="K515" t="n">
        <v>61.82</v>
      </c>
      <c r="L515" t="n">
        <v>25.75</v>
      </c>
      <c r="M515" t="n">
        <v>10</v>
      </c>
      <c r="N515" t="n">
        <v>116.06</v>
      </c>
      <c r="O515" t="n">
        <v>43848.38</v>
      </c>
      <c r="P515" t="n">
        <v>384.26</v>
      </c>
      <c r="Q515" t="n">
        <v>1397.17</v>
      </c>
      <c r="R515" t="n">
        <v>82.68000000000001</v>
      </c>
      <c r="S515" t="n">
        <v>66.97</v>
      </c>
      <c r="T515" t="n">
        <v>5282.19</v>
      </c>
      <c r="U515" t="n">
        <v>0.8100000000000001</v>
      </c>
      <c r="V515" t="n">
        <v>0.86</v>
      </c>
      <c r="W515" t="n">
        <v>5.31</v>
      </c>
      <c r="X515" t="n">
        <v>0.31</v>
      </c>
      <c r="Y515" t="n">
        <v>1</v>
      </c>
      <c r="Z515" t="n">
        <v>10</v>
      </c>
    </row>
    <row r="516">
      <c r="A516" t="n">
        <v>100</v>
      </c>
      <c r="B516" t="n">
        <v>150</v>
      </c>
      <c r="C516" t="inlineStr">
        <is>
          <t xml:space="preserve">CONCLUIDO	</t>
        </is>
      </c>
      <c r="D516" t="n">
        <v>3.555</v>
      </c>
      <c r="E516" t="n">
        <v>28.13</v>
      </c>
      <c r="F516" t="n">
        <v>24.47</v>
      </c>
      <c r="G516" t="n">
        <v>122.33</v>
      </c>
      <c r="H516" t="n">
        <v>1.31</v>
      </c>
      <c r="I516" t="n">
        <v>12</v>
      </c>
      <c r="J516" t="n">
        <v>354.27</v>
      </c>
      <c r="K516" t="n">
        <v>61.82</v>
      </c>
      <c r="L516" t="n">
        <v>26</v>
      </c>
      <c r="M516" t="n">
        <v>10</v>
      </c>
      <c r="N516" t="n">
        <v>116.45</v>
      </c>
      <c r="O516" t="n">
        <v>43927.95</v>
      </c>
      <c r="P516" t="n">
        <v>383.68</v>
      </c>
      <c r="Q516" t="n">
        <v>1397.18</v>
      </c>
      <c r="R516" t="n">
        <v>82.45999999999999</v>
      </c>
      <c r="S516" t="n">
        <v>66.97</v>
      </c>
      <c r="T516" t="n">
        <v>5171.39</v>
      </c>
      <c r="U516" t="n">
        <v>0.8100000000000001</v>
      </c>
      <c r="V516" t="n">
        <v>0.86</v>
      </c>
      <c r="W516" t="n">
        <v>5.31</v>
      </c>
      <c r="X516" t="n">
        <v>0.3</v>
      </c>
      <c r="Y516" t="n">
        <v>1</v>
      </c>
      <c r="Z516" t="n">
        <v>10</v>
      </c>
    </row>
    <row r="517">
      <c r="A517" t="n">
        <v>101</v>
      </c>
      <c r="B517" t="n">
        <v>150</v>
      </c>
      <c r="C517" t="inlineStr">
        <is>
          <t xml:space="preserve">CONCLUIDO	</t>
        </is>
      </c>
      <c r="D517" t="n">
        <v>3.5534</v>
      </c>
      <c r="E517" t="n">
        <v>28.14</v>
      </c>
      <c r="F517" t="n">
        <v>24.48</v>
      </c>
      <c r="G517" t="n">
        <v>122.39</v>
      </c>
      <c r="H517" t="n">
        <v>1.32</v>
      </c>
      <c r="I517" t="n">
        <v>12</v>
      </c>
      <c r="J517" t="n">
        <v>354.92</v>
      </c>
      <c r="K517" t="n">
        <v>61.82</v>
      </c>
      <c r="L517" t="n">
        <v>26.25</v>
      </c>
      <c r="M517" t="n">
        <v>9</v>
      </c>
      <c r="N517" t="n">
        <v>116.85</v>
      </c>
      <c r="O517" t="n">
        <v>44007.74</v>
      </c>
      <c r="P517" t="n">
        <v>383.97</v>
      </c>
      <c r="Q517" t="n">
        <v>1397.22</v>
      </c>
      <c r="R517" t="n">
        <v>82.73999999999999</v>
      </c>
      <c r="S517" t="n">
        <v>66.97</v>
      </c>
      <c r="T517" t="n">
        <v>5311.66</v>
      </c>
      <c r="U517" t="n">
        <v>0.8100000000000001</v>
      </c>
      <c r="V517" t="n">
        <v>0.86</v>
      </c>
      <c r="W517" t="n">
        <v>5.31</v>
      </c>
      <c r="X517" t="n">
        <v>0.31</v>
      </c>
      <c r="Y517" t="n">
        <v>1</v>
      </c>
      <c r="Z517" t="n">
        <v>10</v>
      </c>
    </row>
    <row r="518">
      <c r="A518" t="n">
        <v>102</v>
      </c>
      <c r="B518" t="n">
        <v>150</v>
      </c>
      <c r="C518" t="inlineStr">
        <is>
          <t xml:space="preserve">CONCLUIDO	</t>
        </is>
      </c>
      <c r="D518" t="n">
        <v>3.5519</v>
      </c>
      <c r="E518" t="n">
        <v>28.15</v>
      </c>
      <c r="F518" t="n">
        <v>24.49</v>
      </c>
      <c r="G518" t="n">
        <v>122.45</v>
      </c>
      <c r="H518" t="n">
        <v>1.33</v>
      </c>
      <c r="I518" t="n">
        <v>12</v>
      </c>
      <c r="J518" t="n">
        <v>355.57</v>
      </c>
      <c r="K518" t="n">
        <v>61.82</v>
      </c>
      <c r="L518" t="n">
        <v>26.5</v>
      </c>
      <c r="M518" t="n">
        <v>10</v>
      </c>
      <c r="N518" t="n">
        <v>117.25</v>
      </c>
      <c r="O518" t="n">
        <v>44087.74</v>
      </c>
      <c r="P518" t="n">
        <v>381.74</v>
      </c>
      <c r="Q518" t="n">
        <v>1397.18</v>
      </c>
      <c r="R518" t="n">
        <v>82.95999999999999</v>
      </c>
      <c r="S518" t="n">
        <v>66.97</v>
      </c>
      <c r="T518" t="n">
        <v>5420.12</v>
      </c>
      <c r="U518" t="n">
        <v>0.8100000000000001</v>
      </c>
      <c r="V518" t="n">
        <v>0.86</v>
      </c>
      <c r="W518" t="n">
        <v>5.32</v>
      </c>
      <c r="X518" t="n">
        <v>0.32</v>
      </c>
      <c r="Y518" t="n">
        <v>1</v>
      </c>
      <c r="Z518" t="n">
        <v>10</v>
      </c>
    </row>
    <row r="519">
      <c r="A519" t="n">
        <v>103</v>
      </c>
      <c r="B519" t="n">
        <v>150</v>
      </c>
      <c r="C519" t="inlineStr">
        <is>
          <t xml:space="preserve">CONCLUIDO	</t>
        </is>
      </c>
      <c r="D519" t="n">
        <v>3.5525</v>
      </c>
      <c r="E519" t="n">
        <v>28.15</v>
      </c>
      <c r="F519" t="n">
        <v>24.49</v>
      </c>
      <c r="G519" t="n">
        <v>122.43</v>
      </c>
      <c r="H519" t="n">
        <v>1.34</v>
      </c>
      <c r="I519" t="n">
        <v>12</v>
      </c>
      <c r="J519" t="n">
        <v>356.22</v>
      </c>
      <c r="K519" t="n">
        <v>61.82</v>
      </c>
      <c r="L519" t="n">
        <v>26.75</v>
      </c>
      <c r="M519" t="n">
        <v>9</v>
      </c>
      <c r="N519" t="n">
        <v>117.65</v>
      </c>
      <c r="O519" t="n">
        <v>44167.96</v>
      </c>
      <c r="P519" t="n">
        <v>379.36</v>
      </c>
      <c r="Q519" t="n">
        <v>1397.2</v>
      </c>
      <c r="R519" t="n">
        <v>82.84999999999999</v>
      </c>
      <c r="S519" t="n">
        <v>66.97</v>
      </c>
      <c r="T519" t="n">
        <v>5366.11</v>
      </c>
      <c r="U519" t="n">
        <v>0.8100000000000001</v>
      </c>
      <c r="V519" t="n">
        <v>0.86</v>
      </c>
      <c r="W519" t="n">
        <v>5.32</v>
      </c>
      <c r="X519" t="n">
        <v>0.32</v>
      </c>
      <c r="Y519" t="n">
        <v>1</v>
      </c>
      <c r="Z519" t="n">
        <v>10</v>
      </c>
    </row>
    <row r="520">
      <c r="A520" t="n">
        <v>104</v>
      </c>
      <c r="B520" t="n">
        <v>150</v>
      </c>
      <c r="C520" t="inlineStr">
        <is>
          <t xml:space="preserve">CONCLUIDO	</t>
        </is>
      </c>
      <c r="D520" t="n">
        <v>3.5644</v>
      </c>
      <c r="E520" t="n">
        <v>28.06</v>
      </c>
      <c r="F520" t="n">
        <v>24.45</v>
      </c>
      <c r="G520" t="n">
        <v>133.35</v>
      </c>
      <c r="H520" t="n">
        <v>1.35</v>
      </c>
      <c r="I520" t="n">
        <v>11</v>
      </c>
      <c r="J520" t="n">
        <v>356.87</v>
      </c>
      <c r="K520" t="n">
        <v>61.82</v>
      </c>
      <c r="L520" t="n">
        <v>27</v>
      </c>
      <c r="M520" t="n">
        <v>9</v>
      </c>
      <c r="N520" t="n">
        <v>118.05</v>
      </c>
      <c r="O520" t="n">
        <v>44248.41</v>
      </c>
      <c r="P520" t="n">
        <v>376.43</v>
      </c>
      <c r="Q520" t="n">
        <v>1397.18</v>
      </c>
      <c r="R520" t="n">
        <v>81.81</v>
      </c>
      <c r="S520" t="n">
        <v>66.97</v>
      </c>
      <c r="T520" t="n">
        <v>4852.75</v>
      </c>
      <c r="U520" t="n">
        <v>0.82</v>
      </c>
      <c r="V520" t="n">
        <v>0.86</v>
      </c>
      <c r="W520" t="n">
        <v>5.31</v>
      </c>
      <c r="X520" t="n">
        <v>0.28</v>
      </c>
      <c r="Y520" t="n">
        <v>1</v>
      </c>
      <c r="Z520" t="n">
        <v>10</v>
      </c>
    </row>
    <row r="521">
      <c r="A521" t="n">
        <v>105</v>
      </c>
      <c r="B521" t="n">
        <v>150</v>
      </c>
      <c r="C521" t="inlineStr">
        <is>
          <t xml:space="preserve">CONCLUIDO	</t>
        </is>
      </c>
      <c r="D521" t="n">
        <v>3.5645</v>
      </c>
      <c r="E521" t="n">
        <v>28.05</v>
      </c>
      <c r="F521" t="n">
        <v>24.45</v>
      </c>
      <c r="G521" t="n">
        <v>133.34</v>
      </c>
      <c r="H521" t="n">
        <v>1.36</v>
      </c>
      <c r="I521" t="n">
        <v>11</v>
      </c>
      <c r="J521" t="n">
        <v>357.52</v>
      </c>
      <c r="K521" t="n">
        <v>61.82</v>
      </c>
      <c r="L521" t="n">
        <v>27.25</v>
      </c>
      <c r="M521" t="n">
        <v>8</v>
      </c>
      <c r="N521" t="n">
        <v>118.45</v>
      </c>
      <c r="O521" t="n">
        <v>44329.08</v>
      </c>
      <c r="P521" t="n">
        <v>377.29</v>
      </c>
      <c r="Q521" t="n">
        <v>1397.25</v>
      </c>
      <c r="R521" t="n">
        <v>81.76000000000001</v>
      </c>
      <c r="S521" t="n">
        <v>66.97</v>
      </c>
      <c r="T521" t="n">
        <v>4829.1</v>
      </c>
      <c r="U521" t="n">
        <v>0.82</v>
      </c>
      <c r="V521" t="n">
        <v>0.86</v>
      </c>
      <c r="W521" t="n">
        <v>5.31</v>
      </c>
      <c r="X521" t="n">
        <v>0.28</v>
      </c>
      <c r="Y521" t="n">
        <v>1</v>
      </c>
      <c r="Z521" t="n">
        <v>10</v>
      </c>
    </row>
    <row r="522">
      <c r="A522" t="n">
        <v>106</v>
      </c>
      <c r="B522" t="n">
        <v>150</v>
      </c>
      <c r="C522" t="inlineStr">
        <is>
          <t xml:space="preserve">CONCLUIDO	</t>
        </is>
      </c>
      <c r="D522" t="n">
        <v>3.5649</v>
      </c>
      <c r="E522" t="n">
        <v>28.05</v>
      </c>
      <c r="F522" t="n">
        <v>24.44</v>
      </c>
      <c r="G522" t="n">
        <v>133.33</v>
      </c>
      <c r="H522" t="n">
        <v>1.37</v>
      </c>
      <c r="I522" t="n">
        <v>11</v>
      </c>
      <c r="J522" t="n">
        <v>358.18</v>
      </c>
      <c r="K522" t="n">
        <v>61.82</v>
      </c>
      <c r="L522" t="n">
        <v>27.5</v>
      </c>
      <c r="M522" t="n">
        <v>7</v>
      </c>
      <c r="N522" t="n">
        <v>118.86</v>
      </c>
      <c r="O522" t="n">
        <v>44409.98</v>
      </c>
      <c r="P522" t="n">
        <v>377.49</v>
      </c>
      <c r="Q522" t="n">
        <v>1397.24</v>
      </c>
      <c r="R522" t="n">
        <v>81.70999999999999</v>
      </c>
      <c r="S522" t="n">
        <v>66.97</v>
      </c>
      <c r="T522" t="n">
        <v>4802.2</v>
      </c>
      <c r="U522" t="n">
        <v>0.82</v>
      </c>
      <c r="V522" t="n">
        <v>0.86</v>
      </c>
      <c r="W522" t="n">
        <v>5.31</v>
      </c>
      <c r="X522" t="n">
        <v>0.28</v>
      </c>
      <c r="Y522" t="n">
        <v>1</v>
      </c>
      <c r="Z522" t="n">
        <v>10</v>
      </c>
    </row>
    <row r="523">
      <c r="A523" t="n">
        <v>107</v>
      </c>
      <c r="B523" t="n">
        <v>150</v>
      </c>
      <c r="C523" t="inlineStr">
        <is>
          <t xml:space="preserve">CONCLUIDO	</t>
        </is>
      </c>
      <c r="D523" t="n">
        <v>3.5628</v>
      </c>
      <c r="E523" t="n">
        <v>28.07</v>
      </c>
      <c r="F523" t="n">
        <v>24.46</v>
      </c>
      <c r="G523" t="n">
        <v>133.42</v>
      </c>
      <c r="H523" t="n">
        <v>1.38</v>
      </c>
      <c r="I523" t="n">
        <v>11</v>
      </c>
      <c r="J523" t="n">
        <v>358.84</v>
      </c>
      <c r="K523" t="n">
        <v>61.82</v>
      </c>
      <c r="L523" t="n">
        <v>27.75</v>
      </c>
      <c r="M523" t="n">
        <v>6</v>
      </c>
      <c r="N523" t="n">
        <v>119.27</v>
      </c>
      <c r="O523" t="n">
        <v>44491.1</v>
      </c>
      <c r="P523" t="n">
        <v>377.09</v>
      </c>
      <c r="Q523" t="n">
        <v>1397.27</v>
      </c>
      <c r="R523" t="n">
        <v>81.98999999999999</v>
      </c>
      <c r="S523" t="n">
        <v>66.97</v>
      </c>
      <c r="T523" t="n">
        <v>4939.77</v>
      </c>
      <c r="U523" t="n">
        <v>0.82</v>
      </c>
      <c r="V523" t="n">
        <v>0.86</v>
      </c>
      <c r="W523" t="n">
        <v>5.32</v>
      </c>
      <c r="X523" t="n">
        <v>0.29</v>
      </c>
      <c r="Y523" t="n">
        <v>1</v>
      </c>
      <c r="Z523" t="n">
        <v>10</v>
      </c>
    </row>
    <row r="524">
      <c r="A524" t="n">
        <v>108</v>
      </c>
      <c r="B524" t="n">
        <v>150</v>
      </c>
      <c r="C524" t="inlineStr">
        <is>
          <t xml:space="preserve">CONCLUIDO	</t>
        </is>
      </c>
      <c r="D524" t="n">
        <v>3.5622</v>
      </c>
      <c r="E524" t="n">
        <v>28.07</v>
      </c>
      <c r="F524" t="n">
        <v>24.46</v>
      </c>
      <c r="G524" t="n">
        <v>133.44</v>
      </c>
      <c r="H524" t="n">
        <v>1.39</v>
      </c>
      <c r="I524" t="n">
        <v>11</v>
      </c>
      <c r="J524" t="n">
        <v>359.5</v>
      </c>
      <c r="K524" t="n">
        <v>61.82</v>
      </c>
      <c r="L524" t="n">
        <v>28</v>
      </c>
      <c r="M524" t="n">
        <v>6</v>
      </c>
      <c r="N524" t="n">
        <v>119.68</v>
      </c>
      <c r="O524" t="n">
        <v>44572.45</v>
      </c>
      <c r="P524" t="n">
        <v>378</v>
      </c>
      <c r="Q524" t="n">
        <v>1397.25</v>
      </c>
      <c r="R524" t="n">
        <v>82.09</v>
      </c>
      <c r="S524" t="n">
        <v>66.97</v>
      </c>
      <c r="T524" t="n">
        <v>4993.57</v>
      </c>
      <c r="U524" t="n">
        <v>0.82</v>
      </c>
      <c r="V524" t="n">
        <v>0.86</v>
      </c>
      <c r="W524" t="n">
        <v>5.32</v>
      </c>
      <c r="X524" t="n">
        <v>0.3</v>
      </c>
      <c r="Y524" t="n">
        <v>1</v>
      </c>
      <c r="Z524" t="n">
        <v>10</v>
      </c>
    </row>
    <row r="525">
      <c r="A525" t="n">
        <v>109</v>
      </c>
      <c r="B525" t="n">
        <v>150</v>
      </c>
      <c r="C525" t="inlineStr">
        <is>
          <t xml:space="preserve">CONCLUIDO	</t>
        </is>
      </c>
      <c r="D525" t="n">
        <v>3.5635</v>
      </c>
      <c r="E525" t="n">
        <v>28.06</v>
      </c>
      <c r="F525" t="n">
        <v>24.45</v>
      </c>
      <c r="G525" t="n">
        <v>133.38</v>
      </c>
      <c r="H525" t="n">
        <v>1.4</v>
      </c>
      <c r="I525" t="n">
        <v>11</v>
      </c>
      <c r="J525" t="n">
        <v>360.16</v>
      </c>
      <c r="K525" t="n">
        <v>61.82</v>
      </c>
      <c r="L525" t="n">
        <v>28.25</v>
      </c>
      <c r="M525" t="n">
        <v>6</v>
      </c>
      <c r="N525" t="n">
        <v>120.09</v>
      </c>
      <c r="O525" t="n">
        <v>44654.04</v>
      </c>
      <c r="P525" t="n">
        <v>378.23</v>
      </c>
      <c r="Q525" t="n">
        <v>1397.23</v>
      </c>
      <c r="R525" t="n">
        <v>81.91</v>
      </c>
      <c r="S525" t="n">
        <v>66.97</v>
      </c>
      <c r="T525" t="n">
        <v>4902.09</v>
      </c>
      <c r="U525" t="n">
        <v>0.82</v>
      </c>
      <c r="V525" t="n">
        <v>0.86</v>
      </c>
      <c r="W525" t="n">
        <v>5.31</v>
      </c>
      <c r="X525" t="n">
        <v>0.29</v>
      </c>
      <c r="Y525" t="n">
        <v>1</v>
      </c>
      <c r="Z525" t="n">
        <v>10</v>
      </c>
    </row>
    <row r="526">
      <c r="A526" t="n">
        <v>110</v>
      </c>
      <c r="B526" t="n">
        <v>150</v>
      </c>
      <c r="C526" t="inlineStr">
        <is>
          <t xml:space="preserve">CONCLUIDO	</t>
        </is>
      </c>
      <c r="D526" t="n">
        <v>3.564</v>
      </c>
      <c r="E526" t="n">
        <v>28.06</v>
      </c>
      <c r="F526" t="n">
        <v>24.45</v>
      </c>
      <c r="G526" t="n">
        <v>133.36</v>
      </c>
      <c r="H526" t="n">
        <v>1.41</v>
      </c>
      <c r="I526" t="n">
        <v>11</v>
      </c>
      <c r="J526" t="n">
        <v>360.82</v>
      </c>
      <c r="K526" t="n">
        <v>61.82</v>
      </c>
      <c r="L526" t="n">
        <v>28.5</v>
      </c>
      <c r="M526" t="n">
        <v>5</v>
      </c>
      <c r="N526" t="n">
        <v>120.5</v>
      </c>
      <c r="O526" t="n">
        <v>44735.86</v>
      </c>
      <c r="P526" t="n">
        <v>378.92</v>
      </c>
      <c r="Q526" t="n">
        <v>1397.23</v>
      </c>
      <c r="R526" t="n">
        <v>81.67</v>
      </c>
      <c r="S526" t="n">
        <v>66.97</v>
      </c>
      <c r="T526" t="n">
        <v>4781.06</v>
      </c>
      <c r="U526" t="n">
        <v>0.82</v>
      </c>
      <c r="V526" t="n">
        <v>0.86</v>
      </c>
      <c r="W526" t="n">
        <v>5.32</v>
      </c>
      <c r="X526" t="n">
        <v>0.28</v>
      </c>
      <c r="Y526" t="n">
        <v>1</v>
      </c>
      <c r="Z526" t="n">
        <v>10</v>
      </c>
    </row>
    <row r="527">
      <c r="A527" t="n">
        <v>111</v>
      </c>
      <c r="B527" t="n">
        <v>150</v>
      </c>
      <c r="C527" t="inlineStr">
        <is>
          <t xml:space="preserve">CONCLUIDO	</t>
        </is>
      </c>
      <c r="D527" t="n">
        <v>3.5632</v>
      </c>
      <c r="E527" t="n">
        <v>28.06</v>
      </c>
      <c r="F527" t="n">
        <v>24.46</v>
      </c>
      <c r="G527" t="n">
        <v>133.4</v>
      </c>
      <c r="H527" t="n">
        <v>1.42</v>
      </c>
      <c r="I527" t="n">
        <v>11</v>
      </c>
      <c r="J527" t="n">
        <v>361.49</v>
      </c>
      <c r="K527" t="n">
        <v>61.82</v>
      </c>
      <c r="L527" t="n">
        <v>28.75</v>
      </c>
      <c r="M527" t="n">
        <v>4</v>
      </c>
      <c r="N527" t="n">
        <v>120.92</v>
      </c>
      <c r="O527" t="n">
        <v>44817.91</v>
      </c>
      <c r="P527" t="n">
        <v>379.17</v>
      </c>
      <c r="Q527" t="n">
        <v>1397.23</v>
      </c>
      <c r="R527" t="n">
        <v>81.70999999999999</v>
      </c>
      <c r="S527" t="n">
        <v>66.97</v>
      </c>
      <c r="T527" t="n">
        <v>4801.34</v>
      </c>
      <c r="U527" t="n">
        <v>0.82</v>
      </c>
      <c r="V527" t="n">
        <v>0.86</v>
      </c>
      <c r="W527" t="n">
        <v>5.32</v>
      </c>
      <c r="X527" t="n">
        <v>0.29</v>
      </c>
      <c r="Y527" t="n">
        <v>1</v>
      </c>
      <c r="Z527" t="n">
        <v>10</v>
      </c>
    </row>
    <row r="528">
      <c r="A528" t="n">
        <v>112</v>
      </c>
      <c r="B528" t="n">
        <v>150</v>
      </c>
      <c r="C528" t="inlineStr">
        <is>
          <t xml:space="preserve">CONCLUIDO	</t>
        </is>
      </c>
      <c r="D528" t="n">
        <v>3.5641</v>
      </c>
      <c r="E528" t="n">
        <v>28.06</v>
      </c>
      <c r="F528" t="n">
        <v>24.45</v>
      </c>
      <c r="G528" t="n">
        <v>133.36</v>
      </c>
      <c r="H528" t="n">
        <v>1.43</v>
      </c>
      <c r="I528" t="n">
        <v>11</v>
      </c>
      <c r="J528" t="n">
        <v>362.16</v>
      </c>
      <c r="K528" t="n">
        <v>61.82</v>
      </c>
      <c r="L528" t="n">
        <v>29</v>
      </c>
      <c r="M528" t="n">
        <v>4</v>
      </c>
      <c r="N528" t="n">
        <v>121.34</v>
      </c>
      <c r="O528" t="n">
        <v>44900.33</v>
      </c>
      <c r="P528" t="n">
        <v>378.74</v>
      </c>
      <c r="Q528" t="n">
        <v>1397.24</v>
      </c>
      <c r="R528" t="n">
        <v>81.59999999999999</v>
      </c>
      <c r="S528" t="n">
        <v>66.97</v>
      </c>
      <c r="T528" t="n">
        <v>4747.94</v>
      </c>
      <c r="U528" t="n">
        <v>0.82</v>
      </c>
      <c r="V528" t="n">
        <v>0.86</v>
      </c>
      <c r="W528" t="n">
        <v>5.32</v>
      </c>
      <c r="X528" t="n">
        <v>0.28</v>
      </c>
      <c r="Y528" t="n">
        <v>1</v>
      </c>
      <c r="Z528" t="n">
        <v>10</v>
      </c>
    </row>
    <row r="529">
      <c r="A529" t="n">
        <v>113</v>
      </c>
      <c r="B529" t="n">
        <v>150</v>
      </c>
      <c r="C529" t="inlineStr">
        <is>
          <t xml:space="preserve">CONCLUIDO	</t>
        </is>
      </c>
      <c r="D529" t="n">
        <v>3.5641</v>
      </c>
      <c r="E529" t="n">
        <v>28.06</v>
      </c>
      <c r="F529" t="n">
        <v>24.45</v>
      </c>
      <c r="G529" t="n">
        <v>133.36</v>
      </c>
      <c r="H529" t="n">
        <v>1.44</v>
      </c>
      <c r="I529" t="n">
        <v>11</v>
      </c>
      <c r="J529" t="n">
        <v>362.83</v>
      </c>
      <c r="K529" t="n">
        <v>61.82</v>
      </c>
      <c r="L529" t="n">
        <v>29.25</v>
      </c>
      <c r="M529" t="n">
        <v>2</v>
      </c>
      <c r="N529" t="n">
        <v>121.75</v>
      </c>
      <c r="O529" t="n">
        <v>44982.86</v>
      </c>
      <c r="P529" t="n">
        <v>379.44</v>
      </c>
      <c r="Q529" t="n">
        <v>1397.31</v>
      </c>
      <c r="R529" t="n">
        <v>81.51000000000001</v>
      </c>
      <c r="S529" t="n">
        <v>66.97</v>
      </c>
      <c r="T529" t="n">
        <v>4702.29</v>
      </c>
      <c r="U529" t="n">
        <v>0.82</v>
      </c>
      <c r="V529" t="n">
        <v>0.86</v>
      </c>
      <c r="W529" t="n">
        <v>5.32</v>
      </c>
      <c r="X529" t="n">
        <v>0.28</v>
      </c>
      <c r="Y529" t="n">
        <v>1</v>
      </c>
      <c r="Z529" t="n">
        <v>10</v>
      </c>
    </row>
    <row r="530">
      <c r="A530" t="n">
        <v>114</v>
      </c>
      <c r="B530" t="n">
        <v>150</v>
      </c>
      <c r="C530" t="inlineStr">
        <is>
          <t xml:space="preserve">CONCLUIDO	</t>
        </is>
      </c>
      <c r="D530" t="n">
        <v>3.5637</v>
      </c>
      <c r="E530" t="n">
        <v>28.06</v>
      </c>
      <c r="F530" t="n">
        <v>24.45</v>
      </c>
      <c r="G530" t="n">
        <v>133.38</v>
      </c>
      <c r="H530" t="n">
        <v>1.45</v>
      </c>
      <c r="I530" t="n">
        <v>11</v>
      </c>
      <c r="J530" t="n">
        <v>363.5</v>
      </c>
      <c r="K530" t="n">
        <v>61.82</v>
      </c>
      <c r="L530" t="n">
        <v>29.5</v>
      </c>
      <c r="M530" t="n">
        <v>2</v>
      </c>
      <c r="N530" t="n">
        <v>122.18</v>
      </c>
      <c r="O530" t="n">
        <v>45065.64</v>
      </c>
      <c r="P530" t="n">
        <v>379.87</v>
      </c>
      <c r="Q530" t="n">
        <v>1397.27</v>
      </c>
      <c r="R530" t="n">
        <v>81.61</v>
      </c>
      <c r="S530" t="n">
        <v>66.97</v>
      </c>
      <c r="T530" t="n">
        <v>4753.68</v>
      </c>
      <c r="U530" t="n">
        <v>0.82</v>
      </c>
      <c r="V530" t="n">
        <v>0.86</v>
      </c>
      <c r="W530" t="n">
        <v>5.32</v>
      </c>
      <c r="X530" t="n">
        <v>0.29</v>
      </c>
      <c r="Y530" t="n">
        <v>1</v>
      </c>
      <c r="Z530" t="n">
        <v>10</v>
      </c>
    </row>
    <row r="531">
      <c r="A531" t="n">
        <v>115</v>
      </c>
      <c r="B531" t="n">
        <v>150</v>
      </c>
      <c r="C531" t="inlineStr">
        <is>
          <t xml:space="preserve">CONCLUIDO	</t>
        </is>
      </c>
      <c r="D531" t="n">
        <v>3.5634</v>
      </c>
      <c r="E531" t="n">
        <v>28.06</v>
      </c>
      <c r="F531" t="n">
        <v>24.45</v>
      </c>
      <c r="G531" t="n">
        <v>133.39</v>
      </c>
      <c r="H531" t="n">
        <v>1.46</v>
      </c>
      <c r="I531" t="n">
        <v>11</v>
      </c>
      <c r="J531" t="n">
        <v>364.17</v>
      </c>
      <c r="K531" t="n">
        <v>61.82</v>
      </c>
      <c r="L531" t="n">
        <v>29.75</v>
      </c>
      <c r="M531" t="n">
        <v>1</v>
      </c>
      <c r="N531" t="n">
        <v>122.6</v>
      </c>
      <c r="O531" t="n">
        <v>45148.66</v>
      </c>
      <c r="P531" t="n">
        <v>380.26</v>
      </c>
      <c r="Q531" t="n">
        <v>1397.28</v>
      </c>
      <c r="R531" t="n">
        <v>81.67</v>
      </c>
      <c r="S531" t="n">
        <v>66.97</v>
      </c>
      <c r="T531" t="n">
        <v>4780.57</v>
      </c>
      <c r="U531" t="n">
        <v>0.82</v>
      </c>
      <c r="V531" t="n">
        <v>0.86</v>
      </c>
      <c r="W531" t="n">
        <v>5.32</v>
      </c>
      <c r="X531" t="n">
        <v>0.29</v>
      </c>
      <c r="Y531" t="n">
        <v>1</v>
      </c>
      <c r="Z531" t="n">
        <v>10</v>
      </c>
    </row>
    <row r="532">
      <c r="A532" t="n">
        <v>116</v>
      </c>
      <c r="B532" t="n">
        <v>150</v>
      </c>
      <c r="C532" t="inlineStr">
        <is>
          <t xml:space="preserve">CONCLUIDO	</t>
        </is>
      </c>
      <c r="D532" t="n">
        <v>3.5634</v>
      </c>
      <c r="E532" t="n">
        <v>28.06</v>
      </c>
      <c r="F532" t="n">
        <v>24.45</v>
      </c>
      <c r="G532" t="n">
        <v>133.39</v>
      </c>
      <c r="H532" t="n">
        <v>1.47</v>
      </c>
      <c r="I532" t="n">
        <v>11</v>
      </c>
      <c r="J532" t="n">
        <v>364.85</v>
      </c>
      <c r="K532" t="n">
        <v>61.82</v>
      </c>
      <c r="L532" t="n">
        <v>30</v>
      </c>
      <c r="M532" t="n">
        <v>1</v>
      </c>
      <c r="N532" t="n">
        <v>123.02</v>
      </c>
      <c r="O532" t="n">
        <v>45231.92</v>
      </c>
      <c r="P532" t="n">
        <v>380.72</v>
      </c>
      <c r="Q532" t="n">
        <v>1397.28</v>
      </c>
      <c r="R532" t="n">
        <v>81.65000000000001</v>
      </c>
      <c r="S532" t="n">
        <v>66.97</v>
      </c>
      <c r="T532" t="n">
        <v>4773.39</v>
      </c>
      <c r="U532" t="n">
        <v>0.82</v>
      </c>
      <c r="V532" t="n">
        <v>0.86</v>
      </c>
      <c r="W532" t="n">
        <v>5.32</v>
      </c>
      <c r="X532" t="n">
        <v>0.29</v>
      </c>
      <c r="Y532" t="n">
        <v>1</v>
      </c>
      <c r="Z532" t="n">
        <v>10</v>
      </c>
    </row>
    <row r="533">
      <c r="A533" t="n">
        <v>117</v>
      </c>
      <c r="B533" t="n">
        <v>150</v>
      </c>
      <c r="C533" t="inlineStr">
        <is>
          <t xml:space="preserve">CONCLUIDO	</t>
        </is>
      </c>
      <c r="D533" t="n">
        <v>3.5635</v>
      </c>
      <c r="E533" t="n">
        <v>28.06</v>
      </c>
      <c r="F533" t="n">
        <v>24.45</v>
      </c>
      <c r="G533" t="n">
        <v>133.39</v>
      </c>
      <c r="H533" t="n">
        <v>1.48</v>
      </c>
      <c r="I533" t="n">
        <v>11</v>
      </c>
      <c r="J533" t="n">
        <v>365.52</v>
      </c>
      <c r="K533" t="n">
        <v>61.82</v>
      </c>
      <c r="L533" t="n">
        <v>30.25</v>
      </c>
      <c r="M533" t="n">
        <v>1</v>
      </c>
      <c r="N533" t="n">
        <v>123.45</v>
      </c>
      <c r="O533" t="n">
        <v>45315.43</v>
      </c>
      <c r="P533" t="n">
        <v>381.17</v>
      </c>
      <c r="Q533" t="n">
        <v>1397.28</v>
      </c>
      <c r="R533" t="n">
        <v>81.65000000000001</v>
      </c>
      <c r="S533" t="n">
        <v>66.97</v>
      </c>
      <c r="T533" t="n">
        <v>4771.05</v>
      </c>
      <c r="U533" t="n">
        <v>0.82</v>
      </c>
      <c r="V533" t="n">
        <v>0.86</v>
      </c>
      <c r="W533" t="n">
        <v>5.32</v>
      </c>
      <c r="X533" t="n">
        <v>0.29</v>
      </c>
      <c r="Y533" t="n">
        <v>1</v>
      </c>
      <c r="Z533" t="n">
        <v>10</v>
      </c>
    </row>
    <row r="534">
      <c r="A534" t="n">
        <v>118</v>
      </c>
      <c r="B534" t="n">
        <v>150</v>
      </c>
      <c r="C534" t="inlineStr">
        <is>
          <t xml:space="preserve">CONCLUIDO	</t>
        </is>
      </c>
      <c r="D534" t="n">
        <v>3.5633</v>
      </c>
      <c r="E534" t="n">
        <v>28.06</v>
      </c>
      <c r="F534" t="n">
        <v>24.46</v>
      </c>
      <c r="G534" t="n">
        <v>133.39</v>
      </c>
      <c r="H534" t="n">
        <v>1.49</v>
      </c>
      <c r="I534" t="n">
        <v>11</v>
      </c>
      <c r="J534" t="n">
        <v>366.2</v>
      </c>
      <c r="K534" t="n">
        <v>61.82</v>
      </c>
      <c r="L534" t="n">
        <v>30.5</v>
      </c>
      <c r="M534" t="n">
        <v>1</v>
      </c>
      <c r="N534" t="n">
        <v>123.88</v>
      </c>
      <c r="O534" t="n">
        <v>45399.2</v>
      </c>
      <c r="P534" t="n">
        <v>381.62</v>
      </c>
      <c r="Q534" t="n">
        <v>1397.28</v>
      </c>
      <c r="R534" t="n">
        <v>81.69</v>
      </c>
      <c r="S534" t="n">
        <v>66.97</v>
      </c>
      <c r="T534" t="n">
        <v>4789.43</v>
      </c>
      <c r="U534" t="n">
        <v>0.82</v>
      </c>
      <c r="V534" t="n">
        <v>0.86</v>
      </c>
      <c r="W534" t="n">
        <v>5.32</v>
      </c>
      <c r="X534" t="n">
        <v>0.29</v>
      </c>
      <c r="Y534" t="n">
        <v>1</v>
      </c>
      <c r="Z534" t="n">
        <v>10</v>
      </c>
    </row>
    <row r="535">
      <c r="A535" t="n">
        <v>119</v>
      </c>
      <c r="B535" t="n">
        <v>150</v>
      </c>
      <c r="C535" t="inlineStr">
        <is>
          <t xml:space="preserve">CONCLUIDO	</t>
        </is>
      </c>
      <c r="D535" t="n">
        <v>3.5631</v>
      </c>
      <c r="E535" t="n">
        <v>28.07</v>
      </c>
      <c r="F535" t="n">
        <v>24.46</v>
      </c>
      <c r="G535" t="n">
        <v>133.4</v>
      </c>
      <c r="H535" t="n">
        <v>1.49</v>
      </c>
      <c r="I535" t="n">
        <v>11</v>
      </c>
      <c r="J535" t="n">
        <v>366.88</v>
      </c>
      <c r="K535" t="n">
        <v>61.82</v>
      </c>
      <c r="L535" t="n">
        <v>30.75</v>
      </c>
      <c r="M535" t="n">
        <v>0</v>
      </c>
      <c r="N535" t="n">
        <v>124.31</v>
      </c>
      <c r="O535" t="n">
        <v>45483.22</v>
      </c>
      <c r="P535" t="n">
        <v>382.24</v>
      </c>
      <c r="Q535" t="n">
        <v>1397.28</v>
      </c>
      <c r="R535" t="n">
        <v>81.70999999999999</v>
      </c>
      <c r="S535" t="n">
        <v>66.97</v>
      </c>
      <c r="T535" t="n">
        <v>4802.61</v>
      </c>
      <c r="U535" t="n">
        <v>0.82</v>
      </c>
      <c r="V535" t="n">
        <v>0.86</v>
      </c>
      <c r="W535" t="n">
        <v>5.32</v>
      </c>
      <c r="X535" t="n">
        <v>0.29</v>
      </c>
      <c r="Y535" t="n">
        <v>1</v>
      </c>
      <c r="Z535" t="n">
        <v>10</v>
      </c>
    </row>
    <row r="536">
      <c r="A536" t="n">
        <v>0</v>
      </c>
      <c r="B536" t="n">
        <v>10</v>
      </c>
      <c r="C536" t="inlineStr">
        <is>
          <t xml:space="preserve">CONCLUIDO	</t>
        </is>
      </c>
      <c r="D536" t="n">
        <v>3.1705</v>
      </c>
      <c r="E536" t="n">
        <v>31.54</v>
      </c>
      <c r="F536" t="n">
        <v>28.33</v>
      </c>
      <c r="G536" t="n">
        <v>12.05</v>
      </c>
      <c r="H536" t="n">
        <v>0.64</v>
      </c>
      <c r="I536" t="n">
        <v>141</v>
      </c>
      <c r="J536" t="n">
        <v>26.11</v>
      </c>
      <c r="K536" t="n">
        <v>12.1</v>
      </c>
      <c r="L536" t="n">
        <v>1</v>
      </c>
      <c r="M536" t="n">
        <v>0</v>
      </c>
      <c r="N536" t="n">
        <v>3.01</v>
      </c>
      <c r="O536" t="n">
        <v>3454.41</v>
      </c>
      <c r="P536" t="n">
        <v>82.28</v>
      </c>
      <c r="Q536" t="n">
        <v>1397.74</v>
      </c>
      <c r="R536" t="n">
        <v>201.96</v>
      </c>
      <c r="S536" t="n">
        <v>66.97</v>
      </c>
      <c r="T536" t="n">
        <v>64278.12</v>
      </c>
      <c r="U536" t="n">
        <v>0.33</v>
      </c>
      <c r="V536" t="n">
        <v>0.74</v>
      </c>
      <c r="W536" t="n">
        <v>5.71</v>
      </c>
      <c r="X536" t="n">
        <v>4.16</v>
      </c>
      <c r="Y536" t="n">
        <v>1</v>
      </c>
      <c r="Z536" t="n">
        <v>10</v>
      </c>
    </row>
    <row r="537">
      <c r="A537" t="n">
        <v>0</v>
      </c>
      <c r="B537" t="n">
        <v>45</v>
      </c>
      <c r="C537" t="inlineStr">
        <is>
          <t xml:space="preserve">CONCLUIDO	</t>
        </is>
      </c>
      <c r="D537" t="n">
        <v>2.8227</v>
      </c>
      <c r="E537" t="n">
        <v>35.43</v>
      </c>
      <c r="F537" t="n">
        <v>29.59</v>
      </c>
      <c r="G537" t="n">
        <v>9.5</v>
      </c>
      <c r="H537" t="n">
        <v>0.18</v>
      </c>
      <c r="I537" t="n">
        <v>187</v>
      </c>
      <c r="J537" t="n">
        <v>98.70999999999999</v>
      </c>
      <c r="K537" t="n">
        <v>39.72</v>
      </c>
      <c r="L537" t="n">
        <v>1</v>
      </c>
      <c r="M537" t="n">
        <v>185</v>
      </c>
      <c r="N537" t="n">
        <v>12.99</v>
      </c>
      <c r="O537" t="n">
        <v>12407.75</v>
      </c>
      <c r="P537" t="n">
        <v>258.59</v>
      </c>
      <c r="Q537" t="n">
        <v>1397.44</v>
      </c>
      <c r="R537" t="n">
        <v>249.75</v>
      </c>
      <c r="S537" t="n">
        <v>66.97</v>
      </c>
      <c r="T537" t="n">
        <v>87939.41</v>
      </c>
      <c r="U537" t="n">
        <v>0.27</v>
      </c>
      <c r="V537" t="n">
        <v>0.71</v>
      </c>
      <c r="W537" t="n">
        <v>5.59</v>
      </c>
      <c r="X537" t="n">
        <v>5.42</v>
      </c>
      <c r="Y537" t="n">
        <v>1</v>
      </c>
      <c r="Z537" t="n">
        <v>10</v>
      </c>
    </row>
    <row r="538">
      <c r="A538" t="n">
        <v>1</v>
      </c>
      <c r="B538" t="n">
        <v>45</v>
      </c>
      <c r="C538" t="inlineStr">
        <is>
          <t xml:space="preserve">CONCLUIDO	</t>
        </is>
      </c>
      <c r="D538" t="n">
        <v>3.0111</v>
      </c>
      <c r="E538" t="n">
        <v>33.21</v>
      </c>
      <c r="F538" t="n">
        <v>28.3</v>
      </c>
      <c r="G538" t="n">
        <v>11.96</v>
      </c>
      <c r="H538" t="n">
        <v>0.22</v>
      </c>
      <c r="I538" t="n">
        <v>142</v>
      </c>
      <c r="J538" t="n">
        <v>99.02</v>
      </c>
      <c r="K538" t="n">
        <v>39.72</v>
      </c>
      <c r="L538" t="n">
        <v>1.25</v>
      </c>
      <c r="M538" t="n">
        <v>140</v>
      </c>
      <c r="N538" t="n">
        <v>13.05</v>
      </c>
      <c r="O538" t="n">
        <v>12446.14</v>
      </c>
      <c r="P538" t="n">
        <v>244.13</v>
      </c>
      <c r="Q538" t="n">
        <v>1397.65</v>
      </c>
      <c r="R538" t="n">
        <v>206.82</v>
      </c>
      <c r="S538" t="n">
        <v>66.97</v>
      </c>
      <c r="T538" t="n">
        <v>66699.64999999999</v>
      </c>
      <c r="U538" t="n">
        <v>0.32</v>
      </c>
      <c r="V538" t="n">
        <v>0.74</v>
      </c>
      <c r="W538" t="n">
        <v>5.54</v>
      </c>
      <c r="X538" t="n">
        <v>4.13</v>
      </c>
      <c r="Y538" t="n">
        <v>1</v>
      </c>
      <c r="Z538" t="n">
        <v>10</v>
      </c>
    </row>
    <row r="539">
      <c r="A539" t="n">
        <v>2</v>
      </c>
      <c r="B539" t="n">
        <v>45</v>
      </c>
      <c r="C539" t="inlineStr">
        <is>
          <t xml:space="preserve">CONCLUIDO	</t>
        </is>
      </c>
      <c r="D539" t="n">
        <v>3.1504</v>
      </c>
      <c r="E539" t="n">
        <v>31.74</v>
      </c>
      <c r="F539" t="n">
        <v>27.43</v>
      </c>
      <c r="G539" t="n">
        <v>14.57</v>
      </c>
      <c r="H539" t="n">
        <v>0.27</v>
      </c>
      <c r="I539" t="n">
        <v>113</v>
      </c>
      <c r="J539" t="n">
        <v>99.33</v>
      </c>
      <c r="K539" t="n">
        <v>39.72</v>
      </c>
      <c r="L539" t="n">
        <v>1.5</v>
      </c>
      <c r="M539" t="n">
        <v>111</v>
      </c>
      <c r="N539" t="n">
        <v>13.11</v>
      </c>
      <c r="O539" t="n">
        <v>12484.55</v>
      </c>
      <c r="P539" t="n">
        <v>233.69</v>
      </c>
      <c r="Q539" t="n">
        <v>1397.52</v>
      </c>
      <c r="R539" t="n">
        <v>178.32</v>
      </c>
      <c r="S539" t="n">
        <v>66.97</v>
      </c>
      <c r="T539" t="n">
        <v>52595.75</v>
      </c>
      <c r="U539" t="n">
        <v>0.38</v>
      </c>
      <c r="V539" t="n">
        <v>0.77</v>
      </c>
      <c r="W539" t="n">
        <v>5.5</v>
      </c>
      <c r="X539" t="n">
        <v>3.26</v>
      </c>
      <c r="Y539" t="n">
        <v>1</v>
      </c>
      <c r="Z539" t="n">
        <v>10</v>
      </c>
    </row>
    <row r="540">
      <c r="A540" t="n">
        <v>3</v>
      </c>
      <c r="B540" t="n">
        <v>45</v>
      </c>
      <c r="C540" t="inlineStr">
        <is>
          <t xml:space="preserve">CONCLUIDO	</t>
        </is>
      </c>
      <c r="D540" t="n">
        <v>3.2475</v>
      </c>
      <c r="E540" t="n">
        <v>30.79</v>
      </c>
      <c r="F540" t="n">
        <v>26.87</v>
      </c>
      <c r="G540" t="n">
        <v>17.15</v>
      </c>
      <c r="H540" t="n">
        <v>0.31</v>
      </c>
      <c r="I540" t="n">
        <v>94</v>
      </c>
      <c r="J540" t="n">
        <v>99.64</v>
      </c>
      <c r="K540" t="n">
        <v>39.72</v>
      </c>
      <c r="L540" t="n">
        <v>1.75</v>
      </c>
      <c r="M540" t="n">
        <v>92</v>
      </c>
      <c r="N540" t="n">
        <v>13.18</v>
      </c>
      <c r="O540" t="n">
        <v>12522.99</v>
      </c>
      <c r="P540" t="n">
        <v>226.05</v>
      </c>
      <c r="Q540" t="n">
        <v>1397.34</v>
      </c>
      <c r="R540" t="n">
        <v>160.21</v>
      </c>
      <c r="S540" t="n">
        <v>66.97</v>
      </c>
      <c r="T540" t="n">
        <v>43634.61</v>
      </c>
      <c r="U540" t="n">
        <v>0.42</v>
      </c>
      <c r="V540" t="n">
        <v>0.78</v>
      </c>
      <c r="W540" t="n">
        <v>5.46</v>
      </c>
      <c r="X540" t="n">
        <v>2.7</v>
      </c>
      <c r="Y540" t="n">
        <v>1</v>
      </c>
      <c r="Z540" t="n">
        <v>10</v>
      </c>
    </row>
    <row r="541">
      <c r="A541" t="n">
        <v>4</v>
      </c>
      <c r="B541" t="n">
        <v>45</v>
      </c>
      <c r="C541" t="inlineStr">
        <is>
          <t xml:space="preserve">CONCLUIDO	</t>
        </is>
      </c>
      <c r="D541" t="n">
        <v>3.3246</v>
      </c>
      <c r="E541" t="n">
        <v>30.08</v>
      </c>
      <c r="F541" t="n">
        <v>26.45</v>
      </c>
      <c r="G541" t="n">
        <v>19.83</v>
      </c>
      <c r="H541" t="n">
        <v>0.35</v>
      </c>
      <c r="I541" t="n">
        <v>80</v>
      </c>
      <c r="J541" t="n">
        <v>99.95</v>
      </c>
      <c r="K541" t="n">
        <v>39.72</v>
      </c>
      <c r="L541" t="n">
        <v>2</v>
      </c>
      <c r="M541" t="n">
        <v>78</v>
      </c>
      <c r="N541" t="n">
        <v>13.24</v>
      </c>
      <c r="O541" t="n">
        <v>12561.45</v>
      </c>
      <c r="P541" t="n">
        <v>219.26</v>
      </c>
      <c r="Q541" t="n">
        <v>1397.41</v>
      </c>
      <c r="R541" t="n">
        <v>146.34</v>
      </c>
      <c r="S541" t="n">
        <v>66.97</v>
      </c>
      <c r="T541" t="n">
        <v>36769.53</v>
      </c>
      <c r="U541" t="n">
        <v>0.46</v>
      </c>
      <c r="V541" t="n">
        <v>0.8</v>
      </c>
      <c r="W541" t="n">
        <v>5.44</v>
      </c>
      <c r="X541" t="n">
        <v>2.28</v>
      </c>
      <c r="Y541" t="n">
        <v>1</v>
      </c>
      <c r="Z541" t="n">
        <v>10</v>
      </c>
    </row>
    <row r="542">
      <c r="A542" t="n">
        <v>5</v>
      </c>
      <c r="B542" t="n">
        <v>45</v>
      </c>
      <c r="C542" t="inlineStr">
        <is>
          <t xml:space="preserve">CONCLUIDO	</t>
        </is>
      </c>
      <c r="D542" t="n">
        <v>3.3882</v>
      </c>
      <c r="E542" t="n">
        <v>29.51</v>
      </c>
      <c r="F542" t="n">
        <v>26.11</v>
      </c>
      <c r="G542" t="n">
        <v>22.7</v>
      </c>
      <c r="H542" t="n">
        <v>0.39</v>
      </c>
      <c r="I542" t="n">
        <v>69</v>
      </c>
      <c r="J542" t="n">
        <v>100.27</v>
      </c>
      <c r="K542" t="n">
        <v>39.72</v>
      </c>
      <c r="L542" t="n">
        <v>2.25</v>
      </c>
      <c r="M542" t="n">
        <v>67</v>
      </c>
      <c r="N542" t="n">
        <v>13.3</v>
      </c>
      <c r="O542" t="n">
        <v>12599.94</v>
      </c>
      <c r="P542" t="n">
        <v>213.01</v>
      </c>
      <c r="Q542" t="n">
        <v>1397.37</v>
      </c>
      <c r="R542" t="n">
        <v>135.72</v>
      </c>
      <c r="S542" t="n">
        <v>66.97</v>
      </c>
      <c r="T542" t="n">
        <v>31516.74</v>
      </c>
      <c r="U542" t="n">
        <v>0.49</v>
      </c>
      <c r="V542" t="n">
        <v>0.8100000000000001</v>
      </c>
      <c r="W542" t="n">
        <v>5.41</v>
      </c>
      <c r="X542" t="n">
        <v>1.94</v>
      </c>
      <c r="Y542" t="n">
        <v>1</v>
      </c>
      <c r="Z542" t="n">
        <v>10</v>
      </c>
    </row>
    <row r="543">
      <c r="A543" t="n">
        <v>6</v>
      </c>
      <c r="B543" t="n">
        <v>45</v>
      </c>
      <c r="C543" t="inlineStr">
        <is>
          <t xml:space="preserve">CONCLUIDO	</t>
        </is>
      </c>
      <c r="D543" t="n">
        <v>3.4318</v>
      </c>
      <c r="E543" t="n">
        <v>29.14</v>
      </c>
      <c r="F543" t="n">
        <v>25.9</v>
      </c>
      <c r="G543" t="n">
        <v>25.47</v>
      </c>
      <c r="H543" t="n">
        <v>0.44</v>
      </c>
      <c r="I543" t="n">
        <v>61</v>
      </c>
      <c r="J543" t="n">
        <v>100.58</v>
      </c>
      <c r="K543" t="n">
        <v>39.72</v>
      </c>
      <c r="L543" t="n">
        <v>2.5</v>
      </c>
      <c r="M543" t="n">
        <v>59</v>
      </c>
      <c r="N543" t="n">
        <v>13.36</v>
      </c>
      <c r="O543" t="n">
        <v>12638.45</v>
      </c>
      <c r="P543" t="n">
        <v>208.39</v>
      </c>
      <c r="Q543" t="n">
        <v>1397.29</v>
      </c>
      <c r="R543" t="n">
        <v>128.85</v>
      </c>
      <c r="S543" t="n">
        <v>66.97</v>
      </c>
      <c r="T543" t="n">
        <v>28121.32</v>
      </c>
      <c r="U543" t="n">
        <v>0.52</v>
      </c>
      <c r="V543" t="n">
        <v>0.8100000000000001</v>
      </c>
      <c r="W543" t="n">
        <v>5.4</v>
      </c>
      <c r="X543" t="n">
        <v>1.73</v>
      </c>
      <c r="Y543" t="n">
        <v>1</v>
      </c>
      <c r="Z543" t="n">
        <v>10</v>
      </c>
    </row>
    <row r="544">
      <c r="A544" t="n">
        <v>7</v>
      </c>
      <c r="B544" t="n">
        <v>45</v>
      </c>
      <c r="C544" t="inlineStr">
        <is>
          <t xml:space="preserve">CONCLUIDO	</t>
        </is>
      </c>
      <c r="D544" t="n">
        <v>3.4734</v>
      </c>
      <c r="E544" t="n">
        <v>28.79</v>
      </c>
      <c r="F544" t="n">
        <v>25.69</v>
      </c>
      <c r="G544" t="n">
        <v>28.55</v>
      </c>
      <c r="H544" t="n">
        <v>0.48</v>
      </c>
      <c r="I544" t="n">
        <v>54</v>
      </c>
      <c r="J544" t="n">
        <v>100.89</v>
      </c>
      <c r="K544" t="n">
        <v>39.72</v>
      </c>
      <c r="L544" t="n">
        <v>2.75</v>
      </c>
      <c r="M544" t="n">
        <v>52</v>
      </c>
      <c r="N544" t="n">
        <v>13.42</v>
      </c>
      <c r="O544" t="n">
        <v>12676.98</v>
      </c>
      <c r="P544" t="n">
        <v>202.96</v>
      </c>
      <c r="Q544" t="n">
        <v>1397.43</v>
      </c>
      <c r="R544" t="n">
        <v>122.11</v>
      </c>
      <c r="S544" t="n">
        <v>66.97</v>
      </c>
      <c r="T544" t="n">
        <v>24788.48</v>
      </c>
      <c r="U544" t="n">
        <v>0.55</v>
      </c>
      <c r="V544" t="n">
        <v>0.82</v>
      </c>
      <c r="W544" t="n">
        <v>5.39</v>
      </c>
      <c r="X544" t="n">
        <v>1.52</v>
      </c>
      <c r="Y544" t="n">
        <v>1</v>
      </c>
      <c r="Z544" t="n">
        <v>10</v>
      </c>
    </row>
    <row r="545">
      <c r="A545" t="n">
        <v>8</v>
      </c>
      <c r="B545" t="n">
        <v>45</v>
      </c>
      <c r="C545" t="inlineStr">
        <is>
          <t xml:space="preserve">CONCLUIDO	</t>
        </is>
      </c>
      <c r="D545" t="n">
        <v>3.5041</v>
      </c>
      <c r="E545" t="n">
        <v>28.54</v>
      </c>
      <c r="F545" t="n">
        <v>25.54</v>
      </c>
      <c r="G545" t="n">
        <v>31.28</v>
      </c>
      <c r="H545" t="n">
        <v>0.52</v>
      </c>
      <c r="I545" t="n">
        <v>49</v>
      </c>
      <c r="J545" t="n">
        <v>101.2</v>
      </c>
      <c r="K545" t="n">
        <v>39.72</v>
      </c>
      <c r="L545" t="n">
        <v>3</v>
      </c>
      <c r="M545" t="n">
        <v>47</v>
      </c>
      <c r="N545" t="n">
        <v>13.49</v>
      </c>
      <c r="O545" t="n">
        <v>12715.54</v>
      </c>
      <c r="P545" t="n">
        <v>198.56</v>
      </c>
      <c r="Q545" t="n">
        <v>1397.24</v>
      </c>
      <c r="R545" t="n">
        <v>117.29</v>
      </c>
      <c r="S545" t="n">
        <v>66.97</v>
      </c>
      <c r="T545" t="n">
        <v>22399.63</v>
      </c>
      <c r="U545" t="n">
        <v>0.57</v>
      </c>
      <c r="V545" t="n">
        <v>0.82</v>
      </c>
      <c r="W545" t="n">
        <v>5.38</v>
      </c>
      <c r="X545" t="n">
        <v>1.38</v>
      </c>
      <c r="Y545" t="n">
        <v>1</v>
      </c>
      <c r="Z545" t="n">
        <v>10</v>
      </c>
    </row>
    <row r="546">
      <c r="A546" t="n">
        <v>9</v>
      </c>
      <c r="B546" t="n">
        <v>45</v>
      </c>
      <c r="C546" t="inlineStr">
        <is>
          <t xml:space="preserve">CONCLUIDO	</t>
        </is>
      </c>
      <c r="D546" t="n">
        <v>3.5335</v>
      </c>
      <c r="E546" t="n">
        <v>28.3</v>
      </c>
      <c r="F546" t="n">
        <v>25.41</v>
      </c>
      <c r="G546" t="n">
        <v>34.65</v>
      </c>
      <c r="H546" t="n">
        <v>0.5600000000000001</v>
      </c>
      <c r="I546" t="n">
        <v>44</v>
      </c>
      <c r="J546" t="n">
        <v>101.52</v>
      </c>
      <c r="K546" t="n">
        <v>39.72</v>
      </c>
      <c r="L546" t="n">
        <v>3.25</v>
      </c>
      <c r="M546" t="n">
        <v>42</v>
      </c>
      <c r="N546" t="n">
        <v>13.55</v>
      </c>
      <c r="O546" t="n">
        <v>12754.13</v>
      </c>
      <c r="P546" t="n">
        <v>193.82</v>
      </c>
      <c r="Q546" t="n">
        <v>1397.24</v>
      </c>
      <c r="R546" t="n">
        <v>113.07</v>
      </c>
      <c r="S546" t="n">
        <v>66.97</v>
      </c>
      <c r="T546" t="n">
        <v>20316.57</v>
      </c>
      <c r="U546" t="n">
        <v>0.59</v>
      </c>
      <c r="V546" t="n">
        <v>0.83</v>
      </c>
      <c r="W546" t="n">
        <v>5.36</v>
      </c>
      <c r="X546" t="n">
        <v>1.24</v>
      </c>
      <c r="Y546" t="n">
        <v>1</v>
      </c>
      <c r="Z546" t="n">
        <v>10</v>
      </c>
    </row>
    <row r="547">
      <c r="A547" t="n">
        <v>10</v>
      </c>
      <c r="B547" t="n">
        <v>45</v>
      </c>
      <c r="C547" t="inlineStr">
        <is>
          <t xml:space="preserve">CONCLUIDO	</t>
        </is>
      </c>
      <c r="D547" t="n">
        <v>3.5583</v>
      </c>
      <c r="E547" t="n">
        <v>28.1</v>
      </c>
      <c r="F547" t="n">
        <v>25.29</v>
      </c>
      <c r="G547" t="n">
        <v>37.94</v>
      </c>
      <c r="H547" t="n">
        <v>0.6</v>
      </c>
      <c r="I547" t="n">
        <v>40</v>
      </c>
      <c r="J547" t="n">
        <v>101.83</v>
      </c>
      <c r="K547" t="n">
        <v>39.72</v>
      </c>
      <c r="L547" t="n">
        <v>3.5</v>
      </c>
      <c r="M547" t="n">
        <v>38</v>
      </c>
      <c r="N547" t="n">
        <v>13.61</v>
      </c>
      <c r="O547" t="n">
        <v>12792.74</v>
      </c>
      <c r="P547" t="n">
        <v>188.91</v>
      </c>
      <c r="Q547" t="n">
        <v>1397.32</v>
      </c>
      <c r="R547" t="n">
        <v>109.2</v>
      </c>
      <c r="S547" t="n">
        <v>66.97</v>
      </c>
      <c r="T547" t="n">
        <v>18399.72</v>
      </c>
      <c r="U547" t="n">
        <v>0.61</v>
      </c>
      <c r="V547" t="n">
        <v>0.83</v>
      </c>
      <c r="W547" t="n">
        <v>5.36</v>
      </c>
      <c r="X547" t="n">
        <v>1.13</v>
      </c>
      <c r="Y547" t="n">
        <v>1</v>
      </c>
      <c r="Z547" t="n">
        <v>10</v>
      </c>
    </row>
    <row r="548">
      <c r="A548" t="n">
        <v>11</v>
      </c>
      <c r="B548" t="n">
        <v>45</v>
      </c>
      <c r="C548" t="inlineStr">
        <is>
          <t xml:space="preserve">CONCLUIDO	</t>
        </is>
      </c>
      <c r="D548" t="n">
        <v>3.5764</v>
      </c>
      <c r="E548" t="n">
        <v>27.96</v>
      </c>
      <c r="F548" t="n">
        <v>25.21</v>
      </c>
      <c r="G548" t="n">
        <v>40.89</v>
      </c>
      <c r="H548" t="n">
        <v>0.65</v>
      </c>
      <c r="I548" t="n">
        <v>37</v>
      </c>
      <c r="J548" t="n">
        <v>102.14</v>
      </c>
      <c r="K548" t="n">
        <v>39.72</v>
      </c>
      <c r="L548" t="n">
        <v>3.75</v>
      </c>
      <c r="M548" t="n">
        <v>31</v>
      </c>
      <c r="N548" t="n">
        <v>13.68</v>
      </c>
      <c r="O548" t="n">
        <v>12831.37</v>
      </c>
      <c r="P548" t="n">
        <v>185.5</v>
      </c>
      <c r="Q548" t="n">
        <v>1397.29</v>
      </c>
      <c r="R548" t="n">
        <v>106.2</v>
      </c>
      <c r="S548" t="n">
        <v>66.97</v>
      </c>
      <c r="T548" t="n">
        <v>16917.92</v>
      </c>
      <c r="U548" t="n">
        <v>0.63</v>
      </c>
      <c r="V548" t="n">
        <v>0.83</v>
      </c>
      <c r="W548" t="n">
        <v>5.37</v>
      </c>
      <c r="X548" t="n">
        <v>1.05</v>
      </c>
      <c r="Y548" t="n">
        <v>1</v>
      </c>
      <c r="Z548" t="n">
        <v>10</v>
      </c>
    </row>
    <row r="549">
      <c r="A549" t="n">
        <v>12</v>
      </c>
      <c r="B549" t="n">
        <v>45</v>
      </c>
      <c r="C549" t="inlineStr">
        <is>
          <t xml:space="preserve">CONCLUIDO	</t>
        </is>
      </c>
      <c r="D549" t="n">
        <v>3.5944</v>
      </c>
      <c r="E549" t="n">
        <v>27.82</v>
      </c>
      <c r="F549" t="n">
        <v>25.13</v>
      </c>
      <c r="G549" t="n">
        <v>44.35</v>
      </c>
      <c r="H549" t="n">
        <v>0.6899999999999999</v>
      </c>
      <c r="I549" t="n">
        <v>34</v>
      </c>
      <c r="J549" t="n">
        <v>102.45</v>
      </c>
      <c r="K549" t="n">
        <v>39.72</v>
      </c>
      <c r="L549" t="n">
        <v>4</v>
      </c>
      <c r="M549" t="n">
        <v>21</v>
      </c>
      <c r="N549" t="n">
        <v>13.74</v>
      </c>
      <c r="O549" t="n">
        <v>12870.03</v>
      </c>
      <c r="P549" t="n">
        <v>180.96</v>
      </c>
      <c r="Q549" t="n">
        <v>1397.4</v>
      </c>
      <c r="R549" t="n">
        <v>103.68</v>
      </c>
      <c r="S549" t="n">
        <v>66.97</v>
      </c>
      <c r="T549" t="n">
        <v>15671.69</v>
      </c>
      <c r="U549" t="n">
        <v>0.65</v>
      </c>
      <c r="V549" t="n">
        <v>0.84</v>
      </c>
      <c r="W549" t="n">
        <v>5.36</v>
      </c>
      <c r="X549" t="n">
        <v>0.97</v>
      </c>
      <c r="Y549" t="n">
        <v>1</v>
      </c>
      <c r="Z549" t="n">
        <v>10</v>
      </c>
    </row>
    <row r="550">
      <c r="A550" t="n">
        <v>13</v>
      </c>
      <c r="B550" t="n">
        <v>45</v>
      </c>
      <c r="C550" t="inlineStr">
        <is>
          <t xml:space="preserve">CONCLUIDO	</t>
        </is>
      </c>
      <c r="D550" t="n">
        <v>3.604</v>
      </c>
      <c r="E550" t="n">
        <v>27.75</v>
      </c>
      <c r="F550" t="n">
        <v>25.08</v>
      </c>
      <c r="G550" t="n">
        <v>45.6</v>
      </c>
      <c r="H550" t="n">
        <v>0.73</v>
      </c>
      <c r="I550" t="n">
        <v>33</v>
      </c>
      <c r="J550" t="n">
        <v>102.77</v>
      </c>
      <c r="K550" t="n">
        <v>39.72</v>
      </c>
      <c r="L550" t="n">
        <v>4.25</v>
      </c>
      <c r="M550" t="n">
        <v>7</v>
      </c>
      <c r="N550" t="n">
        <v>13.8</v>
      </c>
      <c r="O550" t="n">
        <v>12908.71</v>
      </c>
      <c r="P550" t="n">
        <v>179.27</v>
      </c>
      <c r="Q550" t="n">
        <v>1397.47</v>
      </c>
      <c r="R550" t="n">
        <v>101.27</v>
      </c>
      <c r="S550" t="n">
        <v>66.97</v>
      </c>
      <c r="T550" t="n">
        <v>14470.84</v>
      </c>
      <c r="U550" t="n">
        <v>0.66</v>
      </c>
      <c r="V550" t="n">
        <v>0.84</v>
      </c>
      <c r="W550" t="n">
        <v>5.38</v>
      </c>
      <c r="X550" t="n">
        <v>0.91</v>
      </c>
      <c r="Y550" t="n">
        <v>1</v>
      </c>
      <c r="Z550" t="n">
        <v>10</v>
      </c>
    </row>
    <row r="551">
      <c r="A551" t="n">
        <v>14</v>
      </c>
      <c r="B551" t="n">
        <v>45</v>
      </c>
      <c r="C551" t="inlineStr">
        <is>
          <t xml:space="preserve">CONCLUIDO	</t>
        </is>
      </c>
      <c r="D551" t="n">
        <v>3.6012</v>
      </c>
      <c r="E551" t="n">
        <v>27.77</v>
      </c>
      <c r="F551" t="n">
        <v>25.1</v>
      </c>
      <c r="G551" t="n">
        <v>45.64</v>
      </c>
      <c r="H551" t="n">
        <v>0.77</v>
      </c>
      <c r="I551" t="n">
        <v>33</v>
      </c>
      <c r="J551" t="n">
        <v>103.08</v>
      </c>
      <c r="K551" t="n">
        <v>39.72</v>
      </c>
      <c r="L551" t="n">
        <v>4.5</v>
      </c>
      <c r="M551" t="n">
        <v>3</v>
      </c>
      <c r="N551" t="n">
        <v>13.87</v>
      </c>
      <c r="O551" t="n">
        <v>12947.42</v>
      </c>
      <c r="P551" t="n">
        <v>179.49</v>
      </c>
      <c r="Q551" t="n">
        <v>1397.37</v>
      </c>
      <c r="R551" t="n">
        <v>101.61</v>
      </c>
      <c r="S551" t="n">
        <v>66.97</v>
      </c>
      <c r="T551" t="n">
        <v>14639.87</v>
      </c>
      <c r="U551" t="n">
        <v>0.66</v>
      </c>
      <c r="V551" t="n">
        <v>0.84</v>
      </c>
      <c r="W551" t="n">
        <v>5.39</v>
      </c>
      <c r="X551" t="n">
        <v>0.9399999999999999</v>
      </c>
      <c r="Y551" t="n">
        <v>1</v>
      </c>
      <c r="Z551" t="n">
        <v>10</v>
      </c>
    </row>
    <row r="552">
      <c r="A552" t="n">
        <v>15</v>
      </c>
      <c r="B552" t="n">
        <v>45</v>
      </c>
      <c r="C552" t="inlineStr">
        <is>
          <t xml:space="preserve">CONCLUIDO	</t>
        </is>
      </c>
      <c r="D552" t="n">
        <v>3.6009</v>
      </c>
      <c r="E552" t="n">
        <v>27.77</v>
      </c>
      <c r="F552" t="n">
        <v>25.1</v>
      </c>
      <c r="G552" t="n">
        <v>45.64</v>
      </c>
      <c r="H552" t="n">
        <v>0.8100000000000001</v>
      </c>
      <c r="I552" t="n">
        <v>33</v>
      </c>
      <c r="J552" t="n">
        <v>103.4</v>
      </c>
      <c r="K552" t="n">
        <v>39.72</v>
      </c>
      <c r="L552" t="n">
        <v>4.75</v>
      </c>
      <c r="M552" t="n">
        <v>0</v>
      </c>
      <c r="N552" t="n">
        <v>13.93</v>
      </c>
      <c r="O552" t="n">
        <v>12986.15</v>
      </c>
      <c r="P552" t="n">
        <v>179.97</v>
      </c>
      <c r="Q552" t="n">
        <v>1397.35</v>
      </c>
      <c r="R552" t="n">
        <v>101.7</v>
      </c>
      <c r="S552" t="n">
        <v>66.97</v>
      </c>
      <c r="T552" t="n">
        <v>14688.13</v>
      </c>
      <c r="U552" t="n">
        <v>0.66</v>
      </c>
      <c r="V552" t="n">
        <v>0.84</v>
      </c>
      <c r="W552" t="n">
        <v>5.39</v>
      </c>
      <c r="X552" t="n">
        <v>0.9399999999999999</v>
      </c>
      <c r="Y552" t="n">
        <v>1</v>
      </c>
      <c r="Z552" t="n">
        <v>10</v>
      </c>
    </row>
    <row r="553">
      <c r="A553" t="n">
        <v>0</v>
      </c>
      <c r="B553" t="n">
        <v>105</v>
      </c>
      <c r="C553" t="inlineStr">
        <is>
          <t xml:space="preserve">CONCLUIDO	</t>
        </is>
      </c>
      <c r="D553" t="n">
        <v>1.9037</v>
      </c>
      <c r="E553" t="n">
        <v>52.53</v>
      </c>
      <c r="F553" t="n">
        <v>35.12</v>
      </c>
      <c r="G553" t="n">
        <v>5.76</v>
      </c>
      <c r="H553" t="n">
        <v>0.09</v>
      </c>
      <c r="I553" t="n">
        <v>366</v>
      </c>
      <c r="J553" t="n">
        <v>204</v>
      </c>
      <c r="K553" t="n">
        <v>55.27</v>
      </c>
      <c r="L553" t="n">
        <v>1</v>
      </c>
      <c r="M553" t="n">
        <v>364</v>
      </c>
      <c r="N553" t="n">
        <v>42.72</v>
      </c>
      <c r="O553" t="n">
        <v>25393.6</v>
      </c>
      <c r="P553" t="n">
        <v>504.52</v>
      </c>
      <c r="Q553" t="n">
        <v>1398.21</v>
      </c>
      <c r="R553" t="n">
        <v>430.07</v>
      </c>
      <c r="S553" t="n">
        <v>66.97</v>
      </c>
      <c r="T553" t="n">
        <v>177204.81</v>
      </c>
      <c r="U553" t="n">
        <v>0.16</v>
      </c>
      <c r="V553" t="n">
        <v>0.6</v>
      </c>
      <c r="W553" t="n">
        <v>5.9</v>
      </c>
      <c r="X553" t="n">
        <v>10.94</v>
      </c>
      <c r="Y553" t="n">
        <v>1</v>
      </c>
      <c r="Z553" t="n">
        <v>10</v>
      </c>
    </row>
    <row r="554">
      <c r="A554" t="n">
        <v>1</v>
      </c>
      <c r="B554" t="n">
        <v>105</v>
      </c>
      <c r="C554" t="inlineStr">
        <is>
          <t xml:space="preserve">CONCLUIDO	</t>
        </is>
      </c>
      <c r="D554" t="n">
        <v>2.2094</v>
      </c>
      <c r="E554" t="n">
        <v>45.26</v>
      </c>
      <c r="F554" t="n">
        <v>31.95</v>
      </c>
      <c r="G554" t="n">
        <v>7.23</v>
      </c>
      <c r="H554" t="n">
        <v>0.11</v>
      </c>
      <c r="I554" t="n">
        <v>265</v>
      </c>
      <c r="J554" t="n">
        <v>204.39</v>
      </c>
      <c r="K554" t="n">
        <v>55.27</v>
      </c>
      <c r="L554" t="n">
        <v>1.25</v>
      </c>
      <c r="M554" t="n">
        <v>263</v>
      </c>
      <c r="N554" t="n">
        <v>42.87</v>
      </c>
      <c r="O554" t="n">
        <v>25442.42</v>
      </c>
      <c r="P554" t="n">
        <v>457.58</v>
      </c>
      <c r="Q554" t="n">
        <v>1397.77</v>
      </c>
      <c r="R554" t="n">
        <v>327.07</v>
      </c>
      <c r="S554" t="n">
        <v>66.97</v>
      </c>
      <c r="T554" t="n">
        <v>126210.77</v>
      </c>
      <c r="U554" t="n">
        <v>0.2</v>
      </c>
      <c r="V554" t="n">
        <v>0.66</v>
      </c>
      <c r="W554" t="n">
        <v>5.71</v>
      </c>
      <c r="X554" t="n">
        <v>7.78</v>
      </c>
      <c r="Y554" t="n">
        <v>1</v>
      </c>
      <c r="Z554" t="n">
        <v>10</v>
      </c>
    </row>
    <row r="555">
      <c r="A555" t="n">
        <v>2</v>
      </c>
      <c r="B555" t="n">
        <v>105</v>
      </c>
      <c r="C555" t="inlineStr">
        <is>
          <t xml:space="preserve">CONCLUIDO	</t>
        </is>
      </c>
      <c r="D555" t="n">
        <v>2.4175</v>
      </c>
      <c r="E555" t="n">
        <v>41.36</v>
      </c>
      <c r="F555" t="n">
        <v>30.32</v>
      </c>
      <c r="G555" t="n">
        <v>8.710000000000001</v>
      </c>
      <c r="H555" t="n">
        <v>0.13</v>
      </c>
      <c r="I555" t="n">
        <v>209</v>
      </c>
      <c r="J555" t="n">
        <v>204.79</v>
      </c>
      <c r="K555" t="n">
        <v>55.27</v>
      </c>
      <c r="L555" t="n">
        <v>1.5</v>
      </c>
      <c r="M555" t="n">
        <v>207</v>
      </c>
      <c r="N555" t="n">
        <v>43.02</v>
      </c>
      <c r="O555" t="n">
        <v>25491.3</v>
      </c>
      <c r="P555" t="n">
        <v>433.07</v>
      </c>
      <c r="Q555" t="n">
        <v>1397.63</v>
      </c>
      <c r="R555" t="n">
        <v>272.96</v>
      </c>
      <c r="S555" t="n">
        <v>66.97</v>
      </c>
      <c r="T555" t="n">
        <v>99434.58</v>
      </c>
      <c r="U555" t="n">
        <v>0.25</v>
      </c>
      <c r="V555" t="n">
        <v>0.6899999999999999</v>
      </c>
      <c r="W555" t="n">
        <v>5.65</v>
      </c>
      <c r="X555" t="n">
        <v>6.15</v>
      </c>
      <c r="Y555" t="n">
        <v>1</v>
      </c>
      <c r="Z555" t="n">
        <v>10</v>
      </c>
    </row>
    <row r="556">
      <c r="A556" t="n">
        <v>3</v>
      </c>
      <c r="B556" t="n">
        <v>105</v>
      </c>
      <c r="C556" t="inlineStr">
        <is>
          <t xml:space="preserve">CONCLUIDO	</t>
        </is>
      </c>
      <c r="D556" t="n">
        <v>2.5823</v>
      </c>
      <c r="E556" t="n">
        <v>38.73</v>
      </c>
      <c r="F556" t="n">
        <v>29.19</v>
      </c>
      <c r="G556" t="n">
        <v>10.18</v>
      </c>
      <c r="H556" t="n">
        <v>0.15</v>
      </c>
      <c r="I556" t="n">
        <v>172</v>
      </c>
      <c r="J556" t="n">
        <v>205.18</v>
      </c>
      <c r="K556" t="n">
        <v>55.27</v>
      </c>
      <c r="L556" t="n">
        <v>1.75</v>
      </c>
      <c r="M556" t="n">
        <v>170</v>
      </c>
      <c r="N556" t="n">
        <v>43.16</v>
      </c>
      <c r="O556" t="n">
        <v>25540.22</v>
      </c>
      <c r="P556" t="n">
        <v>415.56</v>
      </c>
      <c r="Q556" t="n">
        <v>1397.47</v>
      </c>
      <c r="R556" t="n">
        <v>235.87</v>
      </c>
      <c r="S556" t="n">
        <v>66.97</v>
      </c>
      <c r="T556" t="n">
        <v>81074.37</v>
      </c>
      <c r="U556" t="n">
        <v>0.28</v>
      </c>
      <c r="V556" t="n">
        <v>0.72</v>
      </c>
      <c r="W556" t="n">
        <v>5.58</v>
      </c>
      <c r="X556" t="n">
        <v>5.01</v>
      </c>
      <c r="Y556" t="n">
        <v>1</v>
      </c>
      <c r="Z556" t="n">
        <v>10</v>
      </c>
    </row>
    <row r="557">
      <c r="A557" t="n">
        <v>4</v>
      </c>
      <c r="B557" t="n">
        <v>105</v>
      </c>
      <c r="C557" t="inlineStr">
        <is>
          <t xml:space="preserve">CONCLUIDO	</t>
        </is>
      </c>
      <c r="D557" t="n">
        <v>2.7112</v>
      </c>
      <c r="E557" t="n">
        <v>36.88</v>
      </c>
      <c r="F557" t="n">
        <v>28.4</v>
      </c>
      <c r="G557" t="n">
        <v>11.67</v>
      </c>
      <c r="H557" t="n">
        <v>0.17</v>
      </c>
      <c r="I557" t="n">
        <v>146</v>
      </c>
      <c r="J557" t="n">
        <v>205.58</v>
      </c>
      <c r="K557" t="n">
        <v>55.27</v>
      </c>
      <c r="L557" t="n">
        <v>2</v>
      </c>
      <c r="M557" t="n">
        <v>144</v>
      </c>
      <c r="N557" t="n">
        <v>43.31</v>
      </c>
      <c r="O557" t="n">
        <v>25589.2</v>
      </c>
      <c r="P557" t="n">
        <v>403.02</v>
      </c>
      <c r="Q557" t="n">
        <v>1397.55</v>
      </c>
      <c r="R557" t="n">
        <v>210.53</v>
      </c>
      <c r="S557" t="n">
        <v>66.97</v>
      </c>
      <c r="T557" t="n">
        <v>68535.53</v>
      </c>
      <c r="U557" t="n">
        <v>0.32</v>
      </c>
      <c r="V557" t="n">
        <v>0.74</v>
      </c>
      <c r="W557" t="n">
        <v>5.53</v>
      </c>
      <c r="X557" t="n">
        <v>4.23</v>
      </c>
      <c r="Y557" t="n">
        <v>1</v>
      </c>
      <c r="Z557" t="n">
        <v>10</v>
      </c>
    </row>
    <row r="558">
      <c r="A558" t="n">
        <v>5</v>
      </c>
      <c r="B558" t="n">
        <v>105</v>
      </c>
      <c r="C558" t="inlineStr">
        <is>
          <t xml:space="preserve">CONCLUIDO	</t>
        </is>
      </c>
      <c r="D558" t="n">
        <v>2.8124</v>
      </c>
      <c r="E558" t="n">
        <v>35.56</v>
      </c>
      <c r="F558" t="n">
        <v>27.84</v>
      </c>
      <c r="G558" t="n">
        <v>13.15</v>
      </c>
      <c r="H558" t="n">
        <v>0.19</v>
      </c>
      <c r="I558" t="n">
        <v>127</v>
      </c>
      <c r="J558" t="n">
        <v>205.98</v>
      </c>
      <c r="K558" t="n">
        <v>55.27</v>
      </c>
      <c r="L558" t="n">
        <v>2.25</v>
      </c>
      <c r="M558" t="n">
        <v>125</v>
      </c>
      <c r="N558" t="n">
        <v>43.46</v>
      </c>
      <c r="O558" t="n">
        <v>25638.22</v>
      </c>
      <c r="P558" t="n">
        <v>393.75</v>
      </c>
      <c r="Q558" t="n">
        <v>1397.45</v>
      </c>
      <c r="R558" t="n">
        <v>192.26</v>
      </c>
      <c r="S558" t="n">
        <v>66.97</v>
      </c>
      <c r="T558" t="n">
        <v>59497.32</v>
      </c>
      <c r="U558" t="n">
        <v>0.35</v>
      </c>
      <c r="V558" t="n">
        <v>0.76</v>
      </c>
      <c r="W558" t="n">
        <v>5.5</v>
      </c>
      <c r="X558" t="n">
        <v>3.67</v>
      </c>
      <c r="Y558" t="n">
        <v>1</v>
      </c>
      <c r="Z558" t="n">
        <v>10</v>
      </c>
    </row>
    <row r="559">
      <c r="A559" t="n">
        <v>6</v>
      </c>
      <c r="B559" t="n">
        <v>105</v>
      </c>
      <c r="C559" t="inlineStr">
        <is>
          <t xml:space="preserve">CONCLUIDO	</t>
        </is>
      </c>
      <c r="D559" t="n">
        <v>2.8993</v>
      </c>
      <c r="E559" t="n">
        <v>34.49</v>
      </c>
      <c r="F559" t="n">
        <v>27.38</v>
      </c>
      <c r="G559" t="n">
        <v>14.67</v>
      </c>
      <c r="H559" t="n">
        <v>0.22</v>
      </c>
      <c r="I559" t="n">
        <v>112</v>
      </c>
      <c r="J559" t="n">
        <v>206.38</v>
      </c>
      <c r="K559" t="n">
        <v>55.27</v>
      </c>
      <c r="L559" t="n">
        <v>2.5</v>
      </c>
      <c r="M559" t="n">
        <v>110</v>
      </c>
      <c r="N559" t="n">
        <v>43.6</v>
      </c>
      <c r="O559" t="n">
        <v>25687.3</v>
      </c>
      <c r="P559" t="n">
        <v>386.14</v>
      </c>
      <c r="Q559" t="n">
        <v>1397.36</v>
      </c>
      <c r="R559" t="n">
        <v>177.65</v>
      </c>
      <c r="S559" t="n">
        <v>66.97</v>
      </c>
      <c r="T559" t="n">
        <v>52268.25</v>
      </c>
      <c r="U559" t="n">
        <v>0.38</v>
      </c>
      <c r="V559" t="n">
        <v>0.77</v>
      </c>
      <c r="W559" t="n">
        <v>5.47</v>
      </c>
      <c r="X559" t="n">
        <v>3.21</v>
      </c>
      <c r="Y559" t="n">
        <v>1</v>
      </c>
      <c r="Z559" t="n">
        <v>10</v>
      </c>
    </row>
    <row r="560">
      <c r="A560" t="n">
        <v>7</v>
      </c>
      <c r="B560" t="n">
        <v>105</v>
      </c>
      <c r="C560" t="inlineStr">
        <is>
          <t xml:space="preserve">CONCLUIDO	</t>
        </is>
      </c>
      <c r="D560" t="n">
        <v>2.9648</v>
      </c>
      <c r="E560" t="n">
        <v>33.73</v>
      </c>
      <c r="F560" t="n">
        <v>27.07</v>
      </c>
      <c r="G560" t="n">
        <v>16.08</v>
      </c>
      <c r="H560" t="n">
        <v>0.24</v>
      </c>
      <c r="I560" t="n">
        <v>101</v>
      </c>
      <c r="J560" t="n">
        <v>206.78</v>
      </c>
      <c r="K560" t="n">
        <v>55.27</v>
      </c>
      <c r="L560" t="n">
        <v>2.75</v>
      </c>
      <c r="M560" t="n">
        <v>99</v>
      </c>
      <c r="N560" t="n">
        <v>43.75</v>
      </c>
      <c r="O560" t="n">
        <v>25736.42</v>
      </c>
      <c r="P560" t="n">
        <v>380.41</v>
      </c>
      <c r="Q560" t="n">
        <v>1397.36</v>
      </c>
      <c r="R560" t="n">
        <v>167.21</v>
      </c>
      <c r="S560" t="n">
        <v>66.97</v>
      </c>
      <c r="T560" t="n">
        <v>47100.73</v>
      </c>
      <c r="U560" t="n">
        <v>0.4</v>
      </c>
      <c r="V560" t="n">
        <v>0.78</v>
      </c>
      <c r="W560" t="n">
        <v>5.46</v>
      </c>
      <c r="X560" t="n">
        <v>2.9</v>
      </c>
      <c r="Y560" t="n">
        <v>1</v>
      </c>
      <c r="Z560" t="n">
        <v>10</v>
      </c>
    </row>
    <row r="561">
      <c r="A561" t="n">
        <v>8</v>
      </c>
      <c r="B561" t="n">
        <v>105</v>
      </c>
      <c r="C561" t="inlineStr">
        <is>
          <t xml:space="preserve">CONCLUIDO	</t>
        </is>
      </c>
      <c r="D561" t="n">
        <v>3.0287</v>
      </c>
      <c r="E561" t="n">
        <v>33.02</v>
      </c>
      <c r="F561" t="n">
        <v>26.76</v>
      </c>
      <c r="G561" t="n">
        <v>17.65</v>
      </c>
      <c r="H561" t="n">
        <v>0.26</v>
      </c>
      <c r="I561" t="n">
        <v>91</v>
      </c>
      <c r="J561" t="n">
        <v>207.17</v>
      </c>
      <c r="K561" t="n">
        <v>55.27</v>
      </c>
      <c r="L561" t="n">
        <v>3</v>
      </c>
      <c r="M561" t="n">
        <v>89</v>
      </c>
      <c r="N561" t="n">
        <v>43.9</v>
      </c>
      <c r="O561" t="n">
        <v>25785.6</v>
      </c>
      <c r="P561" t="n">
        <v>374.83</v>
      </c>
      <c r="Q561" t="n">
        <v>1397.35</v>
      </c>
      <c r="R561" t="n">
        <v>157.35</v>
      </c>
      <c r="S561" t="n">
        <v>66.97</v>
      </c>
      <c r="T561" t="n">
        <v>42222.77</v>
      </c>
      <c r="U561" t="n">
        <v>0.43</v>
      </c>
      <c r="V561" t="n">
        <v>0.79</v>
      </c>
      <c r="W561" t="n">
        <v>5.44</v>
      </c>
      <c r="X561" t="n">
        <v>2.59</v>
      </c>
      <c r="Y561" t="n">
        <v>1</v>
      </c>
      <c r="Z561" t="n">
        <v>10</v>
      </c>
    </row>
    <row r="562">
      <c r="A562" t="n">
        <v>9</v>
      </c>
      <c r="B562" t="n">
        <v>105</v>
      </c>
      <c r="C562" t="inlineStr">
        <is>
          <t xml:space="preserve">CONCLUIDO	</t>
        </is>
      </c>
      <c r="D562" t="n">
        <v>3.0794</v>
      </c>
      <c r="E562" t="n">
        <v>32.47</v>
      </c>
      <c r="F562" t="n">
        <v>26.54</v>
      </c>
      <c r="G562" t="n">
        <v>19.19</v>
      </c>
      <c r="H562" t="n">
        <v>0.28</v>
      </c>
      <c r="I562" t="n">
        <v>83</v>
      </c>
      <c r="J562" t="n">
        <v>207.57</v>
      </c>
      <c r="K562" t="n">
        <v>55.27</v>
      </c>
      <c r="L562" t="n">
        <v>3.25</v>
      </c>
      <c r="M562" t="n">
        <v>81</v>
      </c>
      <c r="N562" t="n">
        <v>44.05</v>
      </c>
      <c r="O562" t="n">
        <v>25834.83</v>
      </c>
      <c r="P562" t="n">
        <v>370.47</v>
      </c>
      <c r="Q562" t="n">
        <v>1397.34</v>
      </c>
      <c r="R562" t="n">
        <v>149.89</v>
      </c>
      <c r="S562" t="n">
        <v>66.97</v>
      </c>
      <c r="T562" t="n">
        <v>38530.27</v>
      </c>
      <c r="U562" t="n">
        <v>0.45</v>
      </c>
      <c r="V562" t="n">
        <v>0.79</v>
      </c>
      <c r="W562" t="n">
        <v>5.43</v>
      </c>
      <c r="X562" t="n">
        <v>2.37</v>
      </c>
      <c r="Y562" t="n">
        <v>1</v>
      </c>
      <c r="Z562" t="n">
        <v>10</v>
      </c>
    </row>
    <row r="563">
      <c r="A563" t="n">
        <v>10</v>
      </c>
      <c r="B563" t="n">
        <v>105</v>
      </c>
      <c r="C563" t="inlineStr">
        <is>
          <t xml:space="preserve">CONCLUIDO	</t>
        </is>
      </c>
      <c r="D563" t="n">
        <v>3.1274</v>
      </c>
      <c r="E563" t="n">
        <v>31.98</v>
      </c>
      <c r="F563" t="n">
        <v>26.33</v>
      </c>
      <c r="G563" t="n">
        <v>20.79</v>
      </c>
      <c r="H563" t="n">
        <v>0.3</v>
      </c>
      <c r="I563" t="n">
        <v>76</v>
      </c>
      <c r="J563" t="n">
        <v>207.97</v>
      </c>
      <c r="K563" t="n">
        <v>55.27</v>
      </c>
      <c r="L563" t="n">
        <v>3.5</v>
      </c>
      <c r="M563" t="n">
        <v>74</v>
      </c>
      <c r="N563" t="n">
        <v>44.2</v>
      </c>
      <c r="O563" t="n">
        <v>25884.1</v>
      </c>
      <c r="P563" t="n">
        <v>366.3</v>
      </c>
      <c r="Q563" t="n">
        <v>1397.21</v>
      </c>
      <c r="R563" t="n">
        <v>142.69</v>
      </c>
      <c r="S563" t="n">
        <v>66.97</v>
      </c>
      <c r="T563" t="n">
        <v>34968.33</v>
      </c>
      <c r="U563" t="n">
        <v>0.47</v>
      </c>
      <c r="V563" t="n">
        <v>0.8</v>
      </c>
      <c r="W563" t="n">
        <v>5.43</v>
      </c>
      <c r="X563" t="n">
        <v>2.16</v>
      </c>
      <c r="Y563" t="n">
        <v>1</v>
      </c>
      <c r="Z563" t="n">
        <v>10</v>
      </c>
    </row>
    <row r="564">
      <c r="A564" t="n">
        <v>11</v>
      </c>
      <c r="B564" t="n">
        <v>105</v>
      </c>
      <c r="C564" t="inlineStr">
        <is>
          <t xml:space="preserve">CONCLUIDO	</t>
        </is>
      </c>
      <c r="D564" t="n">
        <v>3.1639</v>
      </c>
      <c r="E564" t="n">
        <v>31.61</v>
      </c>
      <c r="F564" t="n">
        <v>26.16</v>
      </c>
      <c r="G564" t="n">
        <v>22.11</v>
      </c>
      <c r="H564" t="n">
        <v>0.32</v>
      </c>
      <c r="I564" t="n">
        <v>71</v>
      </c>
      <c r="J564" t="n">
        <v>208.37</v>
      </c>
      <c r="K564" t="n">
        <v>55.27</v>
      </c>
      <c r="L564" t="n">
        <v>3.75</v>
      </c>
      <c r="M564" t="n">
        <v>69</v>
      </c>
      <c r="N564" t="n">
        <v>44.35</v>
      </c>
      <c r="O564" t="n">
        <v>25933.43</v>
      </c>
      <c r="P564" t="n">
        <v>362.61</v>
      </c>
      <c r="Q564" t="n">
        <v>1397.38</v>
      </c>
      <c r="R564" t="n">
        <v>137.68</v>
      </c>
      <c r="S564" t="n">
        <v>66.97</v>
      </c>
      <c r="T564" t="n">
        <v>32484.27</v>
      </c>
      <c r="U564" t="n">
        <v>0.49</v>
      </c>
      <c r="V564" t="n">
        <v>0.8</v>
      </c>
      <c r="W564" t="n">
        <v>5.4</v>
      </c>
      <c r="X564" t="n">
        <v>1.99</v>
      </c>
      <c r="Y564" t="n">
        <v>1</v>
      </c>
      <c r="Z564" t="n">
        <v>10</v>
      </c>
    </row>
    <row r="565">
      <c r="A565" t="n">
        <v>12</v>
      </c>
      <c r="B565" t="n">
        <v>105</v>
      </c>
      <c r="C565" t="inlineStr">
        <is>
          <t xml:space="preserve">CONCLUIDO	</t>
        </is>
      </c>
      <c r="D565" t="n">
        <v>3.1948</v>
      </c>
      <c r="E565" t="n">
        <v>31.3</v>
      </c>
      <c r="F565" t="n">
        <v>26.06</v>
      </c>
      <c r="G565" t="n">
        <v>23.69</v>
      </c>
      <c r="H565" t="n">
        <v>0.34</v>
      </c>
      <c r="I565" t="n">
        <v>66</v>
      </c>
      <c r="J565" t="n">
        <v>208.77</v>
      </c>
      <c r="K565" t="n">
        <v>55.27</v>
      </c>
      <c r="L565" t="n">
        <v>4</v>
      </c>
      <c r="M565" t="n">
        <v>64</v>
      </c>
      <c r="N565" t="n">
        <v>44.5</v>
      </c>
      <c r="O565" t="n">
        <v>25982.82</v>
      </c>
      <c r="P565" t="n">
        <v>360</v>
      </c>
      <c r="Q565" t="n">
        <v>1397.32</v>
      </c>
      <c r="R565" t="n">
        <v>133.78</v>
      </c>
      <c r="S565" t="n">
        <v>66.97</v>
      </c>
      <c r="T565" t="n">
        <v>30562.97</v>
      </c>
      <c r="U565" t="n">
        <v>0.5</v>
      </c>
      <c r="V565" t="n">
        <v>0.8100000000000001</v>
      </c>
      <c r="W565" t="n">
        <v>5.42</v>
      </c>
      <c r="X565" t="n">
        <v>1.89</v>
      </c>
      <c r="Y565" t="n">
        <v>1</v>
      </c>
      <c r="Z565" t="n">
        <v>10</v>
      </c>
    </row>
    <row r="566">
      <c r="A566" t="n">
        <v>13</v>
      </c>
      <c r="B566" t="n">
        <v>105</v>
      </c>
      <c r="C566" t="inlineStr">
        <is>
          <t xml:space="preserve">CONCLUIDO	</t>
        </is>
      </c>
      <c r="D566" t="n">
        <v>3.2265</v>
      </c>
      <c r="E566" t="n">
        <v>30.99</v>
      </c>
      <c r="F566" t="n">
        <v>25.91</v>
      </c>
      <c r="G566" t="n">
        <v>25.08</v>
      </c>
      <c r="H566" t="n">
        <v>0.36</v>
      </c>
      <c r="I566" t="n">
        <v>62</v>
      </c>
      <c r="J566" t="n">
        <v>209.17</v>
      </c>
      <c r="K566" t="n">
        <v>55.27</v>
      </c>
      <c r="L566" t="n">
        <v>4.25</v>
      </c>
      <c r="M566" t="n">
        <v>60</v>
      </c>
      <c r="N566" t="n">
        <v>44.65</v>
      </c>
      <c r="O566" t="n">
        <v>26032.25</v>
      </c>
      <c r="P566" t="n">
        <v>356.8</v>
      </c>
      <c r="Q566" t="n">
        <v>1397.29</v>
      </c>
      <c r="R566" t="n">
        <v>129.33</v>
      </c>
      <c r="S566" t="n">
        <v>66.97</v>
      </c>
      <c r="T566" t="n">
        <v>28355.18</v>
      </c>
      <c r="U566" t="n">
        <v>0.52</v>
      </c>
      <c r="V566" t="n">
        <v>0.8100000000000001</v>
      </c>
      <c r="W566" t="n">
        <v>5.4</v>
      </c>
      <c r="X566" t="n">
        <v>1.75</v>
      </c>
      <c r="Y566" t="n">
        <v>1</v>
      </c>
      <c r="Z566" t="n">
        <v>10</v>
      </c>
    </row>
    <row r="567">
      <c r="A567" t="n">
        <v>14</v>
      </c>
      <c r="B567" t="n">
        <v>105</v>
      </c>
      <c r="C567" t="inlineStr">
        <is>
          <t xml:space="preserve">CONCLUIDO	</t>
        </is>
      </c>
      <c r="D567" t="n">
        <v>3.2562</v>
      </c>
      <c r="E567" t="n">
        <v>30.71</v>
      </c>
      <c r="F567" t="n">
        <v>25.79</v>
      </c>
      <c r="G567" t="n">
        <v>26.68</v>
      </c>
      <c r="H567" t="n">
        <v>0.38</v>
      </c>
      <c r="I567" t="n">
        <v>58</v>
      </c>
      <c r="J567" t="n">
        <v>209.58</v>
      </c>
      <c r="K567" t="n">
        <v>55.27</v>
      </c>
      <c r="L567" t="n">
        <v>4.5</v>
      </c>
      <c r="M567" t="n">
        <v>56</v>
      </c>
      <c r="N567" t="n">
        <v>44.8</v>
      </c>
      <c r="O567" t="n">
        <v>26081.73</v>
      </c>
      <c r="P567" t="n">
        <v>353.98</v>
      </c>
      <c r="Q567" t="n">
        <v>1397.21</v>
      </c>
      <c r="R567" t="n">
        <v>125.62</v>
      </c>
      <c r="S567" t="n">
        <v>66.97</v>
      </c>
      <c r="T567" t="n">
        <v>26521.14</v>
      </c>
      <c r="U567" t="n">
        <v>0.53</v>
      </c>
      <c r="V567" t="n">
        <v>0.82</v>
      </c>
      <c r="W567" t="n">
        <v>5.39</v>
      </c>
      <c r="X567" t="n">
        <v>1.63</v>
      </c>
      <c r="Y567" t="n">
        <v>1</v>
      </c>
      <c r="Z567" t="n">
        <v>10</v>
      </c>
    </row>
    <row r="568">
      <c r="A568" t="n">
        <v>15</v>
      </c>
      <c r="B568" t="n">
        <v>105</v>
      </c>
      <c r="C568" t="inlineStr">
        <is>
          <t xml:space="preserve">CONCLUIDO	</t>
        </is>
      </c>
      <c r="D568" t="n">
        <v>3.2862</v>
      </c>
      <c r="E568" t="n">
        <v>30.43</v>
      </c>
      <c r="F568" t="n">
        <v>25.68</v>
      </c>
      <c r="G568" t="n">
        <v>28.53</v>
      </c>
      <c r="H568" t="n">
        <v>0.4</v>
      </c>
      <c r="I568" t="n">
        <v>54</v>
      </c>
      <c r="J568" t="n">
        <v>209.98</v>
      </c>
      <c r="K568" t="n">
        <v>55.27</v>
      </c>
      <c r="L568" t="n">
        <v>4.75</v>
      </c>
      <c r="M568" t="n">
        <v>52</v>
      </c>
      <c r="N568" t="n">
        <v>44.95</v>
      </c>
      <c r="O568" t="n">
        <v>26131.27</v>
      </c>
      <c r="P568" t="n">
        <v>350.86</v>
      </c>
      <c r="Q568" t="n">
        <v>1397.26</v>
      </c>
      <c r="R568" t="n">
        <v>121.61</v>
      </c>
      <c r="S568" t="n">
        <v>66.97</v>
      </c>
      <c r="T568" t="n">
        <v>24537.51</v>
      </c>
      <c r="U568" t="n">
        <v>0.55</v>
      </c>
      <c r="V568" t="n">
        <v>0.82</v>
      </c>
      <c r="W568" t="n">
        <v>5.38</v>
      </c>
      <c r="X568" t="n">
        <v>1.51</v>
      </c>
      <c r="Y568" t="n">
        <v>1</v>
      </c>
      <c r="Z568" t="n">
        <v>10</v>
      </c>
    </row>
    <row r="569">
      <c r="A569" t="n">
        <v>16</v>
      </c>
      <c r="B569" t="n">
        <v>105</v>
      </c>
      <c r="C569" t="inlineStr">
        <is>
          <t xml:space="preserve">CONCLUIDO	</t>
        </is>
      </c>
      <c r="D569" t="n">
        <v>3.3063</v>
      </c>
      <c r="E569" t="n">
        <v>30.25</v>
      </c>
      <c r="F569" t="n">
        <v>25.61</v>
      </c>
      <c r="G569" t="n">
        <v>30.13</v>
      </c>
      <c r="H569" t="n">
        <v>0.42</v>
      </c>
      <c r="I569" t="n">
        <v>51</v>
      </c>
      <c r="J569" t="n">
        <v>210.38</v>
      </c>
      <c r="K569" t="n">
        <v>55.27</v>
      </c>
      <c r="L569" t="n">
        <v>5</v>
      </c>
      <c r="M569" t="n">
        <v>49</v>
      </c>
      <c r="N569" t="n">
        <v>45.11</v>
      </c>
      <c r="O569" t="n">
        <v>26180.86</v>
      </c>
      <c r="P569" t="n">
        <v>348.79</v>
      </c>
      <c r="Q569" t="n">
        <v>1397.28</v>
      </c>
      <c r="R569" t="n">
        <v>119.78</v>
      </c>
      <c r="S569" t="n">
        <v>66.97</v>
      </c>
      <c r="T569" t="n">
        <v>23636.32</v>
      </c>
      <c r="U569" t="n">
        <v>0.5600000000000001</v>
      </c>
      <c r="V569" t="n">
        <v>0.82</v>
      </c>
      <c r="W569" t="n">
        <v>5.37</v>
      </c>
      <c r="X569" t="n">
        <v>1.45</v>
      </c>
      <c r="Y569" t="n">
        <v>1</v>
      </c>
      <c r="Z569" t="n">
        <v>10</v>
      </c>
    </row>
    <row r="570">
      <c r="A570" t="n">
        <v>17</v>
      </c>
      <c r="B570" t="n">
        <v>105</v>
      </c>
      <c r="C570" t="inlineStr">
        <is>
          <t xml:space="preserve">CONCLUIDO	</t>
        </is>
      </c>
      <c r="D570" t="n">
        <v>3.323</v>
      </c>
      <c r="E570" t="n">
        <v>30.09</v>
      </c>
      <c r="F570" t="n">
        <v>25.54</v>
      </c>
      <c r="G570" t="n">
        <v>31.28</v>
      </c>
      <c r="H570" t="n">
        <v>0.44</v>
      </c>
      <c r="I570" t="n">
        <v>49</v>
      </c>
      <c r="J570" t="n">
        <v>210.78</v>
      </c>
      <c r="K570" t="n">
        <v>55.27</v>
      </c>
      <c r="L570" t="n">
        <v>5.25</v>
      </c>
      <c r="M570" t="n">
        <v>47</v>
      </c>
      <c r="N570" t="n">
        <v>45.26</v>
      </c>
      <c r="O570" t="n">
        <v>26230.5</v>
      </c>
      <c r="P570" t="n">
        <v>346.68</v>
      </c>
      <c r="Q570" t="n">
        <v>1397.36</v>
      </c>
      <c r="R570" t="n">
        <v>117.37</v>
      </c>
      <c r="S570" t="n">
        <v>66.97</v>
      </c>
      <c r="T570" t="n">
        <v>22444.03</v>
      </c>
      <c r="U570" t="n">
        <v>0.57</v>
      </c>
      <c r="V570" t="n">
        <v>0.82</v>
      </c>
      <c r="W570" t="n">
        <v>5.37</v>
      </c>
      <c r="X570" t="n">
        <v>1.38</v>
      </c>
      <c r="Y570" t="n">
        <v>1</v>
      </c>
      <c r="Z570" t="n">
        <v>10</v>
      </c>
    </row>
    <row r="571">
      <c r="A571" t="n">
        <v>18</v>
      </c>
      <c r="B571" t="n">
        <v>105</v>
      </c>
      <c r="C571" t="inlineStr">
        <is>
          <t xml:space="preserve">CONCLUIDO	</t>
        </is>
      </c>
      <c r="D571" t="n">
        <v>3.3449</v>
      </c>
      <c r="E571" t="n">
        <v>29.9</v>
      </c>
      <c r="F571" t="n">
        <v>25.47</v>
      </c>
      <c r="G571" t="n">
        <v>33.22</v>
      </c>
      <c r="H571" t="n">
        <v>0.46</v>
      </c>
      <c r="I571" t="n">
        <v>46</v>
      </c>
      <c r="J571" t="n">
        <v>211.18</v>
      </c>
      <c r="K571" t="n">
        <v>55.27</v>
      </c>
      <c r="L571" t="n">
        <v>5.5</v>
      </c>
      <c r="M571" t="n">
        <v>44</v>
      </c>
      <c r="N571" t="n">
        <v>45.41</v>
      </c>
      <c r="O571" t="n">
        <v>26280.2</v>
      </c>
      <c r="P571" t="n">
        <v>344.25</v>
      </c>
      <c r="Q571" t="n">
        <v>1397.34</v>
      </c>
      <c r="R571" t="n">
        <v>114.65</v>
      </c>
      <c r="S571" t="n">
        <v>66.97</v>
      </c>
      <c r="T571" t="n">
        <v>21096.8</v>
      </c>
      <c r="U571" t="n">
        <v>0.58</v>
      </c>
      <c r="V571" t="n">
        <v>0.83</v>
      </c>
      <c r="W571" t="n">
        <v>5.37</v>
      </c>
      <c r="X571" t="n">
        <v>1.3</v>
      </c>
      <c r="Y571" t="n">
        <v>1</v>
      </c>
      <c r="Z571" t="n">
        <v>10</v>
      </c>
    </row>
    <row r="572">
      <c r="A572" t="n">
        <v>19</v>
      </c>
      <c r="B572" t="n">
        <v>105</v>
      </c>
      <c r="C572" t="inlineStr">
        <is>
          <t xml:space="preserve">CONCLUIDO	</t>
        </is>
      </c>
      <c r="D572" t="n">
        <v>3.3613</v>
      </c>
      <c r="E572" t="n">
        <v>29.75</v>
      </c>
      <c r="F572" t="n">
        <v>25.4</v>
      </c>
      <c r="G572" t="n">
        <v>34.64</v>
      </c>
      <c r="H572" t="n">
        <v>0.48</v>
      </c>
      <c r="I572" t="n">
        <v>44</v>
      </c>
      <c r="J572" t="n">
        <v>211.59</v>
      </c>
      <c r="K572" t="n">
        <v>55.27</v>
      </c>
      <c r="L572" t="n">
        <v>5.75</v>
      </c>
      <c r="M572" t="n">
        <v>42</v>
      </c>
      <c r="N572" t="n">
        <v>45.57</v>
      </c>
      <c r="O572" t="n">
        <v>26329.94</v>
      </c>
      <c r="P572" t="n">
        <v>342.08</v>
      </c>
      <c r="Q572" t="n">
        <v>1397.36</v>
      </c>
      <c r="R572" t="n">
        <v>112.91</v>
      </c>
      <c r="S572" t="n">
        <v>66.97</v>
      </c>
      <c r="T572" t="n">
        <v>20235.58</v>
      </c>
      <c r="U572" t="n">
        <v>0.59</v>
      </c>
      <c r="V572" t="n">
        <v>0.83</v>
      </c>
      <c r="W572" t="n">
        <v>5.36</v>
      </c>
      <c r="X572" t="n">
        <v>1.23</v>
      </c>
      <c r="Y572" t="n">
        <v>1</v>
      </c>
      <c r="Z572" t="n">
        <v>10</v>
      </c>
    </row>
    <row r="573">
      <c r="A573" t="n">
        <v>20</v>
      </c>
      <c r="B573" t="n">
        <v>105</v>
      </c>
      <c r="C573" t="inlineStr">
        <is>
          <t xml:space="preserve">CONCLUIDO	</t>
        </is>
      </c>
      <c r="D573" t="n">
        <v>3.3755</v>
      </c>
      <c r="E573" t="n">
        <v>29.63</v>
      </c>
      <c r="F573" t="n">
        <v>25.36</v>
      </c>
      <c r="G573" t="n">
        <v>36.22</v>
      </c>
      <c r="H573" t="n">
        <v>0.5</v>
      </c>
      <c r="I573" t="n">
        <v>42</v>
      </c>
      <c r="J573" t="n">
        <v>211.99</v>
      </c>
      <c r="K573" t="n">
        <v>55.27</v>
      </c>
      <c r="L573" t="n">
        <v>6</v>
      </c>
      <c r="M573" t="n">
        <v>40</v>
      </c>
      <c r="N573" t="n">
        <v>45.72</v>
      </c>
      <c r="O573" t="n">
        <v>26379.74</v>
      </c>
      <c r="P573" t="n">
        <v>340.59</v>
      </c>
      <c r="Q573" t="n">
        <v>1397.23</v>
      </c>
      <c r="R573" t="n">
        <v>111.19</v>
      </c>
      <c r="S573" t="n">
        <v>66.97</v>
      </c>
      <c r="T573" t="n">
        <v>19384.25</v>
      </c>
      <c r="U573" t="n">
        <v>0.6</v>
      </c>
      <c r="V573" t="n">
        <v>0.83</v>
      </c>
      <c r="W573" t="n">
        <v>5.37</v>
      </c>
      <c r="X573" t="n">
        <v>1.19</v>
      </c>
      <c r="Y573" t="n">
        <v>1</v>
      </c>
      <c r="Z573" t="n">
        <v>10</v>
      </c>
    </row>
    <row r="574">
      <c r="A574" t="n">
        <v>21</v>
      </c>
      <c r="B574" t="n">
        <v>105</v>
      </c>
      <c r="C574" t="inlineStr">
        <is>
          <t xml:space="preserve">CONCLUIDO	</t>
        </is>
      </c>
      <c r="D574" t="n">
        <v>3.3927</v>
      </c>
      <c r="E574" t="n">
        <v>29.47</v>
      </c>
      <c r="F574" t="n">
        <v>25.29</v>
      </c>
      <c r="G574" t="n">
        <v>37.93</v>
      </c>
      <c r="H574" t="n">
        <v>0.52</v>
      </c>
      <c r="I574" t="n">
        <v>40</v>
      </c>
      <c r="J574" t="n">
        <v>212.4</v>
      </c>
      <c r="K574" t="n">
        <v>55.27</v>
      </c>
      <c r="L574" t="n">
        <v>6.25</v>
      </c>
      <c r="M574" t="n">
        <v>38</v>
      </c>
      <c r="N574" t="n">
        <v>45.87</v>
      </c>
      <c r="O574" t="n">
        <v>26429.59</v>
      </c>
      <c r="P574" t="n">
        <v>338</v>
      </c>
      <c r="Q574" t="n">
        <v>1397.25</v>
      </c>
      <c r="R574" t="n">
        <v>109</v>
      </c>
      <c r="S574" t="n">
        <v>66.97</v>
      </c>
      <c r="T574" t="n">
        <v>18299.82</v>
      </c>
      <c r="U574" t="n">
        <v>0.61</v>
      </c>
      <c r="V574" t="n">
        <v>0.83</v>
      </c>
      <c r="W574" t="n">
        <v>5.36</v>
      </c>
      <c r="X574" t="n">
        <v>1.12</v>
      </c>
      <c r="Y574" t="n">
        <v>1</v>
      </c>
      <c r="Z574" t="n">
        <v>10</v>
      </c>
    </row>
    <row r="575">
      <c r="A575" t="n">
        <v>22</v>
      </c>
      <c r="B575" t="n">
        <v>105</v>
      </c>
      <c r="C575" t="inlineStr">
        <is>
          <t xml:space="preserve">CONCLUIDO	</t>
        </is>
      </c>
      <c r="D575" t="n">
        <v>3.4126</v>
      </c>
      <c r="E575" t="n">
        <v>29.3</v>
      </c>
      <c r="F575" t="n">
        <v>25.2</v>
      </c>
      <c r="G575" t="n">
        <v>39.78</v>
      </c>
      <c r="H575" t="n">
        <v>0.54</v>
      </c>
      <c r="I575" t="n">
        <v>38</v>
      </c>
      <c r="J575" t="n">
        <v>212.8</v>
      </c>
      <c r="K575" t="n">
        <v>55.27</v>
      </c>
      <c r="L575" t="n">
        <v>6.5</v>
      </c>
      <c r="M575" t="n">
        <v>36</v>
      </c>
      <c r="N575" t="n">
        <v>46.03</v>
      </c>
      <c r="O575" t="n">
        <v>26479.5</v>
      </c>
      <c r="P575" t="n">
        <v>335.46</v>
      </c>
      <c r="Q575" t="n">
        <v>1397.31</v>
      </c>
      <c r="R575" t="n">
        <v>106.18</v>
      </c>
      <c r="S575" t="n">
        <v>66.97</v>
      </c>
      <c r="T575" t="n">
        <v>16902.31</v>
      </c>
      <c r="U575" t="n">
        <v>0.63</v>
      </c>
      <c r="V575" t="n">
        <v>0.84</v>
      </c>
      <c r="W575" t="n">
        <v>5.35</v>
      </c>
      <c r="X575" t="n">
        <v>1.03</v>
      </c>
      <c r="Y575" t="n">
        <v>1</v>
      </c>
      <c r="Z575" t="n">
        <v>10</v>
      </c>
    </row>
    <row r="576">
      <c r="A576" t="n">
        <v>23</v>
      </c>
      <c r="B576" t="n">
        <v>105</v>
      </c>
      <c r="C576" t="inlineStr">
        <is>
          <t xml:space="preserve">CONCLUIDO	</t>
        </is>
      </c>
      <c r="D576" t="n">
        <v>3.4158</v>
      </c>
      <c r="E576" t="n">
        <v>29.28</v>
      </c>
      <c r="F576" t="n">
        <v>25.21</v>
      </c>
      <c r="G576" t="n">
        <v>40.88</v>
      </c>
      <c r="H576" t="n">
        <v>0.5600000000000001</v>
      </c>
      <c r="I576" t="n">
        <v>37</v>
      </c>
      <c r="J576" t="n">
        <v>213.21</v>
      </c>
      <c r="K576" t="n">
        <v>55.27</v>
      </c>
      <c r="L576" t="n">
        <v>6.75</v>
      </c>
      <c r="M576" t="n">
        <v>35</v>
      </c>
      <c r="N576" t="n">
        <v>46.18</v>
      </c>
      <c r="O576" t="n">
        <v>26529.46</v>
      </c>
      <c r="P576" t="n">
        <v>334.79</v>
      </c>
      <c r="Q576" t="n">
        <v>1397.22</v>
      </c>
      <c r="R576" t="n">
        <v>106.49</v>
      </c>
      <c r="S576" t="n">
        <v>66.97</v>
      </c>
      <c r="T576" t="n">
        <v>17060.88</v>
      </c>
      <c r="U576" t="n">
        <v>0.63</v>
      </c>
      <c r="V576" t="n">
        <v>0.83</v>
      </c>
      <c r="W576" t="n">
        <v>5.36</v>
      </c>
      <c r="X576" t="n">
        <v>1.04</v>
      </c>
      <c r="Y576" t="n">
        <v>1</v>
      </c>
      <c r="Z576" t="n">
        <v>10</v>
      </c>
    </row>
    <row r="577">
      <c r="A577" t="n">
        <v>24</v>
      </c>
      <c r="B577" t="n">
        <v>105</v>
      </c>
      <c r="C577" t="inlineStr">
        <is>
          <t xml:space="preserve">CONCLUIDO	</t>
        </is>
      </c>
      <c r="D577" t="n">
        <v>3.4346</v>
      </c>
      <c r="E577" t="n">
        <v>29.12</v>
      </c>
      <c r="F577" t="n">
        <v>25.13</v>
      </c>
      <c r="G577" t="n">
        <v>43.08</v>
      </c>
      <c r="H577" t="n">
        <v>0.58</v>
      </c>
      <c r="I577" t="n">
        <v>35</v>
      </c>
      <c r="J577" t="n">
        <v>213.61</v>
      </c>
      <c r="K577" t="n">
        <v>55.27</v>
      </c>
      <c r="L577" t="n">
        <v>7</v>
      </c>
      <c r="M577" t="n">
        <v>33</v>
      </c>
      <c r="N577" t="n">
        <v>46.34</v>
      </c>
      <c r="O577" t="n">
        <v>26579.47</v>
      </c>
      <c r="P577" t="n">
        <v>331.64</v>
      </c>
      <c r="Q577" t="n">
        <v>1397.2</v>
      </c>
      <c r="R577" t="n">
        <v>104.03</v>
      </c>
      <c r="S577" t="n">
        <v>66.97</v>
      </c>
      <c r="T577" t="n">
        <v>15844.06</v>
      </c>
      <c r="U577" t="n">
        <v>0.64</v>
      </c>
      <c r="V577" t="n">
        <v>0.84</v>
      </c>
      <c r="W577" t="n">
        <v>5.35</v>
      </c>
      <c r="X577" t="n">
        <v>0.96</v>
      </c>
      <c r="Y577" t="n">
        <v>1</v>
      </c>
      <c r="Z577" t="n">
        <v>10</v>
      </c>
    </row>
    <row r="578">
      <c r="A578" t="n">
        <v>25</v>
      </c>
      <c r="B578" t="n">
        <v>105</v>
      </c>
      <c r="C578" t="inlineStr">
        <is>
          <t xml:space="preserve">CONCLUIDO	</t>
        </is>
      </c>
      <c r="D578" t="n">
        <v>3.4431</v>
      </c>
      <c r="E578" t="n">
        <v>29.04</v>
      </c>
      <c r="F578" t="n">
        <v>25.1</v>
      </c>
      <c r="G578" t="n">
        <v>44.29</v>
      </c>
      <c r="H578" t="n">
        <v>0.6</v>
      </c>
      <c r="I578" t="n">
        <v>34</v>
      </c>
      <c r="J578" t="n">
        <v>214.02</v>
      </c>
      <c r="K578" t="n">
        <v>55.27</v>
      </c>
      <c r="L578" t="n">
        <v>7.25</v>
      </c>
      <c r="M578" t="n">
        <v>32</v>
      </c>
      <c r="N578" t="n">
        <v>46.49</v>
      </c>
      <c r="O578" t="n">
        <v>26629.54</v>
      </c>
      <c r="P578" t="n">
        <v>330.06</v>
      </c>
      <c r="Q578" t="n">
        <v>1397.34</v>
      </c>
      <c r="R578" t="n">
        <v>103.01</v>
      </c>
      <c r="S578" t="n">
        <v>66.97</v>
      </c>
      <c r="T578" t="n">
        <v>15338.36</v>
      </c>
      <c r="U578" t="n">
        <v>0.65</v>
      </c>
      <c r="V578" t="n">
        <v>0.84</v>
      </c>
      <c r="W578" t="n">
        <v>5.35</v>
      </c>
      <c r="X578" t="n">
        <v>0.93</v>
      </c>
      <c r="Y578" t="n">
        <v>1</v>
      </c>
      <c r="Z578" t="n">
        <v>10</v>
      </c>
    </row>
    <row r="579">
      <c r="A579" t="n">
        <v>26</v>
      </c>
      <c r="B579" t="n">
        <v>105</v>
      </c>
      <c r="C579" t="inlineStr">
        <is>
          <t xml:space="preserve">CONCLUIDO	</t>
        </is>
      </c>
      <c r="D579" t="n">
        <v>3.4501</v>
      </c>
      <c r="E579" t="n">
        <v>28.98</v>
      </c>
      <c r="F579" t="n">
        <v>25.08</v>
      </c>
      <c r="G579" t="n">
        <v>45.6</v>
      </c>
      <c r="H579" t="n">
        <v>0.62</v>
      </c>
      <c r="I579" t="n">
        <v>33</v>
      </c>
      <c r="J579" t="n">
        <v>214.42</v>
      </c>
      <c r="K579" t="n">
        <v>55.27</v>
      </c>
      <c r="L579" t="n">
        <v>7.5</v>
      </c>
      <c r="M579" t="n">
        <v>31</v>
      </c>
      <c r="N579" t="n">
        <v>46.65</v>
      </c>
      <c r="O579" t="n">
        <v>26679.66</v>
      </c>
      <c r="P579" t="n">
        <v>328.87</v>
      </c>
      <c r="Q579" t="n">
        <v>1397.28</v>
      </c>
      <c r="R579" t="n">
        <v>102.25</v>
      </c>
      <c r="S579" t="n">
        <v>66.97</v>
      </c>
      <c r="T579" t="n">
        <v>14963.49</v>
      </c>
      <c r="U579" t="n">
        <v>0.65</v>
      </c>
      <c r="V579" t="n">
        <v>0.84</v>
      </c>
      <c r="W579" t="n">
        <v>5.35</v>
      </c>
      <c r="X579" t="n">
        <v>0.92</v>
      </c>
      <c r="Y579" t="n">
        <v>1</v>
      </c>
      <c r="Z579" t="n">
        <v>10</v>
      </c>
    </row>
    <row r="580">
      <c r="A580" t="n">
        <v>27</v>
      </c>
      <c r="B580" t="n">
        <v>105</v>
      </c>
      <c r="C580" t="inlineStr">
        <is>
          <t xml:space="preserve">CONCLUIDO	</t>
        </is>
      </c>
      <c r="D580" t="n">
        <v>3.4569</v>
      </c>
      <c r="E580" t="n">
        <v>28.93</v>
      </c>
      <c r="F580" t="n">
        <v>25.07</v>
      </c>
      <c r="G580" t="n">
        <v>47</v>
      </c>
      <c r="H580" t="n">
        <v>0.64</v>
      </c>
      <c r="I580" t="n">
        <v>32</v>
      </c>
      <c r="J580" t="n">
        <v>214.83</v>
      </c>
      <c r="K580" t="n">
        <v>55.27</v>
      </c>
      <c r="L580" t="n">
        <v>7.75</v>
      </c>
      <c r="M580" t="n">
        <v>30</v>
      </c>
      <c r="N580" t="n">
        <v>46.81</v>
      </c>
      <c r="O580" t="n">
        <v>26729.83</v>
      </c>
      <c r="P580" t="n">
        <v>326.94</v>
      </c>
      <c r="Q580" t="n">
        <v>1397.35</v>
      </c>
      <c r="R580" t="n">
        <v>102</v>
      </c>
      <c r="S580" t="n">
        <v>66.97</v>
      </c>
      <c r="T580" t="n">
        <v>14842.87</v>
      </c>
      <c r="U580" t="n">
        <v>0.66</v>
      </c>
      <c r="V580" t="n">
        <v>0.84</v>
      </c>
      <c r="W580" t="n">
        <v>5.34</v>
      </c>
      <c r="X580" t="n">
        <v>0.9</v>
      </c>
      <c r="Y580" t="n">
        <v>1</v>
      </c>
      <c r="Z580" t="n">
        <v>10</v>
      </c>
    </row>
    <row r="581">
      <c r="A581" t="n">
        <v>28</v>
      </c>
      <c r="B581" t="n">
        <v>105</v>
      </c>
      <c r="C581" t="inlineStr">
        <is>
          <t xml:space="preserve">CONCLUIDO	</t>
        </is>
      </c>
      <c r="D581" t="n">
        <v>3.4657</v>
      </c>
      <c r="E581" t="n">
        <v>28.85</v>
      </c>
      <c r="F581" t="n">
        <v>25.03</v>
      </c>
      <c r="G581" t="n">
        <v>48.45</v>
      </c>
      <c r="H581" t="n">
        <v>0.66</v>
      </c>
      <c r="I581" t="n">
        <v>31</v>
      </c>
      <c r="J581" t="n">
        <v>215.24</v>
      </c>
      <c r="K581" t="n">
        <v>55.27</v>
      </c>
      <c r="L581" t="n">
        <v>8</v>
      </c>
      <c r="M581" t="n">
        <v>29</v>
      </c>
      <c r="N581" t="n">
        <v>46.97</v>
      </c>
      <c r="O581" t="n">
        <v>26780.06</v>
      </c>
      <c r="P581" t="n">
        <v>325.12</v>
      </c>
      <c r="Q581" t="n">
        <v>1397.26</v>
      </c>
      <c r="R581" t="n">
        <v>100.85</v>
      </c>
      <c r="S581" t="n">
        <v>66.97</v>
      </c>
      <c r="T581" t="n">
        <v>14272.52</v>
      </c>
      <c r="U581" t="n">
        <v>0.66</v>
      </c>
      <c r="V581" t="n">
        <v>0.84</v>
      </c>
      <c r="W581" t="n">
        <v>5.34</v>
      </c>
      <c r="X581" t="n">
        <v>0.87</v>
      </c>
      <c r="Y581" t="n">
        <v>1</v>
      </c>
      <c r="Z581" t="n">
        <v>10</v>
      </c>
    </row>
    <row r="582">
      <c r="A582" t="n">
        <v>29</v>
      </c>
      <c r="B582" t="n">
        <v>105</v>
      </c>
      <c r="C582" t="inlineStr">
        <is>
          <t xml:space="preserve">CONCLUIDO	</t>
        </is>
      </c>
      <c r="D582" t="n">
        <v>3.4757</v>
      </c>
      <c r="E582" t="n">
        <v>28.77</v>
      </c>
      <c r="F582" t="n">
        <v>24.99</v>
      </c>
      <c r="G582" t="n">
        <v>49.98</v>
      </c>
      <c r="H582" t="n">
        <v>0.68</v>
      </c>
      <c r="I582" t="n">
        <v>30</v>
      </c>
      <c r="J582" t="n">
        <v>215.65</v>
      </c>
      <c r="K582" t="n">
        <v>55.27</v>
      </c>
      <c r="L582" t="n">
        <v>8.25</v>
      </c>
      <c r="M582" t="n">
        <v>28</v>
      </c>
      <c r="N582" t="n">
        <v>47.12</v>
      </c>
      <c r="O582" t="n">
        <v>26830.34</v>
      </c>
      <c r="P582" t="n">
        <v>323.44</v>
      </c>
      <c r="Q582" t="n">
        <v>1397.22</v>
      </c>
      <c r="R582" t="n">
        <v>99.42</v>
      </c>
      <c r="S582" t="n">
        <v>66.97</v>
      </c>
      <c r="T582" t="n">
        <v>13563.49</v>
      </c>
      <c r="U582" t="n">
        <v>0.67</v>
      </c>
      <c r="V582" t="n">
        <v>0.84</v>
      </c>
      <c r="W582" t="n">
        <v>5.34</v>
      </c>
      <c r="X582" t="n">
        <v>0.82</v>
      </c>
      <c r="Y582" t="n">
        <v>1</v>
      </c>
      <c r="Z582" t="n">
        <v>10</v>
      </c>
    </row>
    <row r="583">
      <c r="A583" t="n">
        <v>30</v>
      </c>
      <c r="B583" t="n">
        <v>105</v>
      </c>
      <c r="C583" t="inlineStr">
        <is>
          <t xml:space="preserve">CONCLUIDO	</t>
        </is>
      </c>
      <c r="D583" t="n">
        <v>3.4809</v>
      </c>
      <c r="E583" t="n">
        <v>28.73</v>
      </c>
      <c r="F583" t="n">
        <v>24.99</v>
      </c>
      <c r="G583" t="n">
        <v>51.7</v>
      </c>
      <c r="H583" t="n">
        <v>0.7</v>
      </c>
      <c r="I583" t="n">
        <v>29</v>
      </c>
      <c r="J583" t="n">
        <v>216.05</v>
      </c>
      <c r="K583" t="n">
        <v>55.27</v>
      </c>
      <c r="L583" t="n">
        <v>8.5</v>
      </c>
      <c r="M583" t="n">
        <v>27</v>
      </c>
      <c r="N583" t="n">
        <v>47.28</v>
      </c>
      <c r="O583" t="n">
        <v>26880.68</v>
      </c>
      <c r="P583" t="n">
        <v>321.81</v>
      </c>
      <c r="Q583" t="n">
        <v>1397.22</v>
      </c>
      <c r="R583" t="n">
        <v>99.26000000000001</v>
      </c>
      <c r="S583" t="n">
        <v>66.97</v>
      </c>
      <c r="T583" t="n">
        <v>13488.58</v>
      </c>
      <c r="U583" t="n">
        <v>0.67</v>
      </c>
      <c r="V583" t="n">
        <v>0.84</v>
      </c>
      <c r="W583" t="n">
        <v>5.35</v>
      </c>
      <c r="X583" t="n">
        <v>0.82</v>
      </c>
      <c r="Y583" t="n">
        <v>1</v>
      </c>
      <c r="Z583" t="n">
        <v>10</v>
      </c>
    </row>
    <row r="584">
      <c r="A584" t="n">
        <v>31</v>
      </c>
      <c r="B584" t="n">
        <v>105</v>
      </c>
      <c r="C584" t="inlineStr">
        <is>
          <t xml:space="preserve">CONCLUIDO	</t>
        </is>
      </c>
      <c r="D584" t="n">
        <v>3.4919</v>
      </c>
      <c r="E584" t="n">
        <v>28.64</v>
      </c>
      <c r="F584" t="n">
        <v>24.94</v>
      </c>
      <c r="G584" t="n">
        <v>53.44</v>
      </c>
      <c r="H584" t="n">
        <v>0.72</v>
      </c>
      <c r="I584" t="n">
        <v>28</v>
      </c>
      <c r="J584" t="n">
        <v>216.46</v>
      </c>
      <c r="K584" t="n">
        <v>55.27</v>
      </c>
      <c r="L584" t="n">
        <v>8.75</v>
      </c>
      <c r="M584" t="n">
        <v>26</v>
      </c>
      <c r="N584" t="n">
        <v>47.44</v>
      </c>
      <c r="O584" t="n">
        <v>26931.07</v>
      </c>
      <c r="P584" t="n">
        <v>320.08</v>
      </c>
      <c r="Q584" t="n">
        <v>1397.26</v>
      </c>
      <c r="R584" t="n">
        <v>97.45</v>
      </c>
      <c r="S584" t="n">
        <v>66.97</v>
      </c>
      <c r="T584" t="n">
        <v>12586.94</v>
      </c>
      <c r="U584" t="n">
        <v>0.6899999999999999</v>
      </c>
      <c r="V584" t="n">
        <v>0.84</v>
      </c>
      <c r="W584" t="n">
        <v>5.35</v>
      </c>
      <c r="X584" t="n">
        <v>0.77</v>
      </c>
      <c r="Y584" t="n">
        <v>1</v>
      </c>
      <c r="Z584" t="n">
        <v>10</v>
      </c>
    </row>
    <row r="585">
      <c r="A585" t="n">
        <v>32</v>
      </c>
      <c r="B585" t="n">
        <v>105</v>
      </c>
      <c r="C585" t="inlineStr">
        <is>
          <t xml:space="preserve">CONCLUIDO	</t>
        </is>
      </c>
      <c r="D585" t="n">
        <v>3.4995</v>
      </c>
      <c r="E585" t="n">
        <v>28.58</v>
      </c>
      <c r="F585" t="n">
        <v>24.92</v>
      </c>
      <c r="G585" t="n">
        <v>55.37</v>
      </c>
      <c r="H585" t="n">
        <v>0.74</v>
      </c>
      <c r="I585" t="n">
        <v>27</v>
      </c>
      <c r="J585" t="n">
        <v>216.87</v>
      </c>
      <c r="K585" t="n">
        <v>55.27</v>
      </c>
      <c r="L585" t="n">
        <v>9</v>
      </c>
      <c r="M585" t="n">
        <v>25</v>
      </c>
      <c r="N585" t="n">
        <v>47.6</v>
      </c>
      <c r="O585" t="n">
        <v>26981.51</v>
      </c>
      <c r="P585" t="n">
        <v>318.32</v>
      </c>
      <c r="Q585" t="n">
        <v>1397.2</v>
      </c>
      <c r="R585" t="n">
        <v>97.05</v>
      </c>
      <c r="S585" t="n">
        <v>66.97</v>
      </c>
      <c r="T585" t="n">
        <v>12391.46</v>
      </c>
      <c r="U585" t="n">
        <v>0.6899999999999999</v>
      </c>
      <c r="V585" t="n">
        <v>0.84</v>
      </c>
      <c r="W585" t="n">
        <v>5.34</v>
      </c>
      <c r="X585" t="n">
        <v>0.75</v>
      </c>
      <c r="Y585" t="n">
        <v>1</v>
      </c>
      <c r="Z585" t="n">
        <v>10</v>
      </c>
    </row>
    <row r="586">
      <c r="A586" t="n">
        <v>33</v>
      </c>
      <c r="B586" t="n">
        <v>105</v>
      </c>
      <c r="C586" t="inlineStr">
        <is>
          <t xml:space="preserve">CONCLUIDO	</t>
        </is>
      </c>
      <c r="D586" t="n">
        <v>3.5089</v>
      </c>
      <c r="E586" t="n">
        <v>28.5</v>
      </c>
      <c r="F586" t="n">
        <v>24.88</v>
      </c>
      <c r="G586" t="n">
        <v>57.42</v>
      </c>
      <c r="H586" t="n">
        <v>0.76</v>
      </c>
      <c r="I586" t="n">
        <v>26</v>
      </c>
      <c r="J586" t="n">
        <v>217.28</v>
      </c>
      <c r="K586" t="n">
        <v>55.27</v>
      </c>
      <c r="L586" t="n">
        <v>9.25</v>
      </c>
      <c r="M586" t="n">
        <v>24</v>
      </c>
      <c r="N586" t="n">
        <v>47.76</v>
      </c>
      <c r="O586" t="n">
        <v>27032.02</v>
      </c>
      <c r="P586" t="n">
        <v>316.01</v>
      </c>
      <c r="Q586" t="n">
        <v>1397.17</v>
      </c>
      <c r="R586" t="n">
        <v>95.95999999999999</v>
      </c>
      <c r="S586" t="n">
        <v>66.97</v>
      </c>
      <c r="T586" t="n">
        <v>11852.16</v>
      </c>
      <c r="U586" t="n">
        <v>0.7</v>
      </c>
      <c r="V586" t="n">
        <v>0.85</v>
      </c>
      <c r="W586" t="n">
        <v>5.33</v>
      </c>
      <c r="X586" t="n">
        <v>0.71</v>
      </c>
      <c r="Y586" t="n">
        <v>1</v>
      </c>
      <c r="Z586" t="n">
        <v>10</v>
      </c>
    </row>
    <row r="587">
      <c r="A587" t="n">
        <v>34</v>
      </c>
      <c r="B587" t="n">
        <v>105</v>
      </c>
      <c r="C587" t="inlineStr">
        <is>
          <t xml:space="preserve">CONCLUIDO	</t>
        </is>
      </c>
      <c r="D587" t="n">
        <v>3.5171</v>
      </c>
      <c r="E587" t="n">
        <v>28.43</v>
      </c>
      <c r="F587" t="n">
        <v>24.85</v>
      </c>
      <c r="G587" t="n">
        <v>59.65</v>
      </c>
      <c r="H587" t="n">
        <v>0.78</v>
      </c>
      <c r="I587" t="n">
        <v>25</v>
      </c>
      <c r="J587" t="n">
        <v>217.69</v>
      </c>
      <c r="K587" t="n">
        <v>55.27</v>
      </c>
      <c r="L587" t="n">
        <v>9.5</v>
      </c>
      <c r="M587" t="n">
        <v>23</v>
      </c>
      <c r="N587" t="n">
        <v>47.92</v>
      </c>
      <c r="O587" t="n">
        <v>27082.57</v>
      </c>
      <c r="P587" t="n">
        <v>314.96</v>
      </c>
      <c r="Q587" t="n">
        <v>1397.18</v>
      </c>
      <c r="R587" t="n">
        <v>94.95999999999999</v>
      </c>
      <c r="S587" t="n">
        <v>66.97</v>
      </c>
      <c r="T587" t="n">
        <v>11354.31</v>
      </c>
      <c r="U587" t="n">
        <v>0.71</v>
      </c>
      <c r="V587" t="n">
        <v>0.85</v>
      </c>
      <c r="W587" t="n">
        <v>5.34</v>
      </c>
      <c r="X587" t="n">
        <v>0.6899999999999999</v>
      </c>
      <c r="Y587" t="n">
        <v>1</v>
      </c>
      <c r="Z587" t="n">
        <v>10</v>
      </c>
    </row>
    <row r="588">
      <c r="A588" t="n">
        <v>35</v>
      </c>
      <c r="B588" t="n">
        <v>105</v>
      </c>
      <c r="C588" t="inlineStr">
        <is>
          <t xml:space="preserve">CONCLUIDO	</t>
        </is>
      </c>
      <c r="D588" t="n">
        <v>3.5263</v>
      </c>
      <c r="E588" t="n">
        <v>28.36</v>
      </c>
      <c r="F588" t="n">
        <v>24.82</v>
      </c>
      <c r="G588" t="n">
        <v>62.05</v>
      </c>
      <c r="H588" t="n">
        <v>0.79</v>
      </c>
      <c r="I588" t="n">
        <v>24</v>
      </c>
      <c r="J588" t="n">
        <v>218.1</v>
      </c>
      <c r="K588" t="n">
        <v>55.27</v>
      </c>
      <c r="L588" t="n">
        <v>9.75</v>
      </c>
      <c r="M588" t="n">
        <v>22</v>
      </c>
      <c r="N588" t="n">
        <v>48.08</v>
      </c>
      <c r="O588" t="n">
        <v>27133.18</v>
      </c>
      <c r="P588" t="n">
        <v>312.55</v>
      </c>
      <c r="Q588" t="n">
        <v>1397.25</v>
      </c>
      <c r="R588" t="n">
        <v>94.04000000000001</v>
      </c>
      <c r="S588" t="n">
        <v>66.97</v>
      </c>
      <c r="T588" t="n">
        <v>10899.69</v>
      </c>
      <c r="U588" t="n">
        <v>0.71</v>
      </c>
      <c r="V588" t="n">
        <v>0.85</v>
      </c>
      <c r="W588" t="n">
        <v>5.33</v>
      </c>
      <c r="X588" t="n">
        <v>0.65</v>
      </c>
      <c r="Y588" t="n">
        <v>1</v>
      </c>
      <c r="Z588" t="n">
        <v>10</v>
      </c>
    </row>
    <row r="589">
      <c r="A589" t="n">
        <v>36</v>
      </c>
      <c r="B589" t="n">
        <v>105</v>
      </c>
      <c r="C589" t="inlineStr">
        <is>
          <t xml:space="preserve">CONCLUIDO	</t>
        </is>
      </c>
      <c r="D589" t="n">
        <v>3.5251</v>
      </c>
      <c r="E589" t="n">
        <v>28.37</v>
      </c>
      <c r="F589" t="n">
        <v>24.83</v>
      </c>
      <c r="G589" t="n">
        <v>62.07</v>
      </c>
      <c r="H589" t="n">
        <v>0.8100000000000001</v>
      </c>
      <c r="I589" t="n">
        <v>24</v>
      </c>
      <c r="J589" t="n">
        <v>218.51</v>
      </c>
      <c r="K589" t="n">
        <v>55.27</v>
      </c>
      <c r="L589" t="n">
        <v>10</v>
      </c>
      <c r="M589" t="n">
        <v>22</v>
      </c>
      <c r="N589" t="n">
        <v>48.24</v>
      </c>
      <c r="O589" t="n">
        <v>27183.85</v>
      </c>
      <c r="P589" t="n">
        <v>311.9</v>
      </c>
      <c r="Q589" t="n">
        <v>1397.26</v>
      </c>
      <c r="R589" t="n">
        <v>94.06</v>
      </c>
      <c r="S589" t="n">
        <v>66.97</v>
      </c>
      <c r="T589" t="n">
        <v>10911.65</v>
      </c>
      <c r="U589" t="n">
        <v>0.71</v>
      </c>
      <c r="V589" t="n">
        <v>0.85</v>
      </c>
      <c r="W589" t="n">
        <v>5.33</v>
      </c>
      <c r="X589" t="n">
        <v>0.66</v>
      </c>
      <c r="Y589" t="n">
        <v>1</v>
      </c>
      <c r="Z589" t="n">
        <v>10</v>
      </c>
    </row>
    <row r="590">
      <c r="A590" t="n">
        <v>37</v>
      </c>
      <c r="B590" t="n">
        <v>105</v>
      </c>
      <c r="C590" t="inlineStr">
        <is>
          <t xml:space="preserve">CONCLUIDO	</t>
        </is>
      </c>
      <c r="D590" t="n">
        <v>3.535</v>
      </c>
      <c r="E590" t="n">
        <v>28.29</v>
      </c>
      <c r="F590" t="n">
        <v>24.79</v>
      </c>
      <c r="G590" t="n">
        <v>64.67</v>
      </c>
      <c r="H590" t="n">
        <v>0.83</v>
      </c>
      <c r="I590" t="n">
        <v>23</v>
      </c>
      <c r="J590" t="n">
        <v>218.92</v>
      </c>
      <c r="K590" t="n">
        <v>55.27</v>
      </c>
      <c r="L590" t="n">
        <v>10.25</v>
      </c>
      <c r="M590" t="n">
        <v>21</v>
      </c>
      <c r="N590" t="n">
        <v>48.4</v>
      </c>
      <c r="O590" t="n">
        <v>27234.57</v>
      </c>
      <c r="P590" t="n">
        <v>309.58</v>
      </c>
      <c r="Q590" t="n">
        <v>1397.18</v>
      </c>
      <c r="R590" t="n">
        <v>92.98</v>
      </c>
      <c r="S590" t="n">
        <v>66.97</v>
      </c>
      <c r="T590" t="n">
        <v>10375.93</v>
      </c>
      <c r="U590" t="n">
        <v>0.72</v>
      </c>
      <c r="V590" t="n">
        <v>0.85</v>
      </c>
      <c r="W590" t="n">
        <v>5.33</v>
      </c>
      <c r="X590" t="n">
        <v>0.63</v>
      </c>
      <c r="Y590" t="n">
        <v>1</v>
      </c>
      <c r="Z590" t="n">
        <v>10</v>
      </c>
    </row>
    <row r="591">
      <c r="A591" t="n">
        <v>38</v>
      </c>
      <c r="B591" t="n">
        <v>105</v>
      </c>
      <c r="C591" t="inlineStr">
        <is>
          <t xml:space="preserve">CONCLUIDO	</t>
        </is>
      </c>
      <c r="D591" t="n">
        <v>3.5445</v>
      </c>
      <c r="E591" t="n">
        <v>28.21</v>
      </c>
      <c r="F591" t="n">
        <v>24.76</v>
      </c>
      <c r="G591" t="n">
        <v>67.52</v>
      </c>
      <c r="H591" t="n">
        <v>0.85</v>
      </c>
      <c r="I591" t="n">
        <v>22</v>
      </c>
      <c r="J591" t="n">
        <v>219.33</v>
      </c>
      <c r="K591" t="n">
        <v>55.27</v>
      </c>
      <c r="L591" t="n">
        <v>10.5</v>
      </c>
      <c r="M591" t="n">
        <v>20</v>
      </c>
      <c r="N591" t="n">
        <v>48.56</v>
      </c>
      <c r="O591" t="n">
        <v>27285.35</v>
      </c>
      <c r="P591" t="n">
        <v>307.79</v>
      </c>
      <c r="Q591" t="n">
        <v>1397.3</v>
      </c>
      <c r="R591" t="n">
        <v>91.79000000000001</v>
      </c>
      <c r="S591" t="n">
        <v>66.97</v>
      </c>
      <c r="T591" t="n">
        <v>9784.370000000001</v>
      </c>
      <c r="U591" t="n">
        <v>0.73</v>
      </c>
      <c r="V591" t="n">
        <v>0.85</v>
      </c>
      <c r="W591" t="n">
        <v>5.33</v>
      </c>
      <c r="X591" t="n">
        <v>0.59</v>
      </c>
      <c r="Y591" t="n">
        <v>1</v>
      </c>
      <c r="Z591" t="n">
        <v>10</v>
      </c>
    </row>
    <row r="592">
      <c r="A592" t="n">
        <v>39</v>
      </c>
      <c r="B592" t="n">
        <v>105</v>
      </c>
      <c r="C592" t="inlineStr">
        <is>
          <t xml:space="preserve">CONCLUIDO	</t>
        </is>
      </c>
      <c r="D592" t="n">
        <v>3.5439</v>
      </c>
      <c r="E592" t="n">
        <v>28.22</v>
      </c>
      <c r="F592" t="n">
        <v>24.76</v>
      </c>
      <c r="G592" t="n">
        <v>67.53</v>
      </c>
      <c r="H592" t="n">
        <v>0.87</v>
      </c>
      <c r="I592" t="n">
        <v>22</v>
      </c>
      <c r="J592" t="n">
        <v>219.75</v>
      </c>
      <c r="K592" t="n">
        <v>55.27</v>
      </c>
      <c r="L592" t="n">
        <v>10.75</v>
      </c>
      <c r="M592" t="n">
        <v>20</v>
      </c>
      <c r="N592" t="n">
        <v>48.72</v>
      </c>
      <c r="O592" t="n">
        <v>27336.19</v>
      </c>
      <c r="P592" t="n">
        <v>306.71</v>
      </c>
      <c r="Q592" t="n">
        <v>1397.17</v>
      </c>
      <c r="R592" t="n">
        <v>92.09</v>
      </c>
      <c r="S592" t="n">
        <v>66.97</v>
      </c>
      <c r="T592" t="n">
        <v>9935.190000000001</v>
      </c>
      <c r="U592" t="n">
        <v>0.73</v>
      </c>
      <c r="V592" t="n">
        <v>0.85</v>
      </c>
      <c r="W592" t="n">
        <v>5.33</v>
      </c>
      <c r="X592" t="n">
        <v>0.6</v>
      </c>
      <c r="Y592" t="n">
        <v>1</v>
      </c>
      <c r="Z592" t="n">
        <v>10</v>
      </c>
    </row>
    <row r="593">
      <c r="A593" t="n">
        <v>40</v>
      </c>
      <c r="B593" t="n">
        <v>105</v>
      </c>
      <c r="C593" t="inlineStr">
        <is>
          <t xml:space="preserve">CONCLUIDO	</t>
        </is>
      </c>
      <c r="D593" t="n">
        <v>3.5519</v>
      </c>
      <c r="E593" t="n">
        <v>28.15</v>
      </c>
      <c r="F593" t="n">
        <v>24.74</v>
      </c>
      <c r="G593" t="n">
        <v>70.68000000000001</v>
      </c>
      <c r="H593" t="n">
        <v>0.89</v>
      </c>
      <c r="I593" t="n">
        <v>21</v>
      </c>
      <c r="J593" t="n">
        <v>220.16</v>
      </c>
      <c r="K593" t="n">
        <v>55.27</v>
      </c>
      <c r="L593" t="n">
        <v>11</v>
      </c>
      <c r="M593" t="n">
        <v>19</v>
      </c>
      <c r="N593" t="n">
        <v>48.89</v>
      </c>
      <c r="O593" t="n">
        <v>27387.08</v>
      </c>
      <c r="P593" t="n">
        <v>304.45</v>
      </c>
      <c r="Q593" t="n">
        <v>1397.28</v>
      </c>
      <c r="R593" t="n">
        <v>91.04000000000001</v>
      </c>
      <c r="S593" t="n">
        <v>66.97</v>
      </c>
      <c r="T593" t="n">
        <v>9415.16</v>
      </c>
      <c r="U593" t="n">
        <v>0.74</v>
      </c>
      <c r="V593" t="n">
        <v>0.85</v>
      </c>
      <c r="W593" t="n">
        <v>5.33</v>
      </c>
      <c r="X593" t="n">
        <v>0.57</v>
      </c>
      <c r="Y593" t="n">
        <v>1</v>
      </c>
      <c r="Z593" t="n">
        <v>10</v>
      </c>
    </row>
    <row r="594">
      <c r="A594" t="n">
        <v>41</v>
      </c>
      <c r="B594" t="n">
        <v>105</v>
      </c>
      <c r="C594" t="inlineStr">
        <is>
          <t xml:space="preserve">CONCLUIDO	</t>
        </is>
      </c>
      <c r="D594" t="n">
        <v>3.5531</v>
      </c>
      <c r="E594" t="n">
        <v>28.14</v>
      </c>
      <c r="F594" t="n">
        <v>24.73</v>
      </c>
      <c r="G594" t="n">
        <v>70.65000000000001</v>
      </c>
      <c r="H594" t="n">
        <v>0.91</v>
      </c>
      <c r="I594" t="n">
        <v>21</v>
      </c>
      <c r="J594" t="n">
        <v>220.57</v>
      </c>
      <c r="K594" t="n">
        <v>55.27</v>
      </c>
      <c r="L594" t="n">
        <v>11.25</v>
      </c>
      <c r="M594" t="n">
        <v>19</v>
      </c>
      <c r="N594" t="n">
        <v>49.05</v>
      </c>
      <c r="O594" t="n">
        <v>27438.03</v>
      </c>
      <c r="P594" t="n">
        <v>302.47</v>
      </c>
      <c r="Q594" t="n">
        <v>1397.22</v>
      </c>
      <c r="R594" t="n">
        <v>90.7</v>
      </c>
      <c r="S594" t="n">
        <v>66.97</v>
      </c>
      <c r="T594" t="n">
        <v>9247.530000000001</v>
      </c>
      <c r="U594" t="n">
        <v>0.74</v>
      </c>
      <c r="V594" t="n">
        <v>0.85</v>
      </c>
      <c r="W594" t="n">
        <v>5.33</v>
      </c>
      <c r="X594" t="n">
        <v>0.5600000000000001</v>
      </c>
      <c r="Y594" t="n">
        <v>1</v>
      </c>
      <c r="Z594" t="n">
        <v>10</v>
      </c>
    </row>
    <row r="595">
      <c r="A595" t="n">
        <v>42</v>
      </c>
      <c r="B595" t="n">
        <v>105</v>
      </c>
      <c r="C595" t="inlineStr">
        <is>
          <t xml:space="preserve">CONCLUIDO	</t>
        </is>
      </c>
      <c r="D595" t="n">
        <v>3.5602</v>
      </c>
      <c r="E595" t="n">
        <v>28.09</v>
      </c>
      <c r="F595" t="n">
        <v>24.71</v>
      </c>
      <c r="G595" t="n">
        <v>74.14</v>
      </c>
      <c r="H595" t="n">
        <v>0.92</v>
      </c>
      <c r="I595" t="n">
        <v>20</v>
      </c>
      <c r="J595" t="n">
        <v>220.99</v>
      </c>
      <c r="K595" t="n">
        <v>55.27</v>
      </c>
      <c r="L595" t="n">
        <v>11.5</v>
      </c>
      <c r="M595" t="n">
        <v>18</v>
      </c>
      <c r="N595" t="n">
        <v>49.21</v>
      </c>
      <c r="O595" t="n">
        <v>27489.03</v>
      </c>
      <c r="P595" t="n">
        <v>301.75</v>
      </c>
      <c r="Q595" t="n">
        <v>1397.24</v>
      </c>
      <c r="R595" t="n">
        <v>90.45999999999999</v>
      </c>
      <c r="S595" t="n">
        <v>66.97</v>
      </c>
      <c r="T595" t="n">
        <v>9130.76</v>
      </c>
      <c r="U595" t="n">
        <v>0.74</v>
      </c>
      <c r="V595" t="n">
        <v>0.85</v>
      </c>
      <c r="W595" t="n">
        <v>5.32</v>
      </c>
      <c r="X595" t="n">
        <v>0.55</v>
      </c>
      <c r="Y595" t="n">
        <v>1</v>
      </c>
      <c r="Z595" t="n">
        <v>10</v>
      </c>
    </row>
    <row r="596">
      <c r="A596" t="n">
        <v>43</v>
      </c>
      <c r="B596" t="n">
        <v>105</v>
      </c>
      <c r="C596" t="inlineStr">
        <is>
          <t xml:space="preserve">CONCLUIDO	</t>
        </is>
      </c>
      <c r="D596" t="n">
        <v>3.5627</v>
      </c>
      <c r="E596" t="n">
        <v>28.07</v>
      </c>
      <c r="F596" t="n">
        <v>24.69</v>
      </c>
      <c r="G596" t="n">
        <v>74.08</v>
      </c>
      <c r="H596" t="n">
        <v>0.9399999999999999</v>
      </c>
      <c r="I596" t="n">
        <v>20</v>
      </c>
      <c r="J596" t="n">
        <v>221.4</v>
      </c>
      <c r="K596" t="n">
        <v>55.27</v>
      </c>
      <c r="L596" t="n">
        <v>11.75</v>
      </c>
      <c r="M596" t="n">
        <v>18</v>
      </c>
      <c r="N596" t="n">
        <v>49.38</v>
      </c>
      <c r="O596" t="n">
        <v>27540.09</v>
      </c>
      <c r="P596" t="n">
        <v>298.46</v>
      </c>
      <c r="Q596" t="n">
        <v>1397.3</v>
      </c>
      <c r="R596" t="n">
        <v>89.70999999999999</v>
      </c>
      <c r="S596" t="n">
        <v>66.97</v>
      </c>
      <c r="T596" t="n">
        <v>8756.280000000001</v>
      </c>
      <c r="U596" t="n">
        <v>0.75</v>
      </c>
      <c r="V596" t="n">
        <v>0.85</v>
      </c>
      <c r="W596" t="n">
        <v>5.33</v>
      </c>
      <c r="X596" t="n">
        <v>0.53</v>
      </c>
      <c r="Y596" t="n">
        <v>1</v>
      </c>
      <c r="Z596" t="n">
        <v>10</v>
      </c>
    </row>
    <row r="597">
      <c r="A597" t="n">
        <v>44</v>
      </c>
      <c r="B597" t="n">
        <v>105</v>
      </c>
      <c r="C597" t="inlineStr">
        <is>
          <t xml:space="preserve">CONCLUIDO	</t>
        </is>
      </c>
      <c r="D597" t="n">
        <v>3.5694</v>
      </c>
      <c r="E597" t="n">
        <v>28.02</v>
      </c>
      <c r="F597" t="n">
        <v>24.68</v>
      </c>
      <c r="G597" t="n">
        <v>77.94</v>
      </c>
      <c r="H597" t="n">
        <v>0.96</v>
      </c>
      <c r="I597" t="n">
        <v>19</v>
      </c>
      <c r="J597" t="n">
        <v>221.81</v>
      </c>
      <c r="K597" t="n">
        <v>55.27</v>
      </c>
      <c r="L597" t="n">
        <v>12</v>
      </c>
      <c r="M597" t="n">
        <v>17</v>
      </c>
      <c r="N597" t="n">
        <v>49.54</v>
      </c>
      <c r="O597" t="n">
        <v>27591.21</v>
      </c>
      <c r="P597" t="n">
        <v>298.3</v>
      </c>
      <c r="Q597" t="n">
        <v>1397.26</v>
      </c>
      <c r="R597" t="n">
        <v>89.42</v>
      </c>
      <c r="S597" t="n">
        <v>66.97</v>
      </c>
      <c r="T597" t="n">
        <v>8618.67</v>
      </c>
      <c r="U597" t="n">
        <v>0.75</v>
      </c>
      <c r="V597" t="n">
        <v>0.85</v>
      </c>
      <c r="W597" t="n">
        <v>5.32</v>
      </c>
      <c r="X597" t="n">
        <v>0.51</v>
      </c>
      <c r="Y597" t="n">
        <v>1</v>
      </c>
      <c r="Z597" t="n">
        <v>10</v>
      </c>
    </row>
    <row r="598">
      <c r="A598" t="n">
        <v>45</v>
      </c>
      <c r="B598" t="n">
        <v>105</v>
      </c>
      <c r="C598" t="inlineStr">
        <is>
          <t xml:space="preserve">CONCLUIDO	</t>
        </is>
      </c>
      <c r="D598" t="n">
        <v>3.5689</v>
      </c>
      <c r="E598" t="n">
        <v>28.02</v>
      </c>
      <c r="F598" t="n">
        <v>24.68</v>
      </c>
      <c r="G598" t="n">
        <v>77.95</v>
      </c>
      <c r="H598" t="n">
        <v>0.98</v>
      </c>
      <c r="I598" t="n">
        <v>19</v>
      </c>
      <c r="J598" t="n">
        <v>222.23</v>
      </c>
      <c r="K598" t="n">
        <v>55.27</v>
      </c>
      <c r="L598" t="n">
        <v>12.25</v>
      </c>
      <c r="M598" t="n">
        <v>17</v>
      </c>
      <c r="N598" t="n">
        <v>49.71</v>
      </c>
      <c r="O598" t="n">
        <v>27642.51</v>
      </c>
      <c r="P598" t="n">
        <v>296.26</v>
      </c>
      <c r="Q598" t="n">
        <v>1397.21</v>
      </c>
      <c r="R598" t="n">
        <v>89.45999999999999</v>
      </c>
      <c r="S598" t="n">
        <v>66.97</v>
      </c>
      <c r="T598" t="n">
        <v>8637.09</v>
      </c>
      <c r="U598" t="n">
        <v>0.75</v>
      </c>
      <c r="V598" t="n">
        <v>0.85</v>
      </c>
      <c r="W598" t="n">
        <v>5.33</v>
      </c>
      <c r="X598" t="n">
        <v>0.52</v>
      </c>
      <c r="Y598" t="n">
        <v>1</v>
      </c>
      <c r="Z598" t="n">
        <v>10</v>
      </c>
    </row>
    <row r="599">
      <c r="A599" t="n">
        <v>46</v>
      </c>
      <c r="B599" t="n">
        <v>105</v>
      </c>
      <c r="C599" t="inlineStr">
        <is>
          <t xml:space="preserve">CONCLUIDO	</t>
        </is>
      </c>
      <c r="D599" t="n">
        <v>3.5781</v>
      </c>
      <c r="E599" t="n">
        <v>27.95</v>
      </c>
      <c r="F599" t="n">
        <v>24.65</v>
      </c>
      <c r="G599" t="n">
        <v>82.18000000000001</v>
      </c>
      <c r="H599" t="n">
        <v>1</v>
      </c>
      <c r="I599" t="n">
        <v>18</v>
      </c>
      <c r="J599" t="n">
        <v>222.65</v>
      </c>
      <c r="K599" t="n">
        <v>55.27</v>
      </c>
      <c r="L599" t="n">
        <v>12.5</v>
      </c>
      <c r="M599" t="n">
        <v>16</v>
      </c>
      <c r="N599" t="n">
        <v>49.87</v>
      </c>
      <c r="O599" t="n">
        <v>27693.75</v>
      </c>
      <c r="P599" t="n">
        <v>293.71</v>
      </c>
      <c r="Q599" t="n">
        <v>1397.2</v>
      </c>
      <c r="R599" t="n">
        <v>88.7</v>
      </c>
      <c r="S599" t="n">
        <v>66.97</v>
      </c>
      <c r="T599" t="n">
        <v>8259.459999999999</v>
      </c>
      <c r="U599" t="n">
        <v>0.76</v>
      </c>
      <c r="V599" t="n">
        <v>0.85</v>
      </c>
      <c r="W599" t="n">
        <v>5.32</v>
      </c>
      <c r="X599" t="n">
        <v>0.49</v>
      </c>
      <c r="Y599" t="n">
        <v>1</v>
      </c>
      <c r="Z599" t="n">
        <v>10</v>
      </c>
    </row>
    <row r="600">
      <c r="A600" t="n">
        <v>47</v>
      </c>
      <c r="B600" t="n">
        <v>105</v>
      </c>
      <c r="C600" t="inlineStr">
        <is>
          <t xml:space="preserve">CONCLUIDO	</t>
        </is>
      </c>
      <c r="D600" t="n">
        <v>3.5782</v>
      </c>
      <c r="E600" t="n">
        <v>27.95</v>
      </c>
      <c r="F600" t="n">
        <v>24.65</v>
      </c>
      <c r="G600" t="n">
        <v>82.17</v>
      </c>
      <c r="H600" t="n">
        <v>1.02</v>
      </c>
      <c r="I600" t="n">
        <v>18</v>
      </c>
      <c r="J600" t="n">
        <v>223.06</v>
      </c>
      <c r="K600" t="n">
        <v>55.27</v>
      </c>
      <c r="L600" t="n">
        <v>12.75</v>
      </c>
      <c r="M600" t="n">
        <v>16</v>
      </c>
      <c r="N600" t="n">
        <v>50.04</v>
      </c>
      <c r="O600" t="n">
        <v>27745.04</v>
      </c>
      <c r="P600" t="n">
        <v>292.75</v>
      </c>
      <c r="Q600" t="n">
        <v>1397.2</v>
      </c>
      <c r="R600" t="n">
        <v>88.58</v>
      </c>
      <c r="S600" t="n">
        <v>66.97</v>
      </c>
      <c r="T600" t="n">
        <v>8203.76</v>
      </c>
      <c r="U600" t="n">
        <v>0.76</v>
      </c>
      <c r="V600" t="n">
        <v>0.85</v>
      </c>
      <c r="W600" t="n">
        <v>5.32</v>
      </c>
      <c r="X600" t="n">
        <v>0.49</v>
      </c>
      <c r="Y600" t="n">
        <v>1</v>
      </c>
      <c r="Z600" t="n">
        <v>10</v>
      </c>
    </row>
    <row r="601">
      <c r="A601" t="n">
        <v>48</v>
      </c>
      <c r="B601" t="n">
        <v>105</v>
      </c>
      <c r="C601" t="inlineStr">
        <is>
          <t xml:space="preserve">CONCLUIDO	</t>
        </is>
      </c>
      <c r="D601" t="n">
        <v>3.5878</v>
      </c>
      <c r="E601" t="n">
        <v>27.87</v>
      </c>
      <c r="F601" t="n">
        <v>24.62</v>
      </c>
      <c r="G601" t="n">
        <v>86.89</v>
      </c>
      <c r="H601" t="n">
        <v>1.03</v>
      </c>
      <c r="I601" t="n">
        <v>17</v>
      </c>
      <c r="J601" t="n">
        <v>223.48</v>
      </c>
      <c r="K601" t="n">
        <v>55.27</v>
      </c>
      <c r="L601" t="n">
        <v>13</v>
      </c>
      <c r="M601" t="n">
        <v>15</v>
      </c>
      <c r="N601" t="n">
        <v>50.21</v>
      </c>
      <c r="O601" t="n">
        <v>27796.39</v>
      </c>
      <c r="P601" t="n">
        <v>289.94</v>
      </c>
      <c r="Q601" t="n">
        <v>1397.18</v>
      </c>
      <c r="R601" t="n">
        <v>87.22</v>
      </c>
      <c r="S601" t="n">
        <v>66.97</v>
      </c>
      <c r="T601" t="n">
        <v>7526.9</v>
      </c>
      <c r="U601" t="n">
        <v>0.77</v>
      </c>
      <c r="V601" t="n">
        <v>0.85</v>
      </c>
      <c r="W601" t="n">
        <v>5.32</v>
      </c>
      <c r="X601" t="n">
        <v>0.45</v>
      </c>
      <c r="Y601" t="n">
        <v>1</v>
      </c>
      <c r="Z601" t="n">
        <v>10</v>
      </c>
    </row>
    <row r="602">
      <c r="A602" t="n">
        <v>49</v>
      </c>
      <c r="B602" t="n">
        <v>105</v>
      </c>
      <c r="C602" t="inlineStr">
        <is>
          <t xml:space="preserve">CONCLUIDO	</t>
        </is>
      </c>
      <c r="D602" t="n">
        <v>3.587</v>
      </c>
      <c r="E602" t="n">
        <v>27.88</v>
      </c>
      <c r="F602" t="n">
        <v>24.62</v>
      </c>
      <c r="G602" t="n">
        <v>86.91</v>
      </c>
      <c r="H602" t="n">
        <v>1.05</v>
      </c>
      <c r="I602" t="n">
        <v>17</v>
      </c>
      <c r="J602" t="n">
        <v>223.89</v>
      </c>
      <c r="K602" t="n">
        <v>55.27</v>
      </c>
      <c r="L602" t="n">
        <v>13.25</v>
      </c>
      <c r="M602" t="n">
        <v>15</v>
      </c>
      <c r="N602" t="n">
        <v>50.37</v>
      </c>
      <c r="O602" t="n">
        <v>27847.8</v>
      </c>
      <c r="P602" t="n">
        <v>289.52</v>
      </c>
      <c r="Q602" t="n">
        <v>1397.26</v>
      </c>
      <c r="R602" t="n">
        <v>87.33</v>
      </c>
      <c r="S602" t="n">
        <v>66.97</v>
      </c>
      <c r="T602" t="n">
        <v>7582.52</v>
      </c>
      <c r="U602" t="n">
        <v>0.77</v>
      </c>
      <c r="V602" t="n">
        <v>0.85</v>
      </c>
      <c r="W602" t="n">
        <v>5.33</v>
      </c>
      <c r="X602" t="n">
        <v>0.46</v>
      </c>
      <c r="Y602" t="n">
        <v>1</v>
      </c>
      <c r="Z602" t="n">
        <v>10</v>
      </c>
    </row>
    <row r="603">
      <c r="A603" t="n">
        <v>50</v>
      </c>
      <c r="B603" t="n">
        <v>105</v>
      </c>
      <c r="C603" t="inlineStr">
        <is>
          <t xml:space="preserve">CONCLUIDO	</t>
        </is>
      </c>
      <c r="D603" t="n">
        <v>3.5861</v>
      </c>
      <c r="E603" t="n">
        <v>27.89</v>
      </c>
      <c r="F603" t="n">
        <v>24.63</v>
      </c>
      <c r="G603" t="n">
        <v>86.93000000000001</v>
      </c>
      <c r="H603" t="n">
        <v>1.07</v>
      </c>
      <c r="I603" t="n">
        <v>17</v>
      </c>
      <c r="J603" t="n">
        <v>224.31</v>
      </c>
      <c r="K603" t="n">
        <v>55.27</v>
      </c>
      <c r="L603" t="n">
        <v>13.5</v>
      </c>
      <c r="M603" t="n">
        <v>15</v>
      </c>
      <c r="N603" t="n">
        <v>50.54</v>
      </c>
      <c r="O603" t="n">
        <v>27899.27</v>
      </c>
      <c r="P603" t="n">
        <v>286.33</v>
      </c>
      <c r="Q603" t="n">
        <v>1397.25</v>
      </c>
      <c r="R603" t="n">
        <v>87.65000000000001</v>
      </c>
      <c r="S603" t="n">
        <v>66.97</v>
      </c>
      <c r="T603" t="n">
        <v>7740.99</v>
      </c>
      <c r="U603" t="n">
        <v>0.76</v>
      </c>
      <c r="V603" t="n">
        <v>0.85</v>
      </c>
      <c r="W603" t="n">
        <v>5.32</v>
      </c>
      <c r="X603" t="n">
        <v>0.47</v>
      </c>
      <c r="Y603" t="n">
        <v>1</v>
      </c>
      <c r="Z603" t="n">
        <v>10</v>
      </c>
    </row>
    <row r="604">
      <c r="A604" t="n">
        <v>51</v>
      </c>
      <c r="B604" t="n">
        <v>105</v>
      </c>
      <c r="C604" t="inlineStr">
        <is>
          <t xml:space="preserve">CONCLUIDO	</t>
        </is>
      </c>
      <c r="D604" t="n">
        <v>3.5949</v>
      </c>
      <c r="E604" t="n">
        <v>27.82</v>
      </c>
      <c r="F604" t="n">
        <v>24.6</v>
      </c>
      <c r="G604" t="n">
        <v>92.26000000000001</v>
      </c>
      <c r="H604" t="n">
        <v>1.09</v>
      </c>
      <c r="I604" t="n">
        <v>16</v>
      </c>
      <c r="J604" t="n">
        <v>224.73</v>
      </c>
      <c r="K604" t="n">
        <v>55.27</v>
      </c>
      <c r="L604" t="n">
        <v>13.75</v>
      </c>
      <c r="M604" t="n">
        <v>14</v>
      </c>
      <c r="N604" t="n">
        <v>50.71</v>
      </c>
      <c r="O604" t="n">
        <v>27950.8</v>
      </c>
      <c r="P604" t="n">
        <v>286.06</v>
      </c>
      <c r="Q604" t="n">
        <v>1397.17</v>
      </c>
      <c r="R604" t="n">
        <v>86.72</v>
      </c>
      <c r="S604" t="n">
        <v>66.97</v>
      </c>
      <c r="T604" t="n">
        <v>7283.55</v>
      </c>
      <c r="U604" t="n">
        <v>0.77</v>
      </c>
      <c r="V604" t="n">
        <v>0.86</v>
      </c>
      <c r="W604" t="n">
        <v>5.32</v>
      </c>
      <c r="X604" t="n">
        <v>0.44</v>
      </c>
      <c r="Y604" t="n">
        <v>1</v>
      </c>
      <c r="Z604" t="n">
        <v>10</v>
      </c>
    </row>
    <row r="605">
      <c r="A605" t="n">
        <v>52</v>
      </c>
      <c r="B605" t="n">
        <v>105</v>
      </c>
      <c r="C605" t="inlineStr">
        <is>
          <t xml:space="preserve">CONCLUIDO	</t>
        </is>
      </c>
      <c r="D605" t="n">
        <v>3.5944</v>
      </c>
      <c r="E605" t="n">
        <v>27.82</v>
      </c>
      <c r="F605" t="n">
        <v>24.61</v>
      </c>
      <c r="G605" t="n">
        <v>92.28</v>
      </c>
      <c r="H605" t="n">
        <v>1.11</v>
      </c>
      <c r="I605" t="n">
        <v>16</v>
      </c>
      <c r="J605" t="n">
        <v>225.15</v>
      </c>
      <c r="K605" t="n">
        <v>55.27</v>
      </c>
      <c r="L605" t="n">
        <v>14</v>
      </c>
      <c r="M605" t="n">
        <v>12</v>
      </c>
      <c r="N605" t="n">
        <v>50.88</v>
      </c>
      <c r="O605" t="n">
        <v>28002.38</v>
      </c>
      <c r="P605" t="n">
        <v>284.18</v>
      </c>
      <c r="Q605" t="n">
        <v>1397.37</v>
      </c>
      <c r="R605" t="n">
        <v>86.84999999999999</v>
      </c>
      <c r="S605" t="n">
        <v>66.97</v>
      </c>
      <c r="T605" t="n">
        <v>7348.45</v>
      </c>
      <c r="U605" t="n">
        <v>0.77</v>
      </c>
      <c r="V605" t="n">
        <v>0.86</v>
      </c>
      <c r="W605" t="n">
        <v>5.32</v>
      </c>
      <c r="X605" t="n">
        <v>0.44</v>
      </c>
      <c r="Y605" t="n">
        <v>1</v>
      </c>
      <c r="Z605" t="n">
        <v>10</v>
      </c>
    </row>
    <row r="606">
      <c r="A606" t="n">
        <v>53</v>
      </c>
      <c r="B606" t="n">
        <v>105</v>
      </c>
      <c r="C606" t="inlineStr">
        <is>
          <t xml:space="preserve">CONCLUIDO	</t>
        </is>
      </c>
      <c r="D606" t="n">
        <v>3.5951</v>
      </c>
      <c r="E606" t="n">
        <v>27.82</v>
      </c>
      <c r="F606" t="n">
        <v>24.6</v>
      </c>
      <c r="G606" t="n">
        <v>92.26000000000001</v>
      </c>
      <c r="H606" t="n">
        <v>1.12</v>
      </c>
      <c r="I606" t="n">
        <v>16</v>
      </c>
      <c r="J606" t="n">
        <v>225.57</v>
      </c>
      <c r="K606" t="n">
        <v>55.27</v>
      </c>
      <c r="L606" t="n">
        <v>14.25</v>
      </c>
      <c r="M606" t="n">
        <v>11</v>
      </c>
      <c r="N606" t="n">
        <v>51.04</v>
      </c>
      <c r="O606" t="n">
        <v>28054.03</v>
      </c>
      <c r="P606" t="n">
        <v>282.72</v>
      </c>
      <c r="Q606" t="n">
        <v>1397.18</v>
      </c>
      <c r="R606" t="n">
        <v>86.73999999999999</v>
      </c>
      <c r="S606" t="n">
        <v>66.97</v>
      </c>
      <c r="T606" t="n">
        <v>7293.84</v>
      </c>
      <c r="U606" t="n">
        <v>0.77</v>
      </c>
      <c r="V606" t="n">
        <v>0.86</v>
      </c>
      <c r="W606" t="n">
        <v>5.32</v>
      </c>
      <c r="X606" t="n">
        <v>0.44</v>
      </c>
      <c r="Y606" t="n">
        <v>1</v>
      </c>
      <c r="Z606" t="n">
        <v>10</v>
      </c>
    </row>
    <row r="607">
      <c r="A607" t="n">
        <v>54</v>
      </c>
      <c r="B607" t="n">
        <v>105</v>
      </c>
      <c r="C607" t="inlineStr">
        <is>
          <t xml:space="preserve">CONCLUIDO	</t>
        </is>
      </c>
      <c r="D607" t="n">
        <v>3.6052</v>
      </c>
      <c r="E607" t="n">
        <v>27.74</v>
      </c>
      <c r="F607" t="n">
        <v>24.56</v>
      </c>
      <c r="G607" t="n">
        <v>98.26000000000001</v>
      </c>
      <c r="H607" t="n">
        <v>1.14</v>
      </c>
      <c r="I607" t="n">
        <v>15</v>
      </c>
      <c r="J607" t="n">
        <v>225.99</v>
      </c>
      <c r="K607" t="n">
        <v>55.27</v>
      </c>
      <c r="L607" t="n">
        <v>14.5</v>
      </c>
      <c r="M607" t="n">
        <v>10</v>
      </c>
      <c r="N607" t="n">
        <v>51.21</v>
      </c>
      <c r="O607" t="n">
        <v>28105.73</v>
      </c>
      <c r="P607" t="n">
        <v>281.54</v>
      </c>
      <c r="Q607" t="n">
        <v>1397.22</v>
      </c>
      <c r="R607" t="n">
        <v>85.40000000000001</v>
      </c>
      <c r="S607" t="n">
        <v>66.97</v>
      </c>
      <c r="T607" t="n">
        <v>6626.24</v>
      </c>
      <c r="U607" t="n">
        <v>0.78</v>
      </c>
      <c r="V607" t="n">
        <v>0.86</v>
      </c>
      <c r="W607" t="n">
        <v>5.32</v>
      </c>
      <c r="X607" t="n">
        <v>0.4</v>
      </c>
      <c r="Y607" t="n">
        <v>1</v>
      </c>
      <c r="Z607" t="n">
        <v>10</v>
      </c>
    </row>
    <row r="608">
      <c r="A608" t="n">
        <v>55</v>
      </c>
      <c r="B608" t="n">
        <v>105</v>
      </c>
      <c r="C608" t="inlineStr">
        <is>
          <t xml:space="preserve">CONCLUIDO	</t>
        </is>
      </c>
      <c r="D608" t="n">
        <v>3.6057</v>
      </c>
      <c r="E608" t="n">
        <v>27.73</v>
      </c>
      <c r="F608" t="n">
        <v>24.56</v>
      </c>
      <c r="G608" t="n">
        <v>98.23999999999999</v>
      </c>
      <c r="H608" t="n">
        <v>1.16</v>
      </c>
      <c r="I608" t="n">
        <v>15</v>
      </c>
      <c r="J608" t="n">
        <v>226.41</v>
      </c>
      <c r="K608" t="n">
        <v>55.27</v>
      </c>
      <c r="L608" t="n">
        <v>14.75</v>
      </c>
      <c r="M608" t="n">
        <v>9</v>
      </c>
      <c r="N608" t="n">
        <v>51.38</v>
      </c>
      <c r="O608" t="n">
        <v>28157.49</v>
      </c>
      <c r="P608" t="n">
        <v>281.41</v>
      </c>
      <c r="Q608" t="n">
        <v>1397.18</v>
      </c>
      <c r="R608" t="n">
        <v>85.3</v>
      </c>
      <c r="S608" t="n">
        <v>66.97</v>
      </c>
      <c r="T608" t="n">
        <v>6575.44</v>
      </c>
      <c r="U608" t="n">
        <v>0.79</v>
      </c>
      <c r="V608" t="n">
        <v>0.86</v>
      </c>
      <c r="W608" t="n">
        <v>5.32</v>
      </c>
      <c r="X608" t="n">
        <v>0.4</v>
      </c>
      <c r="Y608" t="n">
        <v>1</v>
      </c>
      <c r="Z608" t="n">
        <v>10</v>
      </c>
    </row>
    <row r="609">
      <c r="A609" t="n">
        <v>56</v>
      </c>
      <c r="B609" t="n">
        <v>105</v>
      </c>
      <c r="C609" t="inlineStr">
        <is>
          <t xml:space="preserve">CONCLUIDO	</t>
        </is>
      </c>
      <c r="D609" t="n">
        <v>3.6022</v>
      </c>
      <c r="E609" t="n">
        <v>27.76</v>
      </c>
      <c r="F609" t="n">
        <v>24.59</v>
      </c>
      <c r="G609" t="n">
        <v>98.34999999999999</v>
      </c>
      <c r="H609" t="n">
        <v>1.18</v>
      </c>
      <c r="I609" t="n">
        <v>15</v>
      </c>
      <c r="J609" t="n">
        <v>226.83</v>
      </c>
      <c r="K609" t="n">
        <v>55.27</v>
      </c>
      <c r="L609" t="n">
        <v>15</v>
      </c>
      <c r="M609" t="n">
        <v>5</v>
      </c>
      <c r="N609" t="n">
        <v>51.55</v>
      </c>
      <c r="O609" t="n">
        <v>28209.31</v>
      </c>
      <c r="P609" t="n">
        <v>280.05</v>
      </c>
      <c r="Q609" t="n">
        <v>1397.22</v>
      </c>
      <c r="R609" t="n">
        <v>85.95999999999999</v>
      </c>
      <c r="S609" t="n">
        <v>66.97</v>
      </c>
      <c r="T609" t="n">
        <v>6908.93</v>
      </c>
      <c r="U609" t="n">
        <v>0.78</v>
      </c>
      <c r="V609" t="n">
        <v>0.86</v>
      </c>
      <c r="W609" t="n">
        <v>5.33</v>
      </c>
      <c r="X609" t="n">
        <v>0.42</v>
      </c>
      <c r="Y609" t="n">
        <v>1</v>
      </c>
      <c r="Z609" t="n">
        <v>10</v>
      </c>
    </row>
    <row r="610">
      <c r="A610" t="n">
        <v>57</v>
      </c>
      <c r="B610" t="n">
        <v>105</v>
      </c>
      <c r="C610" t="inlineStr">
        <is>
          <t xml:space="preserve">CONCLUIDO	</t>
        </is>
      </c>
      <c r="D610" t="n">
        <v>3.6018</v>
      </c>
      <c r="E610" t="n">
        <v>27.76</v>
      </c>
      <c r="F610" t="n">
        <v>24.59</v>
      </c>
      <c r="G610" t="n">
        <v>98.36</v>
      </c>
      <c r="H610" t="n">
        <v>1.19</v>
      </c>
      <c r="I610" t="n">
        <v>15</v>
      </c>
      <c r="J610" t="n">
        <v>227.25</v>
      </c>
      <c r="K610" t="n">
        <v>55.27</v>
      </c>
      <c r="L610" t="n">
        <v>15.25</v>
      </c>
      <c r="M610" t="n">
        <v>3</v>
      </c>
      <c r="N610" t="n">
        <v>51.72</v>
      </c>
      <c r="O610" t="n">
        <v>28261.2</v>
      </c>
      <c r="P610" t="n">
        <v>280.19</v>
      </c>
      <c r="Q610" t="n">
        <v>1397.31</v>
      </c>
      <c r="R610" t="n">
        <v>85.93000000000001</v>
      </c>
      <c r="S610" t="n">
        <v>66.97</v>
      </c>
      <c r="T610" t="n">
        <v>6889.74</v>
      </c>
      <c r="U610" t="n">
        <v>0.78</v>
      </c>
      <c r="V610" t="n">
        <v>0.86</v>
      </c>
      <c r="W610" t="n">
        <v>5.33</v>
      </c>
      <c r="X610" t="n">
        <v>0.42</v>
      </c>
      <c r="Y610" t="n">
        <v>1</v>
      </c>
      <c r="Z610" t="n">
        <v>10</v>
      </c>
    </row>
    <row r="611">
      <c r="A611" t="n">
        <v>58</v>
      </c>
      <c r="B611" t="n">
        <v>105</v>
      </c>
      <c r="C611" t="inlineStr">
        <is>
          <t xml:space="preserve">CONCLUIDO	</t>
        </is>
      </c>
      <c r="D611" t="n">
        <v>3.6015</v>
      </c>
      <c r="E611" t="n">
        <v>27.77</v>
      </c>
      <c r="F611" t="n">
        <v>24.59</v>
      </c>
      <c r="G611" t="n">
        <v>98.37</v>
      </c>
      <c r="H611" t="n">
        <v>1.21</v>
      </c>
      <c r="I611" t="n">
        <v>15</v>
      </c>
      <c r="J611" t="n">
        <v>227.67</v>
      </c>
      <c r="K611" t="n">
        <v>55.27</v>
      </c>
      <c r="L611" t="n">
        <v>15.5</v>
      </c>
      <c r="M611" t="n">
        <v>2</v>
      </c>
      <c r="N611" t="n">
        <v>51.9</v>
      </c>
      <c r="O611" t="n">
        <v>28313.14</v>
      </c>
      <c r="P611" t="n">
        <v>280.24</v>
      </c>
      <c r="Q611" t="n">
        <v>1397.2</v>
      </c>
      <c r="R611" t="n">
        <v>85.97</v>
      </c>
      <c r="S611" t="n">
        <v>66.97</v>
      </c>
      <c r="T611" t="n">
        <v>6912.96</v>
      </c>
      <c r="U611" t="n">
        <v>0.78</v>
      </c>
      <c r="V611" t="n">
        <v>0.86</v>
      </c>
      <c r="W611" t="n">
        <v>5.34</v>
      </c>
      <c r="X611" t="n">
        <v>0.43</v>
      </c>
      <c r="Y611" t="n">
        <v>1</v>
      </c>
      <c r="Z611" t="n">
        <v>10</v>
      </c>
    </row>
    <row r="612">
      <c r="A612" t="n">
        <v>59</v>
      </c>
      <c r="B612" t="n">
        <v>105</v>
      </c>
      <c r="C612" t="inlineStr">
        <is>
          <t xml:space="preserve">CONCLUIDO	</t>
        </is>
      </c>
      <c r="D612" t="n">
        <v>3.601</v>
      </c>
      <c r="E612" t="n">
        <v>27.77</v>
      </c>
      <c r="F612" t="n">
        <v>24.6</v>
      </c>
      <c r="G612" t="n">
        <v>98.39</v>
      </c>
      <c r="H612" t="n">
        <v>1.23</v>
      </c>
      <c r="I612" t="n">
        <v>15</v>
      </c>
      <c r="J612" t="n">
        <v>228.09</v>
      </c>
      <c r="K612" t="n">
        <v>55.27</v>
      </c>
      <c r="L612" t="n">
        <v>15.75</v>
      </c>
      <c r="M612" t="n">
        <v>2</v>
      </c>
      <c r="N612" t="n">
        <v>52.07</v>
      </c>
      <c r="O612" t="n">
        <v>28365.14</v>
      </c>
      <c r="P612" t="n">
        <v>280.32</v>
      </c>
      <c r="Q612" t="n">
        <v>1397.2</v>
      </c>
      <c r="R612" t="n">
        <v>86.06</v>
      </c>
      <c r="S612" t="n">
        <v>66.97</v>
      </c>
      <c r="T612" t="n">
        <v>6956.96</v>
      </c>
      <c r="U612" t="n">
        <v>0.78</v>
      </c>
      <c r="V612" t="n">
        <v>0.86</v>
      </c>
      <c r="W612" t="n">
        <v>5.34</v>
      </c>
      <c r="X612" t="n">
        <v>0.43</v>
      </c>
      <c r="Y612" t="n">
        <v>1</v>
      </c>
      <c r="Z612" t="n">
        <v>10</v>
      </c>
    </row>
    <row r="613">
      <c r="A613" t="n">
        <v>60</v>
      </c>
      <c r="B613" t="n">
        <v>105</v>
      </c>
      <c r="C613" t="inlineStr">
        <is>
          <t xml:space="preserve">CONCLUIDO	</t>
        </is>
      </c>
      <c r="D613" t="n">
        <v>3.6012</v>
      </c>
      <c r="E613" t="n">
        <v>27.77</v>
      </c>
      <c r="F613" t="n">
        <v>24.6</v>
      </c>
      <c r="G613" t="n">
        <v>98.38</v>
      </c>
      <c r="H613" t="n">
        <v>1.24</v>
      </c>
      <c r="I613" t="n">
        <v>15</v>
      </c>
      <c r="J613" t="n">
        <v>228.51</v>
      </c>
      <c r="K613" t="n">
        <v>55.27</v>
      </c>
      <c r="L613" t="n">
        <v>16</v>
      </c>
      <c r="M613" t="n">
        <v>0</v>
      </c>
      <c r="N613" t="n">
        <v>52.24</v>
      </c>
      <c r="O613" t="n">
        <v>28417.2</v>
      </c>
      <c r="P613" t="n">
        <v>280.76</v>
      </c>
      <c r="Q613" t="n">
        <v>1397.21</v>
      </c>
      <c r="R613" t="n">
        <v>86.01000000000001</v>
      </c>
      <c r="S613" t="n">
        <v>66.97</v>
      </c>
      <c r="T613" t="n">
        <v>6929.67</v>
      </c>
      <c r="U613" t="n">
        <v>0.78</v>
      </c>
      <c r="V613" t="n">
        <v>0.86</v>
      </c>
      <c r="W613" t="n">
        <v>5.34</v>
      </c>
      <c r="X613" t="n">
        <v>0.43</v>
      </c>
      <c r="Y613" t="n">
        <v>1</v>
      </c>
      <c r="Z613" t="n">
        <v>10</v>
      </c>
    </row>
    <row r="614">
      <c r="A614" t="n">
        <v>0</v>
      </c>
      <c r="B614" t="n">
        <v>60</v>
      </c>
      <c r="C614" t="inlineStr">
        <is>
          <t xml:space="preserve">CONCLUIDO	</t>
        </is>
      </c>
      <c r="D614" t="n">
        <v>2.561</v>
      </c>
      <c r="E614" t="n">
        <v>39.05</v>
      </c>
      <c r="F614" t="n">
        <v>30.99</v>
      </c>
      <c r="G614" t="n">
        <v>8.01</v>
      </c>
      <c r="H614" t="n">
        <v>0.14</v>
      </c>
      <c r="I614" t="n">
        <v>232</v>
      </c>
      <c r="J614" t="n">
        <v>124.63</v>
      </c>
      <c r="K614" t="n">
        <v>45</v>
      </c>
      <c r="L614" t="n">
        <v>1</v>
      </c>
      <c r="M614" t="n">
        <v>230</v>
      </c>
      <c r="N614" t="n">
        <v>18.64</v>
      </c>
      <c r="O614" t="n">
        <v>15605.44</v>
      </c>
      <c r="P614" t="n">
        <v>320.16</v>
      </c>
      <c r="Q614" t="n">
        <v>1397.66</v>
      </c>
      <c r="R614" t="n">
        <v>294.41</v>
      </c>
      <c r="S614" t="n">
        <v>66.97</v>
      </c>
      <c r="T614" t="n">
        <v>110047.74</v>
      </c>
      <c r="U614" t="n">
        <v>0.23</v>
      </c>
      <c r="V614" t="n">
        <v>0.68</v>
      </c>
      <c r="W614" t="n">
        <v>5.69</v>
      </c>
      <c r="X614" t="n">
        <v>6.81</v>
      </c>
      <c r="Y614" t="n">
        <v>1</v>
      </c>
      <c r="Z614" t="n">
        <v>10</v>
      </c>
    </row>
    <row r="615">
      <c r="A615" t="n">
        <v>1</v>
      </c>
      <c r="B615" t="n">
        <v>60</v>
      </c>
      <c r="C615" t="inlineStr">
        <is>
          <t xml:space="preserve">CONCLUIDO	</t>
        </is>
      </c>
      <c r="D615" t="n">
        <v>2.7907</v>
      </c>
      <c r="E615" t="n">
        <v>35.83</v>
      </c>
      <c r="F615" t="n">
        <v>29.25</v>
      </c>
      <c r="G615" t="n">
        <v>10.09</v>
      </c>
      <c r="H615" t="n">
        <v>0.18</v>
      </c>
      <c r="I615" t="n">
        <v>174</v>
      </c>
      <c r="J615" t="n">
        <v>124.96</v>
      </c>
      <c r="K615" t="n">
        <v>45</v>
      </c>
      <c r="L615" t="n">
        <v>1.25</v>
      </c>
      <c r="M615" t="n">
        <v>172</v>
      </c>
      <c r="N615" t="n">
        <v>18.71</v>
      </c>
      <c r="O615" t="n">
        <v>15645.96</v>
      </c>
      <c r="P615" t="n">
        <v>299.86</v>
      </c>
      <c r="Q615" t="n">
        <v>1397.62</v>
      </c>
      <c r="R615" t="n">
        <v>237.74</v>
      </c>
      <c r="S615" t="n">
        <v>66.97</v>
      </c>
      <c r="T615" t="n">
        <v>82000.98</v>
      </c>
      <c r="U615" t="n">
        <v>0.28</v>
      </c>
      <c r="V615" t="n">
        <v>0.72</v>
      </c>
      <c r="W615" t="n">
        <v>5.6</v>
      </c>
      <c r="X615" t="n">
        <v>5.08</v>
      </c>
      <c r="Y615" t="n">
        <v>1</v>
      </c>
      <c r="Z615" t="n">
        <v>10</v>
      </c>
    </row>
    <row r="616">
      <c r="A616" t="n">
        <v>2</v>
      </c>
      <c r="B616" t="n">
        <v>60</v>
      </c>
      <c r="C616" t="inlineStr">
        <is>
          <t xml:space="preserve">CONCLUIDO	</t>
        </is>
      </c>
      <c r="D616" t="n">
        <v>2.9589</v>
      </c>
      <c r="E616" t="n">
        <v>33.8</v>
      </c>
      <c r="F616" t="n">
        <v>28.14</v>
      </c>
      <c r="G616" t="n">
        <v>12.23</v>
      </c>
      <c r="H616" t="n">
        <v>0.21</v>
      </c>
      <c r="I616" t="n">
        <v>138</v>
      </c>
      <c r="J616" t="n">
        <v>125.29</v>
      </c>
      <c r="K616" t="n">
        <v>45</v>
      </c>
      <c r="L616" t="n">
        <v>1.5</v>
      </c>
      <c r="M616" t="n">
        <v>136</v>
      </c>
      <c r="N616" t="n">
        <v>18.79</v>
      </c>
      <c r="O616" t="n">
        <v>15686.51</v>
      </c>
      <c r="P616" t="n">
        <v>285.97</v>
      </c>
      <c r="Q616" t="n">
        <v>1397.7</v>
      </c>
      <c r="R616" t="n">
        <v>202.02</v>
      </c>
      <c r="S616" t="n">
        <v>66.97</v>
      </c>
      <c r="T616" t="n">
        <v>64320.94</v>
      </c>
      <c r="U616" t="n">
        <v>0.33</v>
      </c>
      <c r="V616" t="n">
        <v>0.75</v>
      </c>
      <c r="W616" t="n">
        <v>5.51</v>
      </c>
      <c r="X616" t="n">
        <v>3.96</v>
      </c>
      <c r="Y616" t="n">
        <v>1</v>
      </c>
      <c r="Z616" t="n">
        <v>10</v>
      </c>
    </row>
    <row r="617">
      <c r="A617" t="n">
        <v>3</v>
      </c>
      <c r="B617" t="n">
        <v>60</v>
      </c>
      <c r="C617" t="inlineStr">
        <is>
          <t xml:space="preserve">CONCLUIDO	</t>
        </is>
      </c>
      <c r="D617" t="n">
        <v>3.0713</v>
      </c>
      <c r="E617" t="n">
        <v>32.56</v>
      </c>
      <c r="F617" t="n">
        <v>27.49</v>
      </c>
      <c r="G617" t="n">
        <v>14.34</v>
      </c>
      <c r="H617" t="n">
        <v>0.25</v>
      </c>
      <c r="I617" t="n">
        <v>115</v>
      </c>
      <c r="J617" t="n">
        <v>125.62</v>
      </c>
      <c r="K617" t="n">
        <v>45</v>
      </c>
      <c r="L617" t="n">
        <v>1.75</v>
      </c>
      <c r="M617" t="n">
        <v>113</v>
      </c>
      <c r="N617" t="n">
        <v>18.87</v>
      </c>
      <c r="O617" t="n">
        <v>15727.09</v>
      </c>
      <c r="P617" t="n">
        <v>277.37</v>
      </c>
      <c r="Q617" t="n">
        <v>1397.52</v>
      </c>
      <c r="R617" t="n">
        <v>180.51</v>
      </c>
      <c r="S617" t="n">
        <v>66.97</v>
      </c>
      <c r="T617" t="n">
        <v>53680.99</v>
      </c>
      <c r="U617" t="n">
        <v>0.37</v>
      </c>
      <c r="V617" t="n">
        <v>0.77</v>
      </c>
      <c r="W617" t="n">
        <v>5.49</v>
      </c>
      <c r="X617" t="n">
        <v>3.32</v>
      </c>
      <c r="Y617" t="n">
        <v>1</v>
      </c>
      <c r="Z617" t="n">
        <v>10</v>
      </c>
    </row>
    <row r="618">
      <c r="A618" t="n">
        <v>4</v>
      </c>
      <c r="B618" t="n">
        <v>60</v>
      </c>
      <c r="C618" t="inlineStr">
        <is>
          <t xml:space="preserve">CONCLUIDO	</t>
        </is>
      </c>
      <c r="D618" t="n">
        <v>3.1623</v>
      </c>
      <c r="E618" t="n">
        <v>31.62</v>
      </c>
      <c r="F618" t="n">
        <v>26.99</v>
      </c>
      <c r="G618" t="n">
        <v>16.52</v>
      </c>
      <c r="H618" t="n">
        <v>0.28</v>
      </c>
      <c r="I618" t="n">
        <v>98</v>
      </c>
      <c r="J618" t="n">
        <v>125.95</v>
      </c>
      <c r="K618" t="n">
        <v>45</v>
      </c>
      <c r="L618" t="n">
        <v>2</v>
      </c>
      <c r="M618" t="n">
        <v>96</v>
      </c>
      <c r="N618" t="n">
        <v>18.95</v>
      </c>
      <c r="O618" t="n">
        <v>15767.7</v>
      </c>
      <c r="P618" t="n">
        <v>269.78</v>
      </c>
      <c r="Q618" t="n">
        <v>1397.61</v>
      </c>
      <c r="R618" t="n">
        <v>164.33</v>
      </c>
      <c r="S618" t="n">
        <v>66.97</v>
      </c>
      <c r="T618" t="n">
        <v>45675.47</v>
      </c>
      <c r="U618" t="n">
        <v>0.41</v>
      </c>
      <c r="V618" t="n">
        <v>0.78</v>
      </c>
      <c r="W618" t="n">
        <v>5.46</v>
      </c>
      <c r="X618" t="n">
        <v>2.82</v>
      </c>
      <c r="Y618" t="n">
        <v>1</v>
      </c>
      <c r="Z618" t="n">
        <v>10</v>
      </c>
    </row>
    <row r="619">
      <c r="A619" t="n">
        <v>5</v>
      </c>
      <c r="B619" t="n">
        <v>60</v>
      </c>
      <c r="C619" t="inlineStr">
        <is>
          <t xml:space="preserve">CONCLUIDO	</t>
        </is>
      </c>
      <c r="D619" t="n">
        <v>3.2369</v>
      </c>
      <c r="E619" t="n">
        <v>30.89</v>
      </c>
      <c r="F619" t="n">
        <v>26.59</v>
      </c>
      <c r="G619" t="n">
        <v>18.77</v>
      </c>
      <c r="H619" t="n">
        <v>0.31</v>
      </c>
      <c r="I619" t="n">
        <v>85</v>
      </c>
      <c r="J619" t="n">
        <v>126.28</v>
      </c>
      <c r="K619" t="n">
        <v>45</v>
      </c>
      <c r="L619" t="n">
        <v>2.25</v>
      </c>
      <c r="M619" t="n">
        <v>83</v>
      </c>
      <c r="N619" t="n">
        <v>19.03</v>
      </c>
      <c r="O619" t="n">
        <v>15808.34</v>
      </c>
      <c r="P619" t="n">
        <v>263.63</v>
      </c>
      <c r="Q619" t="n">
        <v>1397.32</v>
      </c>
      <c r="R619" t="n">
        <v>151.07</v>
      </c>
      <c r="S619" t="n">
        <v>66.97</v>
      </c>
      <c r="T619" t="n">
        <v>39109.54</v>
      </c>
      <c r="U619" t="n">
        <v>0.44</v>
      </c>
      <c r="V619" t="n">
        <v>0.79</v>
      </c>
      <c r="W619" t="n">
        <v>5.44</v>
      </c>
      <c r="X619" t="n">
        <v>2.42</v>
      </c>
      <c r="Y619" t="n">
        <v>1</v>
      </c>
      <c r="Z619" t="n">
        <v>10</v>
      </c>
    </row>
    <row r="620">
      <c r="A620" t="n">
        <v>6</v>
      </c>
      <c r="B620" t="n">
        <v>60</v>
      </c>
      <c r="C620" t="inlineStr">
        <is>
          <t xml:space="preserve">CONCLUIDO	</t>
        </is>
      </c>
      <c r="D620" t="n">
        <v>3.2944</v>
      </c>
      <c r="E620" t="n">
        <v>30.36</v>
      </c>
      <c r="F620" t="n">
        <v>26.31</v>
      </c>
      <c r="G620" t="n">
        <v>21.04</v>
      </c>
      <c r="H620" t="n">
        <v>0.35</v>
      </c>
      <c r="I620" t="n">
        <v>75</v>
      </c>
      <c r="J620" t="n">
        <v>126.61</v>
      </c>
      <c r="K620" t="n">
        <v>45</v>
      </c>
      <c r="L620" t="n">
        <v>2.5</v>
      </c>
      <c r="M620" t="n">
        <v>73</v>
      </c>
      <c r="N620" t="n">
        <v>19.11</v>
      </c>
      <c r="O620" t="n">
        <v>15849</v>
      </c>
      <c r="P620" t="n">
        <v>257.87</v>
      </c>
      <c r="Q620" t="n">
        <v>1397.28</v>
      </c>
      <c r="R620" t="n">
        <v>142.27</v>
      </c>
      <c r="S620" t="n">
        <v>66.97</v>
      </c>
      <c r="T620" t="n">
        <v>34762.06</v>
      </c>
      <c r="U620" t="n">
        <v>0.47</v>
      </c>
      <c r="V620" t="n">
        <v>0.8</v>
      </c>
      <c r="W620" t="n">
        <v>5.42</v>
      </c>
      <c r="X620" t="n">
        <v>2.14</v>
      </c>
      <c r="Y620" t="n">
        <v>1</v>
      </c>
      <c r="Z620" t="n">
        <v>10</v>
      </c>
    </row>
    <row r="621">
      <c r="A621" t="n">
        <v>7</v>
      </c>
      <c r="B621" t="n">
        <v>60</v>
      </c>
      <c r="C621" t="inlineStr">
        <is>
          <t xml:space="preserve">CONCLUIDO	</t>
        </is>
      </c>
      <c r="D621" t="n">
        <v>3.3361</v>
      </c>
      <c r="E621" t="n">
        <v>29.97</v>
      </c>
      <c r="F621" t="n">
        <v>26.1</v>
      </c>
      <c r="G621" t="n">
        <v>23.03</v>
      </c>
      <c r="H621" t="n">
        <v>0.38</v>
      </c>
      <c r="I621" t="n">
        <v>68</v>
      </c>
      <c r="J621" t="n">
        <v>126.94</v>
      </c>
      <c r="K621" t="n">
        <v>45</v>
      </c>
      <c r="L621" t="n">
        <v>2.75</v>
      </c>
      <c r="M621" t="n">
        <v>66</v>
      </c>
      <c r="N621" t="n">
        <v>19.19</v>
      </c>
      <c r="O621" t="n">
        <v>15889.69</v>
      </c>
      <c r="P621" t="n">
        <v>254.04</v>
      </c>
      <c r="Q621" t="n">
        <v>1397.3</v>
      </c>
      <c r="R621" t="n">
        <v>135.89</v>
      </c>
      <c r="S621" t="n">
        <v>66.97</v>
      </c>
      <c r="T621" t="n">
        <v>31606.32</v>
      </c>
      <c r="U621" t="n">
        <v>0.49</v>
      </c>
      <c r="V621" t="n">
        <v>0.8100000000000001</v>
      </c>
      <c r="W621" t="n">
        <v>5.4</v>
      </c>
      <c r="X621" t="n">
        <v>1.94</v>
      </c>
      <c r="Y621" t="n">
        <v>1</v>
      </c>
      <c r="Z621" t="n">
        <v>10</v>
      </c>
    </row>
    <row r="622">
      <c r="A622" t="n">
        <v>8</v>
      </c>
      <c r="B622" t="n">
        <v>60</v>
      </c>
      <c r="C622" t="inlineStr">
        <is>
          <t xml:space="preserve">CONCLUIDO	</t>
        </is>
      </c>
      <c r="D622" t="n">
        <v>3.3798</v>
      </c>
      <c r="E622" t="n">
        <v>29.59</v>
      </c>
      <c r="F622" t="n">
        <v>25.9</v>
      </c>
      <c r="G622" t="n">
        <v>25.47</v>
      </c>
      <c r="H622" t="n">
        <v>0.42</v>
      </c>
      <c r="I622" t="n">
        <v>61</v>
      </c>
      <c r="J622" t="n">
        <v>127.27</v>
      </c>
      <c r="K622" t="n">
        <v>45</v>
      </c>
      <c r="L622" t="n">
        <v>3</v>
      </c>
      <c r="M622" t="n">
        <v>59</v>
      </c>
      <c r="N622" t="n">
        <v>19.27</v>
      </c>
      <c r="O622" t="n">
        <v>15930.42</v>
      </c>
      <c r="P622" t="n">
        <v>249.75</v>
      </c>
      <c r="Q622" t="n">
        <v>1397.25</v>
      </c>
      <c r="R622" t="n">
        <v>128.93</v>
      </c>
      <c r="S622" t="n">
        <v>66.97</v>
      </c>
      <c r="T622" t="n">
        <v>28160.96</v>
      </c>
      <c r="U622" t="n">
        <v>0.52</v>
      </c>
      <c r="V622" t="n">
        <v>0.8100000000000001</v>
      </c>
      <c r="W622" t="n">
        <v>5.39</v>
      </c>
      <c r="X622" t="n">
        <v>1.73</v>
      </c>
      <c r="Y622" t="n">
        <v>1</v>
      </c>
      <c r="Z622" t="n">
        <v>10</v>
      </c>
    </row>
    <row r="623">
      <c r="A623" t="n">
        <v>9</v>
      </c>
      <c r="B623" t="n">
        <v>60</v>
      </c>
      <c r="C623" t="inlineStr">
        <is>
          <t xml:space="preserve">CONCLUIDO	</t>
        </is>
      </c>
      <c r="D623" t="n">
        <v>3.4104</v>
      </c>
      <c r="E623" t="n">
        <v>29.32</v>
      </c>
      <c r="F623" t="n">
        <v>25.76</v>
      </c>
      <c r="G623" t="n">
        <v>27.6</v>
      </c>
      <c r="H623" t="n">
        <v>0.45</v>
      </c>
      <c r="I623" t="n">
        <v>56</v>
      </c>
      <c r="J623" t="n">
        <v>127.6</v>
      </c>
      <c r="K623" t="n">
        <v>45</v>
      </c>
      <c r="L623" t="n">
        <v>3.25</v>
      </c>
      <c r="M623" t="n">
        <v>54</v>
      </c>
      <c r="N623" t="n">
        <v>19.35</v>
      </c>
      <c r="O623" t="n">
        <v>15971.17</v>
      </c>
      <c r="P623" t="n">
        <v>245.76</v>
      </c>
      <c r="Q623" t="n">
        <v>1397.27</v>
      </c>
      <c r="R623" t="n">
        <v>124.43</v>
      </c>
      <c r="S623" t="n">
        <v>66.97</v>
      </c>
      <c r="T623" t="n">
        <v>25936.19</v>
      </c>
      <c r="U623" t="n">
        <v>0.54</v>
      </c>
      <c r="V623" t="n">
        <v>0.82</v>
      </c>
      <c r="W623" t="n">
        <v>5.38</v>
      </c>
      <c r="X623" t="n">
        <v>1.59</v>
      </c>
      <c r="Y623" t="n">
        <v>1</v>
      </c>
      <c r="Z623" t="n">
        <v>10</v>
      </c>
    </row>
    <row r="624">
      <c r="A624" t="n">
        <v>10</v>
      </c>
      <c r="B624" t="n">
        <v>60</v>
      </c>
      <c r="C624" t="inlineStr">
        <is>
          <t xml:space="preserve">CONCLUIDO	</t>
        </is>
      </c>
      <c r="D624" t="n">
        <v>3.4441</v>
      </c>
      <c r="E624" t="n">
        <v>29.04</v>
      </c>
      <c r="F624" t="n">
        <v>25.6</v>
      </c>
      <c r="G624" t="n">
        <v>30.12</v>
      </c>
      <c r="H624" t="n">
        <v>0.48</v>
      </c>
      <c r="I624" t="n">
        <v>51</v>
      </c>
      <c r="J624" t="n">
        <v>127.93</v>
      </c>
      <c r="K624" t="n">
        <v>45</v>
      </c>
      <c r="L624" t="n">
        <v>3.5</v>
      </c>
      <c r="M624" t="n">
        <v>49</v>
      </c>
      <c r="N624" t="n">
        <v>19.43</v>
      </c>
      <c r="O624" t="n">
        <v>16011.95</v>
      </c>
      <c r="P624" t="n">
        <v>241.42</v>
      </c>
      <c r="Q624" t="n">
        <v>1397.27</v>
      </c>
      <c r="R624" t="n">
        <v>119.53</v>
      </c>
      <c r="S624" t="n">
        <v>66.97</v>
      </c>
      <c r="T624" t="n">
        <v>23511.46</v>
      </c>
      <c r="U624" t="n">
        <v>0.5600000000000001</v>
      </c>
      <c r="V624" t="n">
        <v>0.82</v>
      </c>
      <c r="W624" t="n">
        <v>5.37</v>
      </c>
      <c r="X624" t="n">
        <v>1.43</v>
      </c>
      <c r="Y624" t="n">
        <v>1</v>
      </c>
      <c r="Z624" t="n">
        <v>10</v>
      </c>
    </row>
    <row r="625">
      <c r="A625" t="n">
        <v>11</v>
      </c>
      <c r="B625" t="n">
        <v>60</v>
      </c>
      <c r="C625" t="inlineStr">
        <is>
          <t xml:space="preserve">CONCLUIDO	</t>
        </is>
      </c>
      <c r="D625" t="n">
        <v>3.4704</v>
      </c>
      <c r="E625" t="n">
        <v>28.82</v>
      </c>
      <c r="F625" t="n">
        <v>25.48</v>
      </c>
      <c r="G625" t="n">
        <v>32.53</v>
      </c>
      <c r="H625" t="n">
        <v>0.52</v>
      </c>
      <c r="I625" t="n">
        <v>47</v>
      </c>
      <c r="J625" t="n">
        <v>128.26</v>
      </c>
      <c r="K625" t="n">
        <v>45</v>
      </c>
      <c r="L625" t="n">
        <v>3.75</v>
      </c>
      <c r="M625" t="n">
        <v>45</v>
      </c>
      <c r="N625" t="n">
        <v>19.51</v>
      </c>
      <c r="O625" t="n">
        <v>16052.76</v>
      </c>
      <c r="P625" t="n">
        <v>237.61</v>
      </c>
      <c r="Q625" t="n">
        <v>1397.28</v>
      </c>
      <c r="R625" t="n">
        <v>115.33</v>
      </c>
      <c r="S625" t="n">
        <v>66.97</v>
      </c>
      <c r="T625" t="n">
        <v>21432.25</v>
      </c>
      <c r="U625" t="n">
        <v>0.58</v>
      </c>
      <c r="V625" t="n">
        <v>0.83</v>
      </c>
      <c r="W625" t="n">
        <v>5.37</v>
      </c>
      <c r="X625" t="n">
        <v>1.31</v>
      </c>
      <c r="Y625" t="n">
        <v>1</v>
      </c>
      <c r="Z625" t="n">
        <v>10</v>
      </c>
    </row>
    <row r="626">
      <c r="A626" t="n">
        <v>12</v>
      </c>
      <c r="B626" t="n">
        <v>60</v>
      </c>
      <c r="C626" t="inlineStr">
        <is>
          <t xml:space="preserve">CONCLUIDO	</t>
        </is>
      </c>
      <c r="D626" t="n">
        <v>3.4955</v>
      </c>
      <c r="E626" t="n">
        <v>28.61</v>
      </c>
      <c r="F626" t="n">
        <v>25.38</v>
      </c>
      <c r="G626" t="n">
        <v>35.41</v>
      </c>
      <c r="H626" t="n">
        <v>0.55</v>
      </c>
      <c r="I626" t="n">
        <v>43</v>
      </c>
      <c r="J626" t="n">
        <v>128.59</v>
      </c>
      <c r="K626" t="n">
        <v>45</v>
      </c>
      <c r="L626" t="n">
        <v>4</v>
      </c>
      <c r="M626" t="n">
        <v>41</v>
      </c>
      <c r="N626" t="n">
        <v>19.59</v>
      </c>
      <c r="O626" t="n">
        <v>16093.6</v>
      </c>
      <c r="P626" t="n">
        <v>234.32</v>
      </c>
      <c r="Q626" t="n">
        <v>1397.29</v>
      </c>
      <c r="R626" t="n">
        <v>111.82</v>
      </c>
      <c r="S626" t="n">
        <v>66.97</v>
      </c>
      <c r="T626" t="n">
        <v>19694.23</v>
      </c>
      <c r="U626" t="n">
        <v>0.6</v>
      </c>
      <c r="V626" t="n">
        <v>0.83</v>
      </c>
      <c r="W626" t="n">
        <v>5.37</v>
      </c>
      <c r="X626" t="n">
        <v>1.21</v>
      </c>
      <c r="Y626" t="n">
        <v>1</v>
      </c>
      <c r="Z626" t="n">
        <v>10</v>
      </c>
    </row>
    <row r="627">
      <c r="A627" t="n">
        <v>13</v>
      </c>
      <c r="B627" t="n">
        <v>60</v>
      </c>
      <c r="C627" t="inlineStr">
        <is>
          <t xml:space="preserve">CONCLUIDO	</t>
        </is>
      </c>
      <c r="D627" t="n">
        <v>3.5148</v>
      </c>
      <c r="E627" t="n">
        <v>28.45</v>
      </c>
      <c r="F627" t="n">
        <v>25.3</v>
      </c>
      <c r="G627" t="n">
        <v>37.94</v>
      </c>
      <c r="H627" t="n">
        <v>0.58</v>
      </c>
      <c r="I627" t="n">
        <v>40</v>
      </c>
      <c r="J627" t="n">
        <v>128.92</v>
      </c>
      <c r="K627" t="n">
        <v>45</v>
      </c>
      <c r="L627" t="n">
        <v>4.25</v>
      </c>
      <c r="M627" t="n">
        <v>38</v>
      </c>
      <c r="N627" t="n">
        <v>19.68</v>
      </c>
      <c r="O627" t="n">
        <v>16134.46</v>
      </c>
      <c r="P627" t="n">
        <v>230.81</v>
      </c>
      <c r="Q627" t="n">
        <v>1397.19</v>
      </c>
      <c r="R627" t="n">
        <v>109.26</v>
      </c>
      <c r="S627" t="n">
        <v>66.97</v>
      </c>
      <c r="T627" t="n">
        <v>18433.35</v>
      </c>
      <c r="U627" t="n">
        <v>0.61</v>
      </c>
      <c r="V627" t="n">
        <v>0.83</v>
      </c>
      <c r="W627" t="n">
        <v>5.36</v>
      </c>
      <c r="X627" t="n">
        <v>1.13</v>
      </c>
      <c r="Y627" t="n">
        <v>1</v>
      </c>
      <c r="Z627" t="n">
        <v>10</v>
      </c>
    </row>
    <row r="628">
      <c r="A628" t="n">
        <v>14</v>
      </c>
      <c r="B628" t="n">
        <v>60</v>
      </c>
      <c r="C628" t="inlineStr">
        <is>
          <t xml:space="preserve">CONCLUIDO	</t>
        </is>
      </c>
      <c r="D628" t="n">
        <v>3.5287</v>
      </c>
      <c r="E628" t="n">
        <v>28.34</v>
      </c>
      <c r="F628" t="n">
        <v>25.24</v>
      </c>
      <c r="G628" t="n">
        <v>39.85</v>
      </c>
      <c r="H628" t="n">
        <v>0.62</v>
      </c>
      <c r="I628" t="n">
        <v>38</v>
      </c>
      <c r="J628" t="n">
        <v>129.25</v>
      </c>
      <c r="K628" t="n">
        <v>45</v>
      </c>
      <c r="L628" t="n">
        <v>4.5</v>
      </c>
      <c r="M628" t="n">
        <v>36</v>
      </c>
      <c r="N628" t="n">
        <v>19.76</v>
      </c>
      <c r="O628" t="n">
        <v>16175.36</v>
      </c>
      <c r="P628" t="n">
        <v>227.2</v>
      </c>
      <c r="Q628" t="n">
        <v>1397.29</v>
      </c>
      <c r="R628" t="n">
        <v>107.38</v>
      </c>
      <c r="S628" t="n">
        <v>66.97</v>
      </c>
      <c r="T628" t="n">
        <v>17502.64</v>
      </c>
      <c r="U628" t="n">
        <v>0.62</v>
      </c>
      <c r="V628" t="n">
        <v>0.83</v>
      </c>
      <c r="W628" t="n">
        <v>5.36</v>
      </c>
      <c r="X628" t="n">
        <v>1.07</v>
      </c>
      <c r="Y628" t="n">
        <v>1</v>
      </c>
      <c r="Z628" t="n">
        <v>10</v>
      </c>
    </row>
    <row r="629">
      <c r="A629" t="n">
        <v>15</v>
      </c>
      <c r="B629" t="n">
        <v>60</v>
      </c>
      <c r="C629" t="inlineStr">
        <is>
          <t xml:space="preserve">CONCLUIDO	</t>
        </is>
      </c>
      <c r="D629" t="n">
        <v>3.5488</v>
      </c>
      <c r="E629" t="n">
        <v>28.18</v>
      </c>
      <c r="F629" t="n">
        <v>25.15</v>
      </c>
      <c r="G629" t="n">
        <v>43.12</v>
      </c>
      <c r="H629" t="n">
        <v>0.65</v>
      </c>
      <c r="I629" t="n">
        <v>35</v>
      </c>
      <c r="J629" t="n">
        <v>129.59</v>
      </c>
      <c r="K629" t="n">
        <v>45</v>
      </c>
      <c r="L629" t="n">
        <v>4.75</v>
      </c>
      <c r="M629" t="n">
        <v>33</v>
      </c>
      <c r="N629" t="n">
        <v>19.84</v>
      </c>
      <c r="O629" t="n">
        <v>16216.29</v>
      </c>
      <c r="P629" t="n">
        <v>223.63</v>
      </c>
      <c r="Q629" t="n">
        <v>1397.23</v>
      </c>
      <c r="R629" t="n">
        <v>104.88</v>
      </c>
      <c r="S629" t="n">
        <v>66.97</v>
      </c>
      <c r="T629" t="n">
        <v>16267.68</v>
      </c>
      <c r="U629" t="n">
        <v>0.64</v>
      </c>
      <c r="V629" t="n">
        <v>0.84</v>
      </c>
      <c r="W629" t="n">
        <v>5.35</v>
      </c>
      <c r="X629" t="n">
        <v>0.98</v>
      </c>
      <c r="Y629" t="n">
        <v>1</v>
      </c>
      <c r="Z629" t="n">
        <v>10</v>
      </c>
    </row>
    <row r="630">
      <c r="A630" t="n">
        <v>16</v>
      </c>
      <c r="B630" t="n">
        <v>60</v>
      </c>
      <c r="C630" t="inlineStr">
        <is>
          <t xml:space="preserve">CONCLUIDO	</t>
        </is>
      </c>
      <c r="D630" t="n">
        <v>3.5674</v>
      </c>
      <c r="E630" t="n">
        <v>28.03</v>
      </c>
      <c r="F630" t="n">
        <v>25.06</v>
      </c>
      <c r="G630" t="n">
        <v>45.56</v>
      </c>
      <c r="H630" t="n">
        <v>0.68</v>
      </c>
      <c r="I630" t="n">
        <v>33</v>
      </c>
      <c r="J630" t="n">
        <v>129.92</v>
      </c>
      <c r="K630" t="n">
        <v>45</v>
      </c>
      <c r="L630" t="n">
        <v>5</v>
      </c>
      <c r="M630" t="n">
        <v>31</v>
      </c>
      <c r="N630" t="n">
        <v>19.92</v>
      </c>
      <c r="O630" t="n">
        <v>16257.24</v>
      </c>
      <c r="P630" t="n">
        <v>220.29</v>
      </c>
      <c r="Q630" t="n">
        <v>1397.4</v>
      </c>
      <c r="R630" t="n">
        <v>101.67</v>
      </c>
      <c r="S630" t="n">
        <v>66.97</v>
      </c>
      <c r="T630" t="n">
        <v>14670.23</v>
      </c>
      <c r="U630" t="n">
        <v>0.66</v>
      </c>
      <c r="V630" t="n">
        <v>0.84</v>
      </c>
      <c r="W630" t="n">
        <v>5.34</v>
      </c>
      <c r="X630" t="n">
        <v>0.89</v>
      </c>
      <c r="Y630" t="n">
        <v>1</v>
      </c>
      <c r="Z630" t="n">
        <v>10</v>
      </c>
    </row>
    <row r="631">
      <c r="A631" t="n">
        <v>17</v>
      </c>
      <c r="B631" t="n">
        <v>60</v>
      </c>
      <c r="C631" t="inlineStr">
        <is>
          <t xml:space="preserve">CONCLUIDO	</t>
        </is>
      </c>
      <c r="D631" t="n">
        <v>3.576</v>
      </c>
      <c r="E631" t="n">
        <v>27.96</v>
      </c>
      <c r="F631" t="n">
        <v>25.04</v>
      </c>
      <c r="G631" t="n">
        <v>48.46</v>
      </c>
      <c r="H631" t="n">
        <v>0.71</v>
      </c>
      <c r="I631" t="n">
        <v>31</v>
      </c>
      <c r="J631" t="n">
        <v>130.25</v>
      </c>
      <c r="K631" t="n">
        <v>45</v>
      </c>
      <c r="L631" t="n">
        <v>5.25</v>
      </c>
      <c r="M631" t="n">
        <v>29</v>
      </c>
      <c r="N631" t="n">
        <v>20</v>
      </c>
      <c r="O631" t="n">
        <v>16298.23</v>
      </c>
      <c r="P631" t="n">
        <v>218.48</v>
      </c>
      <c r="Q631" t="n">
        <v>1397.32</v>
      </c>
      <c r="R631" t="n">
        <v>100.99</v>
      </c>
      <c r="S631" t="n">
        <v>66.97</v>
      </c>
      <c r="T631" t="n">
        <v>14342.55</v>
      </c>
      <c r="U631" t="n">
        <v>0.66</v>
      </c>
      <c r="V631" t="n">
        <v>0.84</v>
      </c>
      <c r="W631" t="n">
        <v>5.35</v>
      </c>
      <c r="X631" t="n">
        <v>0.87</v>
      </c>
      <c r="Y631" t="n">
        <v>1</v>
      </c>
      <c r="Z631" t="n">
        <v>10</v>
      </c>
    </row>
    <row r="632">
      <c r="A632" t="n">
        <v>18</v>
      </c>
      <c r="B632" t="n">
        <v>60</v>
      </c>
      <c r="C632" t="inlineStr">
        <is>
          <t xml:space="preserve">CONCLUIDO	</t>
        </is>
      </c>
      <c r="D632" t="n">
        <v>3.5924</v>
      </c>
      <c r="E632" t="n">
        <v>27.84</v>
      </c>
      <c r="F632" t="n">
        <v>24.96</v>
      </c>
      <c r="G632" t="n">
        <v>51.65</v>
      </c>
      <c r="H632" t="n">
        <v>0.74</v>
      </c>
      <c r="I632" t="n">
        <v>29</v>
      </c>
      <c r="J632" t="n">
        <v>130.58</v>
      </c>
      <c r="K632" t="n">
        <v>45</v>
      </c>
      <c r="L632" t="n">
        <v>5.5</v>
      </c>
      <c r="M632" t="n">
        <v>25</v>
      </c>
      <c r="N632" t="n">
        <v>20.09</v>
      </c>
      <c r="O632" t="n">
        <v>16339.24</v>
      </c>
      <c r="P632" t="n">
        <v>213.69</v>
      </c>
      <c r="Q632" t="n">
        <v>1397.18</v>
      </c>
      <c r="R632" t="n">
        <v>98.45</v>
      </c>
      <c r="S632" t="n">
        <v>66.97</v>
      </c>
      <c r="T632" t="n">
        <v>13081.39</v>
      </c>
      <c r="U632" t="n">
        <v>0.68</v>
      </c>
      <c r="V632" t="n">
        <v>0.84</v>
      </c>
      <c r="W632" t="n">
        <v>5.34</v>
      </c>
      <c r="X632" t="n">
        <v>0.8</v>
      </c>
      <c r="Y632" t="n">
        <v>1</v>
      </c>
      <c r="Z632" t="n">
        <v>10</v>
      </c>
    </row>
    <row r="633">
      <c r="A633" t="n">
        <v>19</v>
      </c>
      <c r="B633" t="n">
        <v>60</v>
      </c>
      <c r="C633" t="inlineStr">
        <is>
          <t xml:space="preserve">CONCLUIDO	</t>
        </is>
      </c>
      <c r="D633" t="n">
        <v>3.599</v>
      </c>
      <c r="E633" t="n">
        <v>27.79</v>
      </c>
      <c r="F633" t="n">
        <v>24.94</v>
      </c>
      <c r="G633" t="n">
        <v>53.44</v>
      </c>
      <c r="H633" t="n">
        <v>0.78</v>
      </c>
      <c r="I633" t="n">
        <v>28</v>
      </c>
      <c r="J633" t="n">
        <v>130.92</v>
      </c>
      <c r="K633" t="n">
        <v>45</v>
      </c>
      <c r="L633" t="n">
        <v>5.75</v>
      </c>
      <c r="M633" t="n">
        <v>25</v>
      </c>
      <c r="N633" t="n">
        <v>20.17</v>
      </c>
      <c r="O633" t="n">
        <v>16380.29</v>
      </c>
      <c r="P633" t="n">
        <v>210.94</v>
      </c>
      <c r="Q633" t="n">
        <v>1397.25</v>
      </c>
      <c r="R633" t="n">
        <v>97.48</v>
      </c>
      <c r="S633" t="n">
        <v>66.97</v>
      </c>
      <c r="T633" t="n">
        <v>12601.31</v>
      </c>
      <c r="U633" t="n">
        <v>0.6899999999999999</v>
      </c>
      <c r="V633" t="n">
        <v>0.84</v>
      </c>
      <c r="W633" t="n">
        <v>5.35</v>
      </c>
      <c r="X633" t="n">
        <v>0.77</v>
      </c>
      <c r="Y633" t="n">
        <v>1</v>
      </c>
      <c r="Z633" t="n">
        <v>10</v>
      </c>
    </row>
    <row r="634">
      <c r="A634" t="n">
        <v>20</v>
      </c>
      <c r="B634" t="n">
        <v>60</v>
      </c>
      <c r="C634" t="inlineStr">
        <is>
          <t xml:space="preserve">CONCLUIDO	</t>
        </is>
      </c>
      <c r="D634" t="n">
        <v>3.6119</v>
      </c>
      <c r="E634" t="n">
        <v>27.69</v>
      </c>
      <c r="F634" t="n">
        <v>24.89</v>
      </c>
      <c r="G634" t="n">
        <v>57.44</v>
      </c>
      <c r="H634" t="n">
        <v>0.8100000000000001</v>
      </c>
      <c r="I634" t="n">
        <v>26</v>
      </c>
      <c r="J634" t="n">
        <v>131.25</v>
      </c>
      <c r="K634" t="n">
        <v>45</v>
      </c>
      <c r="L634" t="n">
        <v>6</v>
      </c>
      <c r="M634" t="n">
        <v>18</v>
      </c>
      <c r="N634" t="n">
        <v>20.25</v>
      </c>
      <c r="O634" t="n">
        <v>16421.36</v>
      </c>
      <c r="P634" t="n">
        <v>206.49</v>
      </c>
      <c r="Q634" t="n">
        <v>1397.25</v>
      </c>
      <c r="R634" t="n">
        <v>95.84999999999999</v>
      </c>
      <c r="S634" t="n">
        <v>66.97</v>
      </c>
      <c r="T634" t="n">
        <v>11797.01</v>
      </c>
      <c r="U634" t="n">
        <v>0.7</v>
      </c>
      <c r="V634" t="n">
        <v>0.85</v>
      </c>
      <c r="W634" t="n">
        <v>5.34</v>
      </c>
      <c r="X634" t="n">
        <v>0.72</v>
      </c>
      <c r="Y634" t="n">
        <v>1</v>
      </c>
      <c r="Z634" t="n">
        <v>10</v>
      </c>
    </row>
    <row r="635">
      <c r="A635" t="n">
        <v>21</v>
      </c>
      <c r="B635" t="n">
        <v>60</v>
      </c>
      <c r="C635" t="inlineStr">
        <is>
          <t xml:space="preserve">CONCLUIDO	</t>
        </is>
      </c>
      <c r="D635" t="n">
        <v>3.6117</v>
      </c>
      <c r="E635" t="n">
        <v>27.69</v>
      </c>
      <c r="F635" t="n">
        <v>24.89</v>
      </c>
      <c r="G635" t="n">
        <v>57.44</v>
      </c>
      <c r="H635" t="n">
        <v>0.84</v>
      </c>
      <c r="I635" t="n">
        <v>26</v>
      </c>
      <c r="J635" t="n">
        <v>131.58</v>
      </c>
      <c r="K635" t="n">
        <v>45</v>
      </c>
      <c r="L635" t="n">
        <v>6.25</v>
      </c>
      <c r="M635" t="n">
        <v>11</v>
      </c>
      <c r="N635" t="n">
        <v>20.34</v>
      </c>
      <c r="O635" t="n">
        <v>16462.46</v>
      </c>
      <c r="P635" t="n">
        <v>206.86</v>
      </c>
      <c r="Q635" t="n">
        <v>1397.27</v>
      </c>
      <c r="R635" t="n">
        <v>95.81999999999999</v>
      </c>
      <c r="S635" t="n">
        <v>66.97</v>
      </c>
      <c r="T635" t="n">
        <v>11780.1</v>
      </c>
      <c r="U635" t="n">
        <v>0.7</v>
      </c>
      <c r="V635" t="n">
        <v>0.85</v>
      </c>
      <c r="W635" t="n">
        <v>5.35</v>
      </c>
      <c r="X635" t="n">
        <v>0.73</v>
      </c>
      <c r="Y635" t="n">
        <v>1</v>
      </c>
      <c r="Z635" t="n">
        <v>10</v>
      </c>
    </row>
    <row r="636">
      <c r="A636" t="n">
        <v>22</v>
      </c>
      <c r="B636" t="n">
        <v>60</v>
      </c>
      <c r="C636" t="inlineStr">
        <is>
          <t xml:space="preserve">CONCLUIDO	</t>
        </is>
      </c>
      <c r="D636" t="n">
        <v>3.6155</v>
      </c>
      <c r="E636" t="n">
        <v>27.66</v>
      </c>
      <c r="F636" t="n">
        <v>24.89</v>
      </c>
      <c r="G636" t="n">
        <v>59.73</v>
      </c>
      <c r="H636" t="n">
        <v>0.87</v>
      </c>
      <c r="I636" t="n">
        <v>25</v>
      </c>
      <c r="J636" t="n">
        <v>131.92</v>
      </c>
      <c r="K636" t="n">
        <v>45</v>
      </c>
      <c r="L636" t="n">
        <v>6.5</v>
      </c>
      <c r="M636" t="n">
        <v>3</v>
      </c>
      <c r="N636" t="n">
        <v>20.42</v>
      </c>
      <c r="O636" t="n">
        <v>16503.6</v>
      </c>
      <c r="P636" t="n">
        <v>205.45</v>
      </c>
      <c r="Q636" t="n">
        <v>1397.21</v>
      </c>
      <c r="R636" t="n">
        <v>95.15000000000001</v>
      </c>
      <c r="S636" t="n">
        <v>66.97</v>
      </c>
      <c r="T636" t="n">
        <v>11451.32</v>
      </c>
      <c r="U636" t="n">
        <v>0.7</v>
      </c>
      <c r="V636" t="n">
        <v>0.85</v>
      </c>
      <c r="W636" t="n">
        <v>5.36</v>
      </c>
      <c r="X636" t="n">
        <v>0.72</v>
      </c>
      <c r="Y636" t="n">
        <v>1</v>
      </c>
      <c r="Z636" t="n">
        <v>10</v>
      </c>
    </row>
    <row r="637">
      <c r="A637" t="n">
        <v>23</v>
      </c>
      <c r="B637" t="n">
        <v>60</v>
      </c>
      <c r="C637" t="inlineStr">
        <is>
          <t xml:space="preserve">CONCLUIDO	</t>
        </is>
      </c>
      <c r="D637" t="n">
        <v>3.6163</v>
      </c>
      <c r="E637" t="n">
        <v>27.65</v>
      </c>
      <c r="F637" t="n">
        <v>24.88</v>
      </c>
      <c r="G637" t="n">
        <v>59.72</v>
      </c>
      <c r="H637" t="n">
        <v>0.9</v>
      </c>
      <c r="I637" t="n">
        <v>25</v>
      </c>
      <c r="J637" t="n">
        <v>132.25</v>
      </c>
      <c r="K637" t="n">
        <v>45</v>
      </c>
      <c r="L637" t="n">
        <v>6.75</v>
      </c>
      <c r="M637" t="n">
        <v>2</v>
      </c>
      <c r="N637" t="n">
        <v>20.5</v>
      </c>
      <c r="O637" t="n">
        <v>16544.76</v>
      </c>
      <c r="P637" t="n">
        <v>205.75</v>
      </c>
      <c r="Q637" t="n">
        <v>1397.21</v>
      </c>
      <c r="R637" t="n">
        <v>94.90000000000001</v>
      </c>
      <c r="S637" t="n">
        <v>66.97</v>
      </c>
      <c r="T637" t="n">
        <v>11327.24</v>
      </c>
      <c r="U637" t="n">
        <v>0.71</v>
      </c>
      <c r="V637" t="n">
        <v>0.85</v>
      </c>
      <c r="W637" t="n">
        <v>5.37</v>
      </c>
      <c r="X637" t="n">
        <v>0.72</v>
      </c>
      <c r="Y637" t="n">
        <v>1</v>
      </c>
      <c r="Z637" t="n">
        <v>10</v>
      </c>
    </row>
    <row r="638">
      <c r="A638" t="n">
        <v>24</v>
      </c>
      <c r="B638" t="n">
        <v>60</v>
      </c>
      <c r="C638" t="inlineStr">
        <is>
          <t xml:space="preserve">CONCLUIDO	</t>
        </is>
      </c>
      <c r="D638" t="n">
        <v>3.6163</v>
      </c>
      <c r="E638" t="n">
        <v>27.65</v>
      </c>
      <c r="F638" t="n">
        <v>24.88</v>
      </c>
      <c r="G638" t="n">
        <v>59.72</v>
      </c>
      <c r="H638" t="n">
        <v>0.93</v>
      </c>
      <c r="I638" t="n">
        <v>25</v>
      </c>
      <c r="J638" t="n">
        <v>132.58</v>
      </c>
      <c r="K638" t="n">
        <v>45</v>
      </c>
      <c r="L638" t="n">
        <v>7</v>
      </c>
      <c r="M638" t="n">
        <v>1</v>
      </c>
      <c r="N638" t="n">
        <v>20.59</v>
      </c>
      <c r="O638" t="n">
        <v>16585.95</v>
      </c>
      <c r="P638" t="n">
        <v>206.08</v>
      </c>
      <c r="Q638" t="n">
        <v>1397.22</v>
      </c>
      <c r="R638" t="n">
        <v>94.90000000000001</v>
      </c>
      <c r="S638" t="n">
        <v>66.97</v>
      </c>
      <c r="T638" t="n">
        <v>11324.47</v>
      </c>
      <c r="U638" t="n">
        <v>0.71</v>
      </c>
      <c r="V638" t="n">
        <v>0.85</v>
      </c>
      <c r="W638" t="n">
        <v>5.36</v>
      </c>
      <c r="X638" t="n">
        <v>0.72</v>
      </c>
      <c r="Y638" t="n">
        <v>1</v>
      </c>
      <c r="Z638" t="n">
        <v>10</v>
      </c>
    </row>
    <row r="639">
      <c r="A639" t="n">
        <v>25</v>
      </c>
      <c r="B639" t="n">
        <v>60</v>
      </c>
      <c r="C639" t="inlineStr">
        <is>
          <t xml:space="preserve">CONCLUIDO	</t>
        </is>
      </c>
      <c r="D639" t="n">
        <v>3.6164</v>
      </c>
      <c r="E639" t="n">
        <v>27.65</v>
      </c>
      <c r="F639" t="n">
        <v>24.88</v>
      </c>
      <c r="G639" t="n">
        <v>59.71</v>
      </c>
      <c r="H639" t="n">
        <v>0.96</v>
      </c>
      <c r="I639" t="n">
        <v>25</v>
      </c>
      <c r="J639" t="n">
        <v>132.92</v>
      </c>
      <c r="K639" t="n">
        <v>45</v>
      </c>
      <c r="L639" t="n">
        <v>7.25</v>
      </c>
      <c r="M639" t="n">
        <v>0</v>
      </c>
      <c r="N639" t="n">
        <v>20.67</v>
      </c>
      <c r="O639" t="n">
        <v>16627.17</v>
      </c>
      <c r="P639" t="n">
        <v>206.14</v>
      </c>
      <c r="Q639" t="n">
        <v>1397.24</v>
      </c>
      <c r="R639" t="n">
        <v>94.83</v>
      </c>
      <c r="S639" t="n">
        <v>66.97</v>
      </c>
      <c r="T639" t="n">
        <v>11290.01</v>
      </c>
      <c r="U639" t="n">
        <v>0.71</v>
      </c>
      <c r="V639" t="n">
        <v>0.85</v>
      </c>
      <c r="W639" t="n">
        <v>5.37</v>
      </c>
      <c r="X639" t="n">
        <v>0.71</v>
      </c>
      <c r="Y639" t="n">
        <v>1</v>
      </c>
      <c r="Z639" t="n">
        <v>10</v>
      </c>
    </row>
    <row r="640">
      <c r="A640" t="n">
        <v>0</v>
      </c>
      <c r="B640" t="n">
        <v>135</v>
      </c>
      <c r="C640" t="inlineStr">
        <is>
          <t xml:space="preserve">CONCLUIDO	</t>
        </is>
      </c>
      <c r="D640" t="n">
        <v>1.532</v>
      </c>
      <c r="E640" t="n">
        <v>65.27</v>
      </c>
      <c r="F640" t="n">
        <v>38.51</v>
      </c>
      <c r="G640" t="n">
        <v>4.88</v>
      </c>
      <c r="H640" t="n">
        <v>0.07000000000000001</v>
      </c>
      <c r="I640" t="n">
        <v>473</v>
      </c>
      <c r="J640" t="n">
        <v>263.32</v>
      </c>
      <c r="K640" t="n">
        <v>59.89</v>
      </c>
      <c r="L640" t="n">
        <v>1</v>
      </c>
      <c r="M640" t="n">
        <v>471</v>
      </c>
      <c r="N640" t="n">
        <v>67.43000000000001</v>
      </c>
      <c r="O640" t="n">
        <v>32710.1</v>
      </c>
      <c r="P640" t="n">
        <v>651.21</v>
      </c>
      <c r="Q640" t="n">
        <v>1398.71</v>
      </c>
      <c r="R640" t="n">
        <v>541.5</v>
      </c>
      <c r="S640" t="n">
        <v>66.97</v>
      </c>
      <c r="T640" t="n">
        <v>232386.69</v>
      </c>
      <c r="U640" t="n">
        <v>0.12</v>
      </c>
      <c r="V640" t="n">
        <v>0.55</v>
      </c>
      <c r="W640" t="n">
        <v>6.07</v>
      </c>
      <c r="X640" t="n">
        <v>14.33</v>
      </c>
      <c r="Y640" t="n">
        <v>1</v>
      </c>
      <c r="Z640" t="n">
        <v>10</v>
      </c>
    </row>
    <row r="641">
      <c r="A641" t="n">
        <v>1</v>
      </c>
      <c r="B641" t="n">
        <v>135</v>
      </c>
      <c r="C641" t="inlineStr">
        <is>
          <t xml:space="preserve">CONCLUIDO	</t>
        </is>
      </c>
      <c r="D641" t="n">
        <v>1.8572</v>
      </c>
      <c r="E641" t="n">
        <v>53.84</v>
      </c>
      <c r="F641" t="n">
        <v>34.11</v>
      </c>
      <c r="G641" t="n">
        <v>6.13</v>
      </c>
      <c r="H641" t="n">
        <v>0.08</v>
      </c>
      <c r="I641" t="n">
        <v>334</v>
      </c>
      <c r="J641" t="n">
        <v>263.79</v>
      </c>
      <c r="K641" t="n">
        <v>59.89</v>
      </c>
      <c r="L641" t="n">
        <v>1.25</v>
      </c>
      <c r="M641" t="n">
        <v>332</v>
      </c>
      <c r="N641" t="n">
        <v>67.65000000000001</v>
      </c>
      <c r="O641" t="n">
        <v>32767.75</v>
      </c>
      <c r="P641" t="n">
        <v>575.9</v>
      </c>
      <c r="Q641" t="n">
        <v>1397.94</v>
      </c>
      <c r="R641" t="n">
        <v>397.06</v>
      </c>
      <c r="S641" t="n">
        <v>66.97</v>
      </c>
      <c r="T641" t="n">
        <v>160860.54</v>
      </c>
      <c r="U641" t="n">
        <v>0.17</v>
      </c>
      <c r="V641" t="n">
        <v>0.62</v>
      </c>
      <c r="W641" t="n">
        <v>5.84</v>
      </c>
      <c r="X641" t="n">
        <v>9.93</v>
      </c>
      <c r="Y641" t="n">
        <v>1</v>
      </c>
      <c r="Z641" t="n">
        <v>10</v>
      </c>
    </row>
    <row r="642">
      <c r="A642" t="n">
        <v>2</v>
      </c>
      <c r="B642" t="n">
        <v>135</v>
      </c>
      <c r="C642" t="inlineStr">
        <is>
          <t xml:space="preserve">CONCLUIDO	</t>
        </is>
      </c>
      <c r="D642" t="n">
        <v>2.0931</v>
      </c>
      <c r="E642" t="n">
        <v>47.78</v>
      </c>
      <c r="F642" t="n">
        <v>31.83</v>
      </c>
      <c r="G642" t="n">
        <v>7.37</v>
      </c>
      <c r="H642" t="n">
        <v>0.1</v>
      </c>
      <c r="I642" t="n">
        <v>259</v>
      </c>
      <c r="J642" t="n">
        <v>264.25</v>
      </c>
      <c r="K642" t="n">
        <v>59.89</v>
      </c>
      <c r="L642" t="n">
        <v>1.5</v>
      </c>
      <c r="M642" t="n">
        <v>257</v>
      </c>
      <c r="N642" t="n">
        <v>67.87</v>
      </c>
      <c r="O642" t="n">
        <v>32825.49</v>
      </c>
      <c r="P642" t="n">
        <v>536.54</v>
      </c>
      <c r="Q642" t="n">
        <v>1397.88</v>
      </c>
      <c r="R642" t="n">
        <v>321.15</v>
      </c>
      <c r="S642" t="n">
        <v>66.97</v>
      </c>
      <c r="T642" t="n">
        <v>123282.69</v>
      </c>
      <c r="U642" t="n">
        <v>0.21</v>
      </c>
      <c r="V642" t="n">
        <v>0.66</v>
      </c>
      <c r="W642" t="n">
        <v>5.75</v>
      </c>
      <c r="X642" t="n">
        <v>7.65</v>
      </c>
      <c r="Y642" t="n">
        <v>1</v>
      </c>
      <c r="Z642" t="n">
        <v>10</v>
      </c>
    </row>
    <row r="643">
      <c r="A643" t="n">
        <v>3</v>
      </c>
      <c r="B643" t="n">
        <v>135</v>
      </c>
      <c r="C643" t="inlineStr">
        <is>
          <t xml:space="preserve">CONCLUIDO	</t>
        </is>
      </c>
      <c r="D643" t="n">
        <v>2.281</v>
      </c>
      <c r="E643" t="n">
        <v>43.84</v>
      </c>
      <c r="F643" t="n">
        <v>30.32</v>
      </c>
      <c r="G643" t="n">
        <v>8.619999999999999</v>
      </c>
      <c r="H643" t="n">
        <v>0.12</v>
      </c>
      <c r="I643" t="n">
        <v>211</v>
      </c>
      <c r="J643" t="n">
        <v>264.72</v>
      </c>
      <c r="K643" t="n">
        <v>59.89</v>
      </c>
      <c r="L643" t="n">
        <v>1.75</v>
      </c>
      <c r="M643" t="n">
        <v>209</v>
      </c>
      <c r="N643" t="n">
        <v>68.09</v>
      </c>
      <c r="O643" t="n">
        <v>32883.31</v>
      </c>
      <c r="P643" t="n">
        <v>510.16</v>
      </c>
      <c r="Q643" t="n">
        <v>1397.89</v>
      </c>
      <c r="R643" t="n">
        <v>273.52</v>
      </c>
      <c r="S643" t="n">
        <v>66.97</v>
      </c>
      <c r="T643" t="n">
        <v>99706.06</v>
      </c>
      <c r="U643" t="n">
        <v>0.24</v>
      </c>
      <c r="V643" t="n">
        <v>0.6899999999999999</v>
      </c>
      <c r="W643" t="n">
        <v>5.63</v>
      </c>
      <c r="X643" t="n">
        <v>6.15</v>
      </c>
      <c r="Y643" t="n">
        <v>1</v>
      </c>
      <c r="Z643" t="n">
        <v>10</v>
      </c>
    </row>
    <row r="644">
      <c r="A644" t="n">
        <v>4</v>
      </c>
      <c r="B644" t="n">
        <v>135</v>
      </c>
      <c r="C644" t="inlineStr">
        <is>
          <t xml:space="preserve">CONCLUIDO	</t>
        </is>
      </c>
      <c r="D644" t="n">
        <v>2.4226</v>
      </c>
      <c r="E644" t="n">
        <v>41.28</v>
      </c>
      <c r="F644" t="n">
        <v>29.38</v>
      </c>
      <c r="G644" t="n">
        <v>9.85</v>
      </c>
      <c r="H644" t="n">
        <v>0.13</v>
      </c>
      <c r="I644" t="n">
        <v>179</v>
      </c>
      <c r="J644" t="n">
        <v>265.19</v>
      </c>
      <c r="K644" t="n">
        <v>59.89</v>
      </c>
      <c r="L644" t="n">
        <v>2</v>
      </c>
      <c r="M644" t="n">
        <v>177</v>
      </c>
      <c r="N644" t="n">
        <v>68.31</v>
      </c>
      <c r="O644" t="n">
        <v>32941.21</v>
      </c>
      <c r="P644" t="n">
        <v>493.32</v>
      </c>
      <c r="Q644" t="n">
        <v>1397.61</v>
      </c>
      <c r="R644" t="n">
        <v>242.35</v>
      </c>
      <c r="S644" t="n">
        <v>66.97</v>
      </c>
      <c r="T644" t="n">
        <v>84279.77</v>
      </c>
      <c r="U644" t="n">
        <v>0.28</v>
      </c>
      <c r="V644" t="n">
        <v>0.72</v>
      </c>
      <c r="W644" t="n">
        <v>5.59</v>
      </c>
      <c r="X644" t="n">
        <v>5.2</v>
      </c>
      <c r="Y644" t="n">
        <v>1</v>
      </c>
      <c r="Z644" t="n">
        <v>10</v>
      </c>
    </row>
    <row r="645">
      <c r="A645" t="n">
        <v>5</v>
      </c>
      <c r="B645" t="n">
        <v>135</v>
      </c>
      <c r="C645" t="inlineStr">
        <is>
          <t xml:space="preserve">CONCLUIDO	</t>
        </is>
      </c>
      <c r="D645" t="n">
        <v>2.5414</v>
      </c>
      <c r="E645" t="n">
        <v>39.35</v>
      </c>
      <c r="F645" t="n">
        <v>28.66</v>
      </c>
      <c r="G645" t="n">
        <v>11.09</v>
      </c>
      <c r="H645" t="n">
        <v>0.15</v>
      </c>
      <c r="I645" t="n">
        <v>155</v>
      </c>
      <c r="J645" t="n">
        <v>265.66</v>
      </c>
      <c r="K645" t="n">
        <v>59.89</v>
      </c>
      <c r="L645" t="n">
        <v>2.25</v>
      </c>
      <c r="M645" t="n">
        <v>153</v>
      </c>
      <c r="N645" t="n">
        <v>68.53</v>
      </c>
      <c r="O645" t="n">
        <v>32999.19</v>
      </c>
      <c r="P645" t="n">
        <v>480.5</v>
      </c>
      <c r="Q645" t="n">
        <v>1397.61</v>
      </c>
      <c r="R645" t="n">
        <v>218.83</v>
      </c>
      <c r="S645" t="n">
        <v>66.97</v>
      </c>
      <c r="T645" t="n">
        <v>72639.7</v>
      </c>
      <c r="U645" t="n">
        <v>0.31</v>
      </c>
      <c r="V645" t="n">
        <v>0.73</v>
      </c>
      <c r="W645" t="n">
        <v>5.55</v>
      </c>
      <c r="X645" t="n">
        <v>4.49</v>
      </c>
      <c r="Y645" t="n">
        <v>1</v>
      </c>
      <c r="Z645" t="n">
        <v>10</v>
      </c>
    </row>
    <row r="646">
      <c r="A646" t="n">
        <v>6</v>
      </c>
      <c r="B646" t="n">
        <v>135</v>
      </c>
      <c r="C646" t="inlineStr">
        <is>
          <t xml:space="preserve">CONCLUIDO	</t>
        </is>
      </c>
      <c r="D646" t="n">
        <v>2.6362</v>
      </c>
      <c r="E646" t="n">
        <v>37.93</v>
      </c>
      <c r="F646" t="n">
        <v>28.15</v>
      </c>
      <c r="G646" t="n">
        <v>12.33</v>
      </c>
      <c r="H646" t="n">
        <v>0.17</v>
      </c>
      <c r="I646" t="n">
        <v>137</v>
      </c>
      <c r="J646" t="n">
        <v>266.13</v>
      </c>
      <c r="K646" t="n">
        <v>59.89</v>
      </c>
      <c r="L646" t="n">
        <v>2.5</v>
      </c>
      <c r="M646" t="n">
        <v>135</v>
      </c>
      <c r="N646" t="n">
        <v>68.75</v>
      </c>
      <c r="O646" t="n">
        <v>33057.26</v>
      </c>
      <c r="P646" t="n">
        <v>471.21</v>
      </c>
      <c r="Q646" t="n">
        <v>1397.39</v>
      </c>
      <c r="R646" t="n">
        <v>202.55</v>
      </c>
      <c r="S646" t="n">
        <v>66.97</v>
      </c>
      <c r="T646" t="n">
        <v>64589.27</v>
      </c>
      <c r="U646" t="n">
        <v>0.33</v>
      </c>
      <c r="V646" t="n">
        <v>0.75</v>
      </c>
      <c r="W646" t="n">
        <v>5.52</v>
      </c>
      <c r="X646" t="n">
        <v>3.99</v>
      </c>
      <c r="Y646" t="n">
        <v>1</v>
      </c>
      <c r="Z646" t="n">
        <v>10</v>
      </c>
    </row>
    <row r="647">
      <c r="A647" t="n">
        <v>7</v>
      </c>
      <c r="B647" t="n">
        <v>135</v>
      </c>
      <c r="C647" t="inlineStr">
        <is>
          <t xml:space="preserve">CONCLUIDO	</t>
        </is>
      </c>
      <c r="D647" t="n">
        <v>2.723</v>
      </c>
      <c r="E647" t="n">
        <v>36.72</v>
      </c>
      <c r="F647" t="n">
        <v>27.7</v>
      </c>
      <c r="G647" t="n">
        <v>13.62</v>
      </c>
      <c r="H647" t="n">
        <v>0.18</v>
      </c>
      <c r="I647" t="n">
        <v>122</v>
      </c>
      <c r="J647" t="n">
        <v>266.6</v>
      </c>
      <c r="K647" t="n">
        <v>59.89</v>
      </c>
      <c r="L647" t="n">
        <v>2.75</v>
      </c>
      <c r="M647" t="n">
        <v>120</v>
      </c>
      <c r="N647" t="n">
        <v>68.97</v>
      </c>
      <c r="O647" t="n">
        <v>33115.41</v>
      </c>
      <c r="P647" t="n">
        <v>462.78</v>
      </c>
      <c r="Q647" t="n">
        <v>1397.53</v>
      </c>
      <c r="R647" t="n">
        <v>187.52</v>
      </c>
      <c r="S647" t="n">
        <v>66.97</v>
      </c>
      <c r="T647" t="n">
        <v>57150.29</v>
      </c>
      <c r="U647" t="n">
        <v>0.36</v>
      </c>
      <c r="V647" t="n">
        <v>0.76</v>
      </c>
      <c r="W647" t="n">
        <v>5.5</v>
      </c>
      <c r="X647" t="n">
        <v>3.53</v>
      </c>
      <c r="Y647" t="n">
        <v>1</v>
      </c>
      <c r="Z647" t="n">
        <v>10</v>
      </c>
    </row>
    <row r="648">
      <c r="A648" t="n">
        <v>8</v>
      </c>
      <c r="B648" t="n">
        <v>135</v>
      </c>
      <c r="C648" t="inlineStr">
        <is>
          <t xml:space="preserve">CONCLUIDO	</t>
        </is>
      </c>
      <c r="D648" t="n">
        <v>2.7904</v>
      </c>
      <c r="E648" t="n">
        <v>35.84</v>
      </c>
      <c r="F648" t="n">
        <v>27.37</v>
      </c>
      <c r="G648" t="n">
        <v>14.8</v>
      </c>
      <c r="H648" t="n">
        <v>0.2</v>
      </c>
      <c r="I648" t="n">
        <v>111</v>
      </c>
      <c r="J648" t="n">
        <v>267.08</v>
      </c>
      <c r="K648" t="n">
        <v>59.89</v>
      </c>
      <c r="L648" t="n">
        <v>3</v>
      </c>
      <c r="M648" t="n">
        <v>109</v>
      </c>
      <c r="N648" t="n">
        <v>69.19</v>
      </c>
      <c r="O648" t="n">
        <v>33173.65</v>
      </c>
      <c r="P648" t="n">
        <v>456.4</v>
      </c>
      <c r="Q648" t="n">
        <v>1397.37</v>
      </c>
      <c r="R648" t="n">
        <v>176.85</v>
      </c>
      <c r="S648" t="n">
        <v>66.97</v>
      </c>
      <c r="T648" t="n">
        <v>51872.87</v>
      </c>
      <c r="U648" t="n">
        <v>0.38</v>
      </c>
      <c r="V648" t="n">
        <v>0.77</v>
      </c>
      <c r="W648" t="n">
        <v>5.48</v>
      </c>
      <c r="X648" t="n">
        <v>3.2</v>
      </c>
      <c r="Y648" t="n">
        <v>1</v>
      </c>
      <c r="Z648" t="n">
        <v>10</v>
      </c>
    </row>
    <row r="649">
      <c r="A649" t="n">
        <v>9</v>
      </c>
      <c r="B649" t="n">
        <v>135</v>
      </c>
      <c r="C649" t="inlineStr">
        <is>
          <t xml:space="preserve">CONCLUIDO	</t>
        </is>
      </c>
      <c r="D649" t="n">
        <v>2.8549</v>
      </c>
      <c r="E649" t="n">
        <v>35.03</v>
      </c>
      <c r="F649" t="n">
        <v>27.07</v>
      </c>
      <c r="G649" t="n">
        <v>16.08</v>
      </c>
      <c r="H649" t="n">
        <v>0.22</v>
      </c>
      <c r="I649" t="n">
        <v>101</v>
      </c>
      <c r="J649" t="n">
        <v>267.55</v>
      </c>
      <c r="K649" t="n">
        <v>59.89</v>
      </c>
      <c r="L649" t="n">
        <v>3.25</v>
      </c>
      <c r="M649" t="n">
        <v>99</v>
      </c>
      <c r="N649" t="n">
        <v>69.41</v>
      </c>
      <c r="O649" t="n">
        <v>33231.97</v>
      </c>
      <c r="P649" t="n">
        <v>450.51</v>
      </c>
      <c r="Q649" t="n">
        <v>1397.46</v>
      </c>
      <c r="R649" t="n">
        <v>167.03</v>
      </c>
      <c r="S649" t="n">
        <v>66.97</v>
      </c>
      <c r="T649" t="n">
        <v>47012.06</v>
      </c>
      <c r="U649" t="n">
        <v>0.4</v>
      </c>
      <c r="V649" t="n">
        <v>0.78</v>
      </c>
      <c r="W649" t="n">
        <v>5.46</v>
      </c>
      <c r="X649" t="n">
        <v>2.9</v>
      </c>
      <c r="Y649" t="n">
        <v>1</v>
      </c>
      <c r="Z649" t="n">
        <v>10</v>
      </c>
    </row>
    <row r="650">
      <c r="A650" t="n">
        <v>10</v>
      </c>
      <c r="B650" t="n">
        <v>135</v>
      </c>
      <c r="C650" t="inlineStr">
        <is>
          <t xml:space="preserve">CONCLUIDO	</t>
        </is>
      </c>
      <c r="D650" t="n">
        <v>2.9084</v>
      </c>
      <c r="E650" t="n">
        <v>34.38</v>
      </c>
      <c r="F650" t="n">
        <v>26.83</v>
      </c>
      <c r="G650" t="n">
        <v>17.31</v>
      </c>
      <c r="H650" t="n">
        <v>0.23</v>
      </c>
      <c r="I650" t="n">
        <v>93</v>
      </c>
      <c r="J650" t="n">
        <v>268.02</v>
      </c>
      <c r="K650" t="n">
        <v>59.89</v>
      </c>
      <c r="L650" t="n">
        <v>3.5</v>
      </c>
      <c r="M650" t="n">
        <v>91</v>
      </c>
      <c r="N650" t="n">
        <v>69.64</v>
      </c>
      <c r="O650" t="n">
        <v>33290.38</v>
      </c>
      <c r="P650" t="n">
        <v>445.67</v>
      </c>
      <c r="Q650" t="n">
        <v>1397.4</v>
      </c>
      <c r="R650" t="n">
        <v>159.35</v>
      </c>
      <c r="S650" t="n">
        <v>66.97</v>
      </c>
      <c r="T650" t="n">
        <v>43209.23</v>
      </c>
      <c r="U650" t="n">
        <v>0.42</v>
      </c>
      <c r="V650" t="n">
        <v>0.78</v>
      </c>
      <c r="W650" t="n">
        <v>5.44</v>
      </c>
      <c r="X650" t="n">
        <v>2.66</v>
      </c>
      <c r="Y650" t="n">
        <v>1</v>
      </c>
      <c r="Z650" t="n">
        <v>10</v>
      </c>
    </row>
    <row r="651">
      <c r="A651" t="n">
        <v>11</v>
      </c>
      <c r="B651" t="n">
        <v>135</v>
      </c>
      <c r="C651" t="inlineStr">
        <is>
          <t xml:space="preserve">CONCLUIDO	</t>
        </is>
      </c>
      <c r="D651" t="n">
        <v>2.9551</v>
      </c>
      <c r="E651" t="n">
        <v>33.84</v>
      </c>
      <c r="F651" t="n">
        <v>26.64</v>
      </c>
      <c r="G651" t="n">
        <v>18.59</v>
      </c>
      <c r="H651" t="n">
        <v>0.25</v>
      </c>
      <c r="I651" t="n">
        <v>86</v>
      </c>
      <c r="J651" t="n">
        <v>268.5</v>
      </c>
      <c r="K651" t="n">
        <v>59.89</v>
      </c>
      <c r="L651" t="n">
        <v>3.75</v>
      </c>
      <c r="M651" t="n">
        <v>84</v>
      </c>
      <c r="N651" t="n">
        <v>69.86</v>
      </c>
      <c r="O651" t="n">
        <v>33348.87</v>
      </c>
      <c r="P651" t="n">
        <v>441.7</v>
      </c>
      <c r="Q651" t="n">
        <v>1397.33</v>
      </c>
      <c r="R651" t="n">
        <v>152.75</v>
      </c>
      <c r="S651" t="n">
        <v>66.97</v>
      </c>
      <c r="T651" t="n">
        <v>39948.19</v>
      </c>
      <c r="U651" t="n">
        <v>0.44</v>
      </c>
      <c r="V651" t="n">
        <v>0.79</v>
      </c>
      <c r="W651" t="n">
        <v>5.45</v>
      </c>
      <c r="X651" t="n">
        <v>2.47</v>
      </c>
      <c r="Y651" t="n">
        <v>1</v>
      </c>
      <c r="Z651" t="n">
        <v>10</v>
      </c>
    </row>
    <row r="652">
      <c r="A652" t="n">
        <v>12</v>
      </c>
      <c r="B652" t="n">
        <v>135</v>
      </c>
      <c r="C652" t="inlineStr">
        <is>
          <t xml:space="preserve">CONCLUIDO	</t>
        </is>
      </c>
      <c r="D652" t="n">
        <v>2.9987</v>
      </c>
      <c r="E652" t="n">
        <v>33.35</v>
      </c>
      <c r="F652" t="n">
        <v>26.45</v>
      </c>
      <c r="G652" t="n">
        <v>19.84</v>
      </c>
      <c r="H652" t="n">
        <v>0.26</v>
      </c>
      <c r="I652" t="n">
        <v>80</v>
      </c>
      <c r="J652" t="n">
        <v>268.97</v>
      </c>
      <c r="K652" t="n">
        <v>59.89</v>
      </c>
      <c r="L652" t="n">
        <v>4</v>
      </c>
      <c r="M652" t="n">
        <v>78</v>
      </c>
      <c r="N652" t="n">
        <v>70.09</v>
      </c>
      <c r="O652" t="n">
        <v>33407.45</v>
      </c>
      <c r="P652" t="n">
        <v>437.82</v>
      </c>
      <c r="Q652" t="n">
        <v>1397.36</v>
      </c>
      <c r="R652" t="n">
        <v>146.39</v>
      </c>
      <c r="S652" t="n">
        <v>66.97</v>
      </c>
      <c r="T652" t="n">
        <v>36796.79</v>
      </c>
      <c r="U652" t="n">
        <v>0.46</v>
      </c>
      <c r="V652" t="n">
        <v>0.8</v>
      </c>
      <c r="W652" t="n">
        <v>5.44</v>
      </c>
      <c r="X652" t="n">
        <v>2.28</v>
      </c>
      <c r="Y652" t="n">
        <v>1</v>
      </c>
      <c r="Z652" t="n">
        <v>10</v>
      </c>
    </row>
    <row r="653">
      <c r="A653" t="n">
        <v>13</v>
      </c>
      <c r="B653" t="n">
        <v>135</v>
      </c>
      <c r="C653" t="inlineStr">
        <is>
          <t xml:space="preserve">CONCLUIDO	</t>
        </is>
      </c>
      <c r="D653" t="n">
        <v>3.0356</v>
      </c>
      <c r="E653" t="n">
        <v>32.94</v>
      </c>
      <c r="F653" t="n">
        <v>26.3</v>
      </c>
      <c r="G653" t="n">
        <v>21.04</v>
      </c>
      <c r="H653" t="n">
        <v>0.28</v>
      </c>
      <c r="I653" t="n">
        <v>75</v>
      </c>
      <c r="J653" t="n">
        <v>269.45</v>
      </c>
      <c r="K653" t="n">
        <v>59.89</v>
      </c>
      <c r="L653" t="n">
        <v>4.25</v>
      </c>
      <c r="M653" t="n">
        <v>73</v>
      </c>
      <c r="N653" t="n">
        <v>70.31</v>
      </c>
      <c r="O653" t="n">
        <v>33466.11</v>
      </c>
      <c r="P653" t="n">
        <v>434.35</v>
      </c>
      <c r="Q653" t="n">
        <v>1397.41</v>
      </c>
      <c r="R653" t="n">
        <v>141.56</v>
      </c>
      <c r="S653" t="n">
        <v>66.97</v>
      </c>
      <c r="T653" t="n">
        <v>34405.91</v>
      </c>
      <c r="U653" t="n">
        <v>0.47</v>
      </c>
      <c r="V653" t="n">
        <v>0.8</v>
      </c>
      <c r="W653" t="n">
        <v>5.42</v>
      </c>
      <c r="X653" t="n">
        <v>2.13</v>
      </c>
      <c r="Y653" t="n">
        <v>1</v>
      </c>
      <c r="Z653" t="n">
        <v>10</v>
      </c>
    </row>
    <row r="654">
      <c r="A654" t="n">
        <v>14</v>
      </c>
      <c r="B654" t="n">
        <v>135</v>
      </c>
      <c r="C654" t="inlineStr">
        <is>
          <t xml:space="preserve">CONCLUIDO	</t>
        </is>
      </c>
      <c r="D654" t="n">
        <v>3.0708</v>
      </c>
      <c r="E654" t="n">
        <v>32.56</v>
      </c>
      <c r="F654" t="n">
        <v>26.17</v>
      </c>
      <c r="G654" t="n">
        <v>22.43</v>
      </c>
      <c r="H654" t="n">
        <v>0.3</v>
      </c>
      <c r="I654" t="n">
        <v>70</v>
      </c>
      <c r="J654" t="n">
        <v>269.92</v>
      </c>
      <c r="K654" t="n">
        <v>59.89</v>
      </c>
      <c r="L654" t="n">
        <v>4.5</v>
      </c>
      <c r="M654" t="n">
        <v>68</v>
      </c>
      <c r="N654" t="n">
        <v>70.54000000000001</v>
      </c>
      <c r="O654" t="n">
        <v>33524.86</v>
      </c>
      <c r="P654" t="n">
        <v>431.44</v>
      </c>
      <c r="Q654" t="n">
        <v>1397.29</v>
      </c>
      <c r="R654" t="n">
        <v>138.04</v>
      </c>
      <c r="S654" t="n">
        <v>66.97</v>
      </c>
      <c r="T654" t="n">
        <v>32671.15</v>
      </c>
      <c r="U654" t="n">
        <v>0.49</v>
      </c>
      <c r="V654" t="n">
        <v>0.8</v>
      </c>
      <c r="W654" t="n">
        <v>5.41</v>
      </c>
      <c r="X654" t="n">
        <v>2</v>
      </c>
      <c r="Y654" t="n">
        <v>1</v>
      </c>
      <c r="Z654" t="n">
        <v>10</v>
      </c>
    </row>
    <row r="655">
      <c r="A655" t="n">
        <v>15</v>
      </c>
      <c r="B655" t="n">
        <v>135</v>
      </c>
      <c r="C655" t="inlineStr">
        <is>
          <t xml:space="preserve">CONCLUIDO	</t>
        </is>
      </c>
      <c r="D655" t="n">
        <v>3.1014</v>
      </c>
      <c r="E655" t="n">
        <v>32.24</v>
      </c>
      <c r="F655" t="n">
        <v>26.05</v>
      </c>
      <c r="G655" t="n">
        <v>23.69</v>
      </c>
      <c r="H655" t="n">
        <v>0.31</v>
      </c>
      <c r="I655" t="n">
        <v>66</v>
      </c>
      <c r="J655" t="n">
        <v>270.4</v>
      </c>
      <c r="K655" t="n">
        <v>59.89</v>
      </c>
      <c r="L655" t="n">
        <v>4.75</v>
      </c>
      <c r="M655" t="n">
        <v>64</v>
      </c>
      <c r="N655" t="n">
        <v>70.76000000000001</v>
      </c>
      <c r="O655" t="n">
        <v>33583.7</v>
      </c>
      <c r="P655" t="n">
        <v>428.62</v>
      </c>
      <c r="Q655" t="n">
        <v>1397.32</v>
      </c>
      <c r="R655" t="n">
        <v>133.54</v>
      </c>
      <c r="S655" t="n">
        <v>66.97</v>
      </c>
      <c r="T655" t="n">
        <v>30443.3</v>
      </c>
      <c r="U655" t="n">
        <v>0.5</v>
      </c>
      <c r="V655" t="n">
        <v>0.8100000000000001</v>
      </c>
      <c r="W655" t="n">
        <v>5.42</v>
      </c>
      <c r="X655" t="n">
        <v>1.89</v>
      </c>
      <c r="Y655" t="n">
        <v>1</v>
      </c>
      <c r="Z655" t="n">
        <v>10</v>
      </c>
    </row>
    <row r="656">
      <c r="A656" t="n">
        <v>16</v>
      </c>
      <c r="B656" t="n">
        <v>135</v>
      </c>
      <c r="C656" t="inlineStr">
        <is>
          <t xml:space="preserve">CONCLUIDO	</t>
        </is>
      </c>
      <c r="D656" t="n">
        <v>3.1336</v>
      </c>
      <c r="E656" t="n">
        <v>31.91</v>
      </c>
      <c r="F656" t="n">
        <v>25.92</v>
      </c>
      <c r="G656" t="n">
        <v>25.09</v>
      </c>
      <c r="H656" t="n">
        <v>0.33</v>
      </c>
      <c r="I656" t="n">
        <v>62</v>
      </c>
      <c r="J656" t="n">
        <v>270.88</v>
      </c>
      <c r="K656" t="n">
        <v>59.89</v>
      </c>
      <c r="L656" t="n">
        <v>5</v>
      </c>
      <c r="M656" t="n">
        <v>60</v>
      </c>
      <c r="N656" t="n">
        <v>70.98999999999999</v>
      </c>
      <c r="O656" t="n">
        <v>33642.62</v>
      </c>
      <c r="P656" t="n">
        <v>425.62</v>
      </c>
      <c r="Q656" t="n">
        <v>1397.55</v>
      </c>
      <c r="R656" t="n">
        <v>129.67</v>
      </c>
      <c r="S656" t="n">
        <v>66.97</v>
      </c>
      <c r="T656" t="n">
        <v>28528.58</v>
      </c>
      <c r="U656" t="n">
        <v>0.52</v>
      </c>
      <c r="V656" t="n">
        <v>0.8100000000000001</v>
      </c>
      <c r="W656" t="n">
        <v>5.4</v>
      </c>
      <c r="X656" t="n">
        <v>1.76</v>
      </c>
      <c r="Y656" t="n">
        <v>1</v>
      </c>
      <c r="Z656" t="n">
        <v>10</v>
      </c>
    </row>
    <row r="657">
      <c r="A657" t="n">
        <v>17</v>
      </c>
      <c r="B657" t="n">
        <v>135</v>
      </c>
      <c r="C657" t="inlineStr">
        <is>
          <t xml:space="preserve">CONCLUIDO	</t>
        </is>
      </c>
      <c r="D657" t="n">
        <v>3.1569</v>
      </c>
      <c r="E657" t="n">
        <v>31.68</v>
      </c>
      <c r="F657" t="n">
        <v>25.84</v>
      </c>
      <c r="G657" t="n">
        <v>26.28</v>
      </c>
      <c r="H657" t="n">
        <v>0.34</v>
      </c>
      <c r="I657" t="n">
        <v>59</v>
      </c>
      <c r="J657" t="n">
        <v>271.36</v>
      </c>
      <c r="K657" t="n">
        <v>59.89</v>
      </c>
      <c r="L657" t="n">
        <v>5.25</v>
      </c>
      <c r="M657" t="n">
        <v>57</v>
      </c>
      <c r="N657" t="n">
        <v>71.22</v>
      </c>
      <c r="O657" t="n">
        <v>33701.64</v>
      </c>
      <c r="P657" t="n">
        <v>423.48</v>
      </c>
      <c r="Q657" t="n">
        <v>1397.27</v>
      </c>
      <c r="R657" t="n">
        <v>127.17</v>
      </c>
      <c r="S657" t="n">
        <v>66.97</v>
      </c>
      <c r="T657" t="n">
        <v>27292.57</v>
      </c>
      <c r="U657" t="n">
        <v>0.53</v>
      </c>
      <c r="V657" t="n">
        <v>0.8100000000000001</v>
      </c>
      <c r="W657" t="n">
        <v>5.39</v>
      </c>
      <c r="X657" t="n">
        <v>1.67</v>
      </c>
      <c r="Y657" t="n">
        <v>1</v>
      </c>
      <c r="Z657" t="n">
        <v>10</v>
      </c>
    </row>
    <row r="658">
      <c r="A658" t="n">
        <v>18</v>
      </c>
      <c r="B658" t="n">
        <v>135</v>
      </c>
      <c r="C658" t="inlineStr">
        <is>
          <t xml:space="preserve">CONCLUIDO	</t>
        </is>
      </c>
      <c r="D658" t="n">
        <v>3.1828</v>
      </c>
      <c r="E658" t="n">
        <v>31.42</v>
      </c>
      <c r="F658" t="n">
        <v>25.73</v>
      </c>
      <c r="G658" t="n">
        <v>27.57</v>
      </c>
      <c r="H658" t="n">
        <v>0.36</v>
      </c>
      <c r="I658" t="n">
        <v>56</v>
      </c>
      <c r="J658" t="n">
        <v>271.84</v>
      </c>
      <c r="K658" t="n">
        <v>59.89</v>
      </c>
      <c r="L658" t="n">
        <v>5.5</v>
      </c>
      <c r="M658" t="n">
        <v>54</v>
      </c>
      <c r="N658" t="n">
        <v>71.45</v>
      </c>
      <c r="O658" t="n">
        <v>33760.74</v>
      </c>
      <c r="P658" t="n">
        <v>421.01</v>
      </c>
      <c r="Q658" t="n">
        <v>1397.37</v>
      </c>
      <c r="R658" t="n">
        <v>123.55</v>
      </c>
      <c r="S658" t="n">
        <v>66.97</v>
      </c>
      <c r="T658" t="n">
        <v>25498.14</v>
      </c>
      <c r="U658" t="n">
        <v>0.54</v>
      </c>
      <c r="V658" t="n">
        <v>0.82</v>
      </c>
      <c r="W658" t="n">
        <v>5.39</v>
      </c>
      <c r="X658" t="n">
        <v>1.57</v>
      </c>
      <c r="Y658" t="n">
        <v>1</v>
      </c>
      <c r="Z658" t="n">
        <v>10</v>
      </c>
    </row>
    <row r="659">
      <c r="A659" t="n">
        <v>19</v>
      </c>
      <c r="B659" t="n">
        <v>135</v>
      </c>
      <c r="C659" t="inlineStr">
        <is>
          <t xml:space="preserve">CONCLUIDO	</t>
        </is>
      </c>
      <c r="D659" t="n">
        <v>3.1989</v>
      </c>
      <c r="E659" t="n">
        <v>31.26</v>
      </c>
      <c r="F659" t="n">
        <v>25.68</v>
      </c>
      <c r="G659" t="n">
        <v>28.53</v>
      </c>
      <c r="H659" t="n">
        <v>0.38</v>
      </c>
      <c r="I659" t="n">
        <v>54</v>
      </c>
      <c r="J659" t="n">
        <v>272.32</v>
      </c>
      <c r="K659" t="n">
        <v>59.89</v>
      </c>
      <c r="L659" t="n">
        <v>5.75</v>
      </c>
      <c r="M659" t="n">
        <v>52</v>
      </c>
      <c r="N659" t="n">
        <v>71.68000000000001</v>
      </c>
      <c r="O659" t="n">
        <v>33820.05</v>
      </c>
      <c r="P659" t="n">
        <v>419.25</v>
      </c>
      <c r="Q659" t="n">
        <v>1397.21</v>
      </c>
      <c r="R659" t="n">
        <v>121.84</v>
      </c>
      <c r="S659" t="n">
        <v>66.97</v>
      </c>
      <c r="T659" t="n">
        <v>24649.46</v>
      </c>
      <c r="U659" t="n">
        <v>0.55</v>
      </c>
      <c r="V659" t="n">
        <v>0.82</v>
      </c>
      <c r="W659" t="n">
        <v>5.38</v>
      </c>
      <c r="X659" t="n">
        <v>1.51</v>
      </c>
      <c r="Y659" t="n">
        <v>1</v>
      </c>
      <c r="Z659" t="n">
        <v>10</v>
      </c>
    </row>
    <row r="660">
      <c r="A660" t="n">
        <v>20</v>
      </c>
      <c r="B660" t="n">
        <v>135</v>
      </c>
      <c r="C660" t="inlineStr">
        <is>
          <t xml:space="preserve">CONCLUIDO	</t>
        </is>
      </c>
      <c r="D660" t="n">
        <v>3.2213</v>
      </c>
      <c r="E660" t="n">
        <v>31.04</v>
      </c>
      <c r="F660" t="n">
        <v>25.61</v>
      </c>
      <c r="G660" t="n">
        <v>30.13</v>
      </c>
      <c r="H660" t="n">
        <v>0.39</v>
      </c>
      <c r="I660" t="n">
        <v>51</v>
      </c>
      <c r="J660" t="n">
        <v>272.8</v>
      </c>
      <c r="K660" t="n">
        <v>59.89</v>
      </c>
      <c r="L660" t="n">
        <v>6</v>
      </c>
      <c r="M660" t="n">
        <v>49</v>
      </c>
      <c r="N660" t="n">
        <v>71.91</v>
      </c>
      <c r="O660" t="n">
        <v>33879.33</v>
      </c>
      <c r="P660" t="n">
        <v>417.24</v>
      </c>
      <c r="Q660" t="n">
        <v>1397.25</v>
      </c>
      <c r="R660" t="n">
        <v>119.64</v>
      </c>
      <c r="S660" t="n">
        <v>66.97</v>
      </c>
      <c r="T660" t="n">
        <v>23565.66</v>
      </c>
      <c r="U660" t="n">
        <v>0.5600000000000001</v>
      </c>
      <c r="V660" t="n">
        <v>0.82</v>
      </c>
      <c r="W660" t="n">
        <v>5.38</v>
      </c>
      <c r="X660" t="n">
        <v>1.45</v>
      </c>
      <c r="Y660" t="n">
        <v>1</v>
      </c>
      <c r="Z660" t="n">
        <v>10</v>
      </c>
    </row>
    <row r="661">
      <c r="A661" t="n">
        <v>21</v>
      </c>
      <c r="B661" t="n">
        <v>135</v>
      </c>
      <c r="C661" t="inlineStr">
        <is>
          <t xml:space="preserve">CONCLUIDO	</t>
        </is>
      </c>
      <c r="D661" t="n">
        <v>3.2386</v>
      </c>
      <c r="E661" t="n">
        <v>30.88</v>
      </c>
      <c r="F661" t="n">
        <v>25.55</v>
      </c>
      <c r="G661" t="n">
        <v>31.28</v>
      </c>
      <c r="H661" t="n">
        <v>0.41</v>
      </c>
      <c r="I661" t="n">
        <v>49</v>
      </c>
      <c r="J661" t="n">
        <v>273.28</v>
      </c>
      <c r="K661" t="n">
        <v>59.89</v>
      </c>
      <c r="L661" t="n">
        <v>6.25</v>
      </c>
      <c r="M661" t="n">
        <v>47</v>
      </c>
      <c r="N661" t="n">
        <v>72.14</v>
      </c>
      <c r="O661" t="n">
        <v>33938.7</v>
      </c>
      <c r="P661" t="n">
        <v>415.48</v>
      </c>
      <c r="Q661" t="n">
        <v>1397.22</v>
      </c>
      <c r="R661" t="n">
        <v>117.28</v>
      </c>
      <c r="S661" t="n">
        <v>66.97</v>
      </c>
      <c r="T661" t="n">
        <v>22397.15</v>
      </c>
      <c r="U661" t="n">
        <v>0.57</v>
      </c>
      <c r="V661" t="n">
        <v>0.82</v>
      </c>
      <c r="W661" t="n">
        <v>5.38</v>
      </c>
      <c r="X661" t="n">
        <v>1.38</v>
      </c>
      <c r="Y661" t="n">
        <v>1</v>
      </c>
      <c r="Z661" t="n">
        <v>10</v>
      </c>
    </row>
    <row r="662">
      <c r="A662" t="n">
        <v>22</v>
      </c>
      <c r="B662" t="n">
        <v>135</v>
      </c>
      <c r="C662" t="inlineStr">
        <is>
          <t xml:space="preserve">CONCLUIDO	</t>
        </is>
      </c>
      <c r="D662" t="n">
        <v>3.2554</v>
      </c>
      <c r="E662" t="n">
        <v>30.72</v>
      </c>
      <c r="F662" t="n">
        <v>25.49</v>
      </c>
      <c r="G662" t="n">
        <v>32.54</v>
      </c>
      <c r="H662" t="n">
        <v>0.42</v>
      </c>
      <c r="I662" t="n">
        <v>47</v>
      </c>
      <c r="J662" t="n">
        <v>273.76</v>
      </c>
      <c r="K662" t="n">
        <v>59.89</v>
      </c>
      <c r="L662" t="n">
        <v>6.5</v>
      </c>
      <c r="M662" t="n">
        <v>45</v>
      </c>
      <c r="N662" t="n">
        <v>72.37</v>
      </c>
      <c r="O662" t="n">
        <v>33998.16</v>
      </c>
      <c r="P662" t="n">
        <v>413.45</v>
      </c>
      <c r="Q662" t="n">
        <v>1397.18</v>
      </c>
      <c r="R662" t="n">
        <v>115.55</v>
      </c>
      <c r="S662" t="n">
        <v>66.97</v>
      </c>
      <c r="T662" t="n">
        <v>21541.04</v>
      </c>
      <c r="U662" t="n">
        <v>0.58</v>
      </c>
      <c r="V662" t="n">
        <v>0.83</v>
      </c>
      <c r="W662" t="n">
        <v>5.38</v>
      </c>
      <c r="X662" t="n">
        <v>1.32</v>
      </c>
      <c r="Y662" t="n">
        <v>1</v>
      </c>
      <c r="Z662" t="n">
        <v>10</v>
      </c>
    </row>
    <row r="663">
      <c r="A663" t="n">
        <v>23</v>
      </c>
      <c r="B663" t="n">
        <v>135</v>
      </c>
      <c r="C663" t="inlineStr">
        <is>
          <t xml:space="preserve">CONCLUIDO	</t>
        </is>
      </c>
      <c r="D663" t="n">
        <v>3.2727</v>
      </c>
      <c r="E663" t="n">
        <v>30.56</v>
      </c>
      <c r="F663" t="n">
        <v>25.43</v>
      </c>
      <c r="G663" t="n">
        <v>33.9</v>
      </c>
      <c r="H663" t="n">
        <v>0.44</v>
      </c>
      <c r="I663" t="n">
        <v>45</v>
      </c>
      <c r="J663" t="n">
        <v>274.24</v>
      </c>
      <c r="K663" t="n">
        <v>59.89</v>
      </c>
      <c r="L663" t="n">
        <v>6.75</v>
      </c>
      <c r="M663" t="n">
        <v>43</v>
      </c>
      <c r="N663" t="n">
        <v>72.61</v>
      </c>
      <c r="O663" t="n">
        <v>34057.71</v>
      </c>
      <c r="P663" t="n">
        <v>411.79</v>
      </c>
      <c r="Q663" t="n">
        <v>1397.29</v>
      </c>
      <c r="R663" t="n">
        <v>113.62</v>
      </c>
      <c r="S663" t="n">
        <v>66.97</v>
      </c>
      <c r="T663" t="n">
        <v>20588.83</v>
      </c>
      <c r="U663" t="n">
        <v>0.59</v>
      </c>
      <c r="V663" t="n">
        <v>0.83</v>
      </c>
      <c r="W663" t="n">
        <v>5.37</v>
      </c>
      <c r="X663" t="n">
        <v>1.26</v>
      </c>
      <c r="Y663" t="n">
        <v>1</v>
      </c>
      <c r="Z663" t="n">
        <v>10</v>
      </c>
    </row>
    <row r="664">
      <c r="A664" t="n">
        <v>24</v>
      </c>
      <c r="B664" t="n">
        <v>135</v>
      </c>
      <c r="C664" t="inlineStr">
        <is>
          <t xml:space="preserve">CONCLUIDO	</t>
        </is>
      </c>
      <c r="D664" t="n">
        <v>3.2903</v>
      </c>
      <c r="E664" t="n">
        <v>30.39</v>
      </c>
      <c r="F664" t="n">
        <v>25.37</v>
      </c>
      <c r="G664" t="n">
        <v>35.39</v>
      </c>
      <c r="H664" t="n">
        <v>0.45</v>
      </c>
      <c r="I664" t="n">
        <v>43</v>
      </c>
      <c r="J664" t="n">
        <v>274.73</v>
      </c>
      <c r="K664" t="n">
        <v>59.89</v>
      </c>
      <c r="L664" t="n">
        <v>7</v>
      </c>
      <c r="M664" t="n">
        <v>41</v>
      </c>
      <c r="N664" t="n">
        <v>72.84</v>
      </c>
      <c r="O664" t="n">
        <v>34117.35</v>
      </c>
      <c r="P664" t="n">
        <v>409.75</v>
      </c>
      <c r="Q664" t="n">
        <v>1397.24</v>
      </c>
      <c r="R664" t="n">
        <v>111.69</v>
      </c>
      <c r="S664" t="n">
        <v>66.97</v>
      </c>
      <c r="T664" t="n">
        <v>19629.45</v>
      </c>
      <c r="U664" t="n">
        <v>0.6</v>
      </c>
      <c r="V664" t="n">
        <v>0.83</v>
      </c>
      <c r="W664" t="n">
        <v>5.36</v>
      </c>
      <c r="X664" t="n">
        <v>1.2</v>
      </c>
      <c r="Y664" t="n">
        <v>1</v>
      </c>
      <c r="Z664" t="n">
        <v>10</v>
      </c>
    </row>
    <row r="665">
      <c r="A665" t="n">
        <v>25</v>
      </c>
      <c r="B665" t="n">
        <v>135</v>
      </c>
      <c r="C665" t="inlineStr">
        <is>
          <t xml:space="preserve">CONCLUIDO	</t>
        </is>
      </c>
      <c r="D665" t="n">
        <v>3.2986</v>
      </c>
      <c r="E665" t="n">
        <v>30.32</v>
      </c>
      <c r="F665" t="n">
        <v>25.34</v>
      </c>
      <c r="G665" t="n">
        <v>36.2</v>
      </c>
      <c r="H665" t="n">
        <v>0.47</v>
      </c>
      <c r="I665" t="n">
        <v>42</v>
      </c>
      <c r="J665" t="n">
        <v>275.21</v>
      </c>
      <c r="K665" t="n">
        <v>59.89</v>
      </c>
      <c r="L665" t="n">
        <v>7.25</v>
      </c>
      <c r="M665" t="n">
        <v>40</v>
      </c>
      <c r="N665" t="n">
        <v>73.08</v>
      </c>
      <c r="O665" t="n">
        <v>34177.09</v>
      </c>
      <c r="P665" t="n">
        <v>408.68</v>
      </c>
      <c r="Q665" t="n">
        <v>1397.37</v>
      </c>
      <c r="R665" t="n">
        <v>110.78</v>
      </c>
      <c r="S665" t="n">
        <v>66.97</v>
      </c>
      <c r="T665" t="n">
        <v>19182.79</v>
      </c>
      <c r="U665" t="n">
        <v>0.6</v>
      </c>
      <c r="V665" t="n">
        <v>0.83</v>
      </c>
      <c r="W665" t="n">
        <v>5.36</v>
      </c>
      <c r="X665" t="n">
        <v>1.17</v>
      </c>
      <c r="Y665" t="n">
        <v>1</v>
      </c>
      <c r="Z665" t="n">
        <v>10</v>
      </c>
    </row>
    <row r="666">
      <c r="A666" t="n">
        <v>26</v>
      </c>
      <c r="B666" t="n">
        <v>135</v>
      </c>
      <c r="C666" t="inlineStr">
        <is>
          <t xml:space="preserve">CONCLUIDO	</t>
        </is>
      </c>
      <c r="D666" t="n">
        <v>3.3154</v>
      </c>
      <c r="E666" t="n">
        <v>30.16</v>
      </c>
      <c r="F666" t="n">
        <v>25.29</v>
      </c>
      <c r="G666" t="n">
        <v>37.93</v>
      </c>
      <c r="H666" t="n">
        <v>0.48</v>
      </c>
      <c r="I666" t="n">
        <v>40</v>
      </c>
      <c r="J666" t="n">
        <v>275.7</v>
      </c>
      <c r="K666" t="n">
        <v>59.89</v>
      </c>
      <c r="L666" t="n">
        <v>7.5</v>
      </c>
      <c r="M666" t="n">
        <v>38</v>
      </c>
      <c r="N666" t="n">
        <v>73.31</v>
      </c>
      <c r="O666" t="n">
        <v>34236.91</v>
      </c>
      <c r="P666" t="n">
        <v>406.81</v>
      </c>
      <c r="Q666" t="n">
        <v>1397.28</v>
      </c>
      <c r="R666" t="n">
        <v>109.05</v>
      </c>
      <c r="S666" t="n">
        <v>66.97</v>
      </c>
      <c r="T666" t="n">
        <v>18325.04</v>
      </c>
      <c r="U666" t="n">
        <v>0.61</v>
      </c>
      <c r="V666" t="n">
        <v>0.83</v>
      </c>
      <c r="W666" t="n">
        <v>5.36</v>
      </c>
      <c r="X666" t="n">
        <v>1.12</v>
      </c>
      <c r="Y666" t="n">
        <v>1</v>
      </c>
      <c r="Z666" t="n">
        <v>10</v>
      </c>
    </row>
    <row r="667">
      <c r="A667" t="n">
        <v>27</v>
      </c>
      <c r="B667" t="n">
        <v>135</v>
      </c>
      <c r="C667" t="inlineStr">
        <is>
          <t xml:space="preserve">CONCLUIDO	</t>
        </is>
      </c>
      <c r="D667" t="n">
        <v>3.3224</v>
      </c>
      <c r="E667" t="n">
        <v>30.1</v>
      </c>
      <c r="F667" t="n">
        <v>25.27</v>
      </c>
      <c r="G667" t="n">
        <v>38.88</v>
      </c>
      <c r="H667" t="n">
        <v>0.5</v>
      </c>
      <c r="I667" t="n">
        <v>39</v>
      </c>
      <c r="J667" t="n">
        <v>276.18</v>
      </c>
      <c r="K667" t="n">
        <v>59.89</v>
      </c>
      <c r="L667" t="n">
        <v>7.75</v>
      </c>
      <c r="M667" t="n">
        <v>37</v>
      </c>
      <c r="N667" t="n">
        <v>73.55</v>
      </c>
      <c r="O667" t="n">
        <v>34296.82</v>
      </c>
      <c r="P667" t="n">
        <v>405.69</v>
      </c>
      <c r="Q667" t="n">
        <v>1397.18</v>
      </c>
      <c r="R667" t="n">
        <v>108.81</v>
      </c>
      <c r="S667" t="n">
        <v>66.97</v>
      </c>
      <c r="T667" t="n">
        <v>18213.88</v>
      </c>
      <c r="U667" t="n">
        <v>0.62</v>
      </c>
      <c r="V667" t="n">
        <v>0.83</v>
      </c>
      <c r="W667" t="n">
        <v>5.35</v>
      </c>
      <c r="X667" t="n">
        <v>1.11</v>
      </c>
      <c r="Y667" t="n">
        <v>1</v>
      </c>
      <c r="Z667" t="n">
        <v>10</v>
      </c>
    </row>
    <row r="668">
      <c r="A668" t="n">
        <v>28</v>
      </c>
      <c r="B668" t="n">
        <v>135</v>
      </c>
      <c r="C668" t="inlineStr">
        <is>
          <t xml:space="preserve">CONCLUIDO	</t>
        </is>
      </c>
      <c r="D668" t="n">
        <v>3.3326</v>
      </c>
      <c r="E668" t="n">
        <v>30.01</v>
      </c>
      <c r="F668" t="n">
        <v>25.23</v>
      </c>
      <c r="G668" t="n">
        <v>39.84</v>
      </c>
      <c r="H668" t="n">
        <v>0.51</v>
      </c>
      <c r="I668" t="n">
        <v>38</v>
      </c>
      <c r="J668" t="n">
        <v>276.67</v>
      </c>
      <c r="K668" t="n">
        <v>59.89</v>
      </c>
      <c r="L668" t="n">
        <v>8</v>
      </c>
      <c r="M668" t="n">
        <v>36</v>
      </c>
      <c r="N668" t="n">
        <v>73.78</v>
      </c>
      <c r="O668" t="n">
        <v>34356.83</v>
      </c>
      <c r="P668" t="n">
        <v>403.77</v>
      </c>
      <c r="Q668" t="n">
        <v>1397.18</v>
      </c>
      <c r="R668" t="n">
        <v>107.27</v>
      </c>
      <c r="S668" t="n">
        <v>66.97</v>
      </c>
      <c r="T668" t="n">
        <v>17446.43</v>
      </c>
      <c r="U668" t="n">
        <v>0.62</v>
      </c>
      <c r="V668" t="n">
        <v>0.83</v>
      </c>
      <c r="W668" t="n">
        <v>5.36</v>
      </c>
      <c r="X668" t="n">
        <v>1.07</v>
      </c>
      <c r="Y668" t="n">
        <v>1</v>
      </c>
      <c r="Z668" t="n">
        <v>10</v>
      </c>
    </row>
    <row r="669">
      <c r="A669" t="n">
        <v>29</v>
      </c>
      <c r="B669" t="n">
        <v>135</v>
      </c>
      <c r="C669" t="inlineStr">
        <is>
          <t xml:space="preserve">CONCLUIDO	</t>
        </is>
      </c>
      <c r="D669" t="n">
        <v>3.351</v>
      </c>
      <c r="E669" t="n">
        <v>29.84</v>
      </c>
      <c r="F669" t="n">
        <v>25.17</v>
      </c>
      <c r="G669" t="n">
        <v>41.95</v>
      </c>
      <c r="H669" t="n">
        <v>0.53</v>
      </c>
      <c r="I669" t="n">
        <v>36</v>
      </c>
      <c r="J669" t="n">
        <v>277.16</v>
      </c>
      <c r="K669" t="n">
        <v>59.89</v>
      </c>
      <c r="L669" t="n">
        <v>8.25</v>
      </c>
      <c r="M669" t="n">
        <v>34</v>
      </c>
      <c r="N669" t="n">
        <v>74.02</v>
      </c>
      <c r="O669" t="n">
        <v>34416.93</v>
      </c>
      <c r="P669" t="n">
        <v>402.39</v>
      </c>
      <c r="Q669" t="n">
        <v>1397.19</v>
      </c>
      <c r="R669" t="n">
        <v>105.2</v>
      </c>
      <c r="S669" t="n">
        <v>66.97</v>
      </c>
      <c r="T669" t="n">
        <v>16419.68</v>
      </c>
      <c r="U669" t="n">
        <v>0.64</v>
      </c>
      <c r="V669" t="n">
        <v>0.84</v>
      </c>
      <c r="W669" t="n">
        <v>5.35</v>
      </c>
      <c r="X669" t="n">
        <v>1</v>
      </c>
      <c r="Y669" t="n">
        <v>1</v>
      </c>
      <c r="Z669" t="n">
        <v>10</v>
      </c>
    </row>
    <row r="670">
      <c r="A670" t="n">
        <v>30</v>
      </c>
      <c r="B670" t="n">
        <v>135</v>
      </c>
      <c r="C670" t="inlineStr">
        <is>
          <t xml:space="preserve">CONCLUIDO	</t>
        </is>
      </c>
      <c r="D670" t="n">
        <v>3.3596</v>
      </c>
      <c r="E670" t="n">
        <v>29.77</v>
      </c>
      <c r="F670" t="n">
        <v>25.14</v>
      </c>
      <c r="G670" t="n">
        <v>43.1</v>
      </c>
      <c r="H670" t="n">
        <v>0.55</v>
      </c>
      <c r="I670" t="n">
        <v>35</v>
      </c>
      <c r="J670" t="n">
        <v>277.65</v>
      </c>
      <c r="K670" t="n">
        <v>59.89</v>
      </c>
      <c r="L670" t="n">
        <v>8.5</v>
      </c>
      <c r="M670" t="n">
        <v>33</v>
      </c>
      <c r="N670" t="n">
        <v>74.26000000000001</v>
      </c>
      <c r="O670" t="n">
        <v>34477.13</v>
      </c>
      <c r="P670" t="n">
        <v>400.69</v>
      </c>
      <c r="Q670" t="n">
        <v>1397.32</v>
      </c>
      <c r="R670" t="n">
        <v>104.37</v>
      </c>
      <c r="S670" t="n">
        <v>66.97</v>
      </c>
      <c r="T670" t="n">
        <v>16009.25</v>
      </c>
      <c r="U670" t="n">
        <v>0.64</v>
      </c>
      <c r="V670" t="n">
        <v>0.84</v>
      </c>
      <c r="W670" t="n">
        <v>5.35</v>
      </c>
      <c r="X670" t="n">
        <v>0.98</v>
      </c>
      <c r="Y670" t="n">
        <v>1</v>
      </c>
      <c r="Z670" t="n">
        <v>10</v>
      </c>
    </row>
    <row r="671">
      <c r="A671" t="n">
        <v>31</v>
      </c>
      <c r="B671" t="n">
        <v>135</v>
      </c>
      <c r="C671" t="inlineStr">
        <is>
          <t xml:space="preserve">CONCLUIDO	</t>
        </is>
      </c>
      <c r="D671" t="n">
        <v>3.3704</v>
      </c>
      <c r="E671" t="n">
        <v>29.67</v>
      </c>
      <c r="F671" t="n">
        <v>25.1</v>
      </c>
      <c r="G671" t="n">
        <v>44.29</v>
      </c>
      <c r="H671" t="n">
        <v>0.5600000000000001</v>
      </c>
      <c r="I671" t="n">
        <v>34</v>
      </c>
      <c r="J671" t="n">
        <v>278.13</v>
      </c>
      <c r="K671" t="n">
        <v>59.89</v>
      </c>
      <c r="L671" t="n">
        <v>8.75</v>
      </c>
      <c r="M671" t="n">
        <v>32</v>
      </c>
      <c r="N671" t="n">
        <v>74.5</v>
      </c>
      <c r="O671" t="n">
        <v>34537.41</v>
      </c>
      <c r="P671" t="n">
        <v>399.51</v>
      </c>
      <c r="Q671" t="n">
        <v>1397.32</v>
      </c>
      <c r="R671" t="n">
        <v>102.84</v>
      </c>
      <c r="S671" t="n">
        <v>66.97</v>
      </c>
      <c r="T671" t="n">
        <v>15250.49</v>
      </c>
      <c r="U671" t="n">
        <v>0.65</v>
      </c>
      <c r="V671" t="n">
        <v>0.84</v>
      </c>
      <c r="W671" t="n">
        <v>5.35</v>
      </c>
      <c r="X671" t="n">
        <v>0.93</v>
      </c>
      <c r="Y671" t="n">
        <v>1</v>
      </c>
      <c r="Z671" t="n">
        <v>10</v>
      </c>
    </row>
    <row r="672">
      <c r="A672" t="n">
        <v>32</v>
      </c>
      <c r="B672" t="n">
        <v>135</v>
      </c>
      <c r="C672" t="inlineStr">
        <is>
          <t xml:space="preserve">CONCLUIDO	</t>
        </is>
      </c>
      <c r="D672" t="n">
        <v>3.38</v>
      </c>
      <c r="E672" t="n">
        <v>29.59</v>
      </c>
      <c r="F672" t="n">
        <v>25.06</v>
      </c>
      <c r="G672" t="n">
        <v>45.57</v>
      </c>
      <c r="H672" t="n">
        <v>0.58</v>
      </c>
      <c r="I672" t="n">
        <v>33</v>
      </c>
      <c r="J672" t="n">
        <v>278.62</v>
      </c>
      <c r="K672" t="n">
        <v>59.89</v>
      </c>
      <c r="L672" t="n">
        <v>9</v>
      </c>
      <c r="M672" t="n">
        <v>31</v>
      </c>
      <c r="N672" t="n">
        <v>74.73999999999999</v>
      </c>
      <c r="O672" t="n">
        <v>34597.8</v>
      </c>
      <c r="P672" t="n">
        <v>398.33</v>
      </c>
      <c r="Q672" t="n">
        <v>1397.28</v>
      </c>
      <c r="R672" t="n">
        <v>101.55</v>
      </c>
      <c r="S672" t="n">
        <v>66.97</v>
      </c>
      <c r="T672" t="n">
        <v>14613.73</v>
      </c>
      <c r="U672" t="n">
        <v>0.66</v>
      </c>
      <c r="V672" t="n">
        <v>0.84</v>
      </c>
      <c r="W672" t="n">
        <v>5.35</v>
      </c>
      <c r="X672" t="n">
        <v>0.9</v>
      </c>
      <c r="Y672" t="n">
        <v>1</v>
      </c>
      <c r="Z672" t="n">
        <v>10</v>
      </c>
    </row>
    <row r="673">
      <c r="A673" t="n">
        <v>33</v>
      </c>
      <c r="B673" t="n">
        <v>135</v>
      </c>
      <c r="C673" t="inlineStr">
        <is>
          <t xml:space="preserve">CONCLUIDO	</t>
        </is>
      </c>
      <c r="D673" t="n">
        <v>3.3872</v>
      </c>
      <c r="E673" t="n">
        <v>29.52</v>
      </c>
      <c r="F673" t="n">
        <v>25.05</v>
      </c>
      <c r="G673" t="n">
        <v>46.97</v>
      </c>
      <c r="H673" t="n">
        <v>0.59</v>
      </c>
      <c r="I673" t="n">
        <v>32</v>
      </c>
      <c r="J673" t="n">
        <v>279.11</v>
      </c>
      <c r="K673" t="n">
        <v>59.89</v>
      </c>
      <c r="L673" t="n">
        <v>9.25</v>
      </c>
      <c r="M673" t="n">
        <v>30</v>
      </c>
      <c r="N673" t="n">
        <v>74.98</v>
      </c>
      <c r="O673" t="n">
        <v>34658.27</v>
      </c>
      <c r="P673" t="n">
        <v>397.56</v>
      </c>
      <c r="Q673" t="n">
        <v>1397.32</v>
      </c>
      <c r="R673" t="n">
        <v>101.48</v>
      </c>
      <c r="S673" t="n">
        <v>66.97</v>
      </c>
      <c r="T673" t="n">
        <v>14582.37</v>
      </c>
      <c r="U673" t="n">
        <v>0.66</v>
      </c>
      <c r="V673" t="n">
        <v>0.84</v>
      </c>
      <c r="W673" t="n">
        <v>5.34</v>
      </c>
      <c r="X673" t="n">
        <v>0.88</v>
      </c>
      <c r="Y673" t="n">
        <v>1</v>
      </c>
      <c r="Z673" t="n">
        <v>10</v>
      </c>
    </row>
    <row r="674">
      <c r="A674" t="n">
        <v>34</v>
      </c>
      <c r="B674" t="n">
        <v>135</v>
      </c>
      <c r="C674" t="inlineStr">
        <is>
          <t xml:space="preserve">CONCLUIDO	</t>
        </is>
      </c>
      <c r="D674" t="n">
        <v>3.3963</v>
      </c>
      <c r="E674" t="n">
        <v>29.44</v>
      </c>
      <c r="F674" t="n">
        <v>25.02</v>
      </c>
      <c r="G674" t="n">
        <v>48.43</v>
      </c>
      <c r="H674" t="n">
        <v>0.6</v>
      </c>
      <c r="I674" t="n">
        <v>31</v>
      </c>
      <c r="J674" t="n">
        <v>279.61</v>
      </c>
      <c r="K674" t="n">
        <v>59.89</v>
      </c>
      <c r="L674" t="n">
        <v>9.5</v>
      </c>
      <c r="M674" t="n">
        <v>29</v>
      </c>
      <c r="N674" t="n">
        <v>75.22</v>
      </c>
      <c r="O674" t="n">
        <v>34718.84</v>
      </c>
      <c r="P674" t="n">
        <v>396.19</v>
      </c>
      <c r="Q674" t="n">
        <v>1397.38</v>
      </c>
      <c r="R674" t="n">
        <v>100.73</v>
      </c>
      <c r="S674" t="n">
        <v>66.97</v>
      </c>
      <c r="T674" t="n">
        <v>14209.79</v>
      </c>
      <c r="U674" t="n">
        <v>0.66</v>
      </c>
      <c r="V674" t="n">
        <v>0.84</v>
      </c>
      <c r="W674" t="n">
        <v>5.34</v>
      </c>
      <c r="X674" t="n">
        <v>0.86</v>
      </c>
      <c r="Y674" t="n">
        <v>1</v>
      </c>
      <c r="Z674" t="n">
        <v>10</v>
      </c>
    </row>
    <row r="675">
      <c r="A675" t="n">
        <v>35</v>
      </c>
      <c r="B675" t="n">
        <v>135</v>
      </c>
      <c r="C675" t="inlineStr">
        <is>
          <t xml:space="preserve">CONCLUIDO	</t>
        </is>
      </c>
      <c r="D675" t="n">
        <v>3.4053</v>
      </c>
      <c r="E675" t="n">
        <v>29.37</v>
      </c>
      <c r="F675" t="n">
        <v>25</v>
      </c>
      <c r="G675" t="n">
        <v>49.99</v>
      </c>
      <c r="H675" t="n">
        <v>0.62</v>
      </c>
      <c r="I675" t="n">
        <v>30</v>
      </c>
      <c r="J675" t="n">
        <v>280.1</v>
      </c>
      <c r="K675" t="n">
        <v>59.89</v>
      </c>
      <c r="L675" t="n">
        <v>9.75</v>
      </c>
      <c r="M675" t="n">
        <v>28</v>
      </c>
      <c r="N675" t="n">
        <v>75.45999999999999</v>
      </c>
      <c r="O675" t="n">
        <v>34779.51</v>
      </c>
      <c r="P675" t="n">
        <v>394.61</v>
      </c>
      <c r="Q675" t="n">
        <v>1397.4</v>
      </c>
      <c r="R675" t="n">
        <v>99.73999999999999</v>
      </c>
      <c r="S675" t="n">
        <v>66.97</v>
      </c>
      <c r="T675" t="n">
        <v>13720.13</v>
      </c>
      <c r="U675" t="n">
        <v>0.67</v>
      </c>
      <c r="V675" t="n">
        <v>0.84</v>
      </c>
      <c r="W675" t="n">
        <v>5.34</v>
      </c>
      <c r="X675" t="n">
        <v>0.83</v>
      </c>
      <c r="Y675" t="n">
        <v>1</v>
      </c>
      <c r="Z675" t="n">
        <v>10</v>
      </c>
    </row>
    <row r="676">
      <c r="A676" t="n">
        <v>36</v>
      </c>
      <c r="B676" t="n">
        <v>135</v>
      </c>
      <c r="C676" t="inlineStr">
        <is>
          <t xml:space="preserve">CONCLUIDO	</t>
        </is>
      </c>
      <c r="D676" t="n">
        <v>3.4071</v>
      </c>
      <c r="E676" t="n">
        <v>29.35</v>
      </c>
      <c r="F676" t="n">
        <v>24.98</v>
      </c>
      <c r="G676" t="n">
        <v>49.96</v>
      </c>
      <c r="H676" t="n">
        <v>0.63</v>
      </c>
      <c r="I676" t="n">
        <v>30</v>
      </c>
      <c r="J676" t="n">
        <v>280.59</v>
      </c>
      <c r="K676" t="n">
        <v>59.89</v>
      </c>
      <c r="L676" t="n">
        <v>10</v>
      </c>
      <c r="M676" t="n">
        <v>28</v>
      </c>
      <c r="N676" t="n">
        <v>75.7</v>
      </c>
      <c r="O676" t="n">
        <v>34840.27</v>
      </c>
      <c r="P676" t="n">
        <v>393.56</v>
      </c>
      <c r="Q676" t="n">
        <v>1397.29</v>
      </c>
      <c r="R676" t="n">
        <v>99.16</v>
      </c>
      <c r="S676" t="n">
        <v>66.97</v>
      </c>
      <c r="T676" t="n">
        <v>13433.17</v>
      </c>
      <c r="U676" t="n">
        <v>0.68</v>
      </c>
      <c r="V676" t="n">
        <v>0.84</v>
      </c>
      <c r="W676" t="n">
        <v>5.34</v>
      </c>
      <c r="X676" t="n">
        <v>0.8100000000000001</v>
      </c>
      <c r="Y676" t="n">
        <v>1</v>
      </c>
      <c r="Z676" t="n">
        <v>10</v>
      </c>
    </row>
    <row r="677">
      <c r="A677" t="n">
        <v>37</v>
      </c>
      <c r="B677" t="n">
        <v>135</v>
      </c>
      <c r="C677" t="inlineStr">
        <is>
          <t xml:space="preserve">CONCLUIDO	</t>
        </is>
      </c>
      <c r="D677" t="n">
        <v>3.4147</v>
      </c>
      <c r="E677" t="n">
        <v>29.29</v>
      </c>
      <c r="F677" t="n">
        <v>24.97</v>
      </c>
      <c r="G677" t="n">
        <v>51.65</v>
      </c>
      <c r="H677" t="n">
        <v>0.65</v>
      </c>
      <c r="I677" t="n">
        <v>29</v>
      </c>
      <c r="J677" t="n">
        <v>281.08</v>
      </c>
      <c r="K677" t="n">
        <v>59.89</v>
      </c>
      <c r="L677" t="n">
        <v>10.25</v>
      </c>
      <c r="M677" t="n">
        <v>27</v>
      </c>
      <c r="N677" t="n">
        <v>75.95</v>
      </c>
      <c r="O677" t="n">
        <v>34901.13</v>
      </c>
      <c r="P677" t="n">
        <v>392.13</v>
      </c>
      <c r="Q677" t="n">
        <v>1397.22</v>
      </c>
      <c r="R677" t="n">
        <v>98.70999999999999</v>
      </c>
      <c r="S677" t="n">
        <v>66.97</v>
      </c>
      <c r="T677" t="n">
        <v>13213.45</v>
      </c>
      <c r="U677" t="n">
        <v>0.68</v>
      </c>
      <c r="V677" t="n">
        <v>0.84</v>
      </c>
      <c r="W677" t="n">
        <v>5.34</v>
      </c>
      <c r="X677" t="n">
        <v>0.8</v>
      </c>
      <c r="Y677" t="n">
        <v>1</v>
      </c>
      <c r="Z677" t="n">
        <v>10</v>
      </c>
    </row>
    <row r="678">
      <c r="A678" t="n">
        <v>38</v>
      </c>
      <c r="B678" t="n">
        <v>135</v>
      </c>
      <c r="C678" t="inlineStr">
        <is>
          <t xml:space="preserve">CONCLUIDO	</t>
        </is>
      </c>
      <c r="D678" t="n">
        <v>3.4229</v>
      </c>
      <c r="E678" t="n">
        <v>29.21</v>
      </c>
      <c r="F678" t="n">
        <v>24.95</v>
      </c>
      <c r="G678" t="n">
        <v>53.46</v>
      </c>
      <c r="H678" t="n">
        <v>0.66</v>
      </c>
      <c r="I678" t="n">
        <v>28</v>
      </c>
      <c r="J678" t="n">
        <v>281.58</v>
      </c>
      <c r="K678" t="n">
        <v>59.89</v>
      </c>
      <c r="L678" t="n">
        <v>10.5</v>
      </c>
      <c r="M678" t="n">
        <v>26</v>
      </c>
      <c r="N678" t="n">
        <v>76.19</v>
      </c>
      <c r="O678" t="n">
        <v>34962.08</v>
      </c>
      <c r="P678" t="n">
        <v>391.73</v>
      </c>
      <c r="Q678" t="n">
        <v>1397.24</v>
      </c>
      <c r="R678" t="n">
        <v>97.93000000000001</v>
      </c>
      <c r="S678" t="n">
        <v>66.97</v>
      </c>
      <c r="T678" t="n">
        <v>12827.19</v>
      </c>
      <c r="U678" t="n">
        <v>0.68</v>
      </c>
      <c r="V678" t="n">
        <v>0.84</v>
      </c>
      <c r="W678" t="n">
        <v>5.34</v>
      </c>
      <c r="X678" t="n">
        <v>0.78</v>
      </c>
      <c r="Y678" t="n">
        <v>1</v>
      </c>
      <c r="Z678" t="n">
        <v>10</v>
      </c>
    </row>
    <row r="679">
      <c r="A679" t="n">
        <v>39</v>
      </c>
      <c r="B679" t="n">
        <v>135</v>
      </c>
      <c r="C679" t="inlineStr">
        <is>
          <t xml:space="preserve">CONCLUIDO	</t>
        </is>
      </c>
      <c r="D679" t="n">
        <v>3.434</v>
      </c>
      <c r="E679" t="n">
        <v>29.12</v>
      </c>
      <c r="F679" t="n">
        <v>24.9</v>
      </c>
      <c r="G679" t="n">
        <v>55.34</v>
      </c>
      <c r="H679" t="n">
        <v>0.68</v>
      </c>
      <c r="I679" t="n">
        <v>27</v>
      </c>
      <c r="J679" t="n">
        <v>282.07</v>
      </c>
      <c r="K679" t="n">
        <v>59.89</v>
      </c>
      <c r="L679" t="n">
        <v>10.75</v>
      </c>
      <c r="M679" t="n">
        <v>25</v>
      </c>
      <c r="N679" t="n">
        <v>76.44</v>
      </c>
      <c r="O679" t="n">
        <v>35023.13</v>
      </c>
      <c r="P679" t="n">
        <v>389.77</v>
      </c>
      <c r="Q679" t="n">
        <v>1397.23</v>
      </c>
      <c r="R679" t="n">
        <v>96.48999999999999</v>
      </c>
      <c r="S679" t="n">
        <v>66.97</v>
      </c>
      <c r="T679" t="n">
        <v>12110.8</v>
      </c>
      <c r="U679" t="n">
        <v>0.6899999999999999</v>
      </c>
      <c r="V679" t="n">
        <v>0.85</v>
      </c>
      <c r="W679" t="n">
        <v>5.34</v>
      </c>
      <c r="X679" t="n">
        <v>0.74</v>
      </c>
      <c r="Y679" t="n">
        <v>1</v>
      </c>
      <c r="Z679" t="n">
        <v>10</v>
      </c>
    </row>
    <row r="680">
      <c r="A680" t="n">
        <v>40</v>
      </c>
      <c r="B680" t="n">
        <v>135</v>
      </c>
      <c r="C680" t="inlineStr">
        <is>
          <t xml:space="preserve">CONCLUIDO	</t>
        </is>
      </c>
      <c r="D680" t="n">
        <v>3.4331</v>
      </c>
      <c r="E680" t="n">
        <v>29.13</v>
      </c>
      <c r="F680" t="n">
        <v>24.91</v>
      </c>
      <c r="G680" t="n">
        <v>55.36</v>
      </c>
      <c r="H680" t="n">
        <v>0.6899999999999999</v>
      </c>
      <c r="I680" t="n">
        <v>27</v>
      </c>
      <c r="J680" t="n">
        <v>282.57</v>
      </c>
      <c r="K680" t="n">
        <v>59.89</v>
      </c>
      <c r="L680" t="n">
        <v>11</v>
      </c>
      <c r="M680" t="n">
        <v>25</v>
      </c>
      <c r="N680" t="n">
        <v>76.68000000000001</v>
      </c>
      <c r="O680" t="n">
        <v>35084.28</v>
      </c>
      <c r="P680" t="n">
        <v>388.92</v>
      </c>
      <c r="Q680" t="n">
        <v>1397.26</v>
      </c>
      <c r="R680" t="n">
        <v>96.78</v>
      </c>
      <c r="S680" t="n">
        <v>66.97</v>
      </c>
      <c r="T680" t="n">
        <v>12256.76</v>
      </c>
      <c r="U680" t="n">
        <v>0.6899999999999999</v>
      </c>
      <c r="V680" t="n">
        <v>0.84</v>
      </c>
      <c r="W680" t="n">
        <v>5.34</v>
      </c>
      <c r="X680" t="n">
        <v>0.74</v>
      </c>
      <c r="Y680" t="n">
        <v>1</v>
      </c>
      <c r="Z680" t="n">
        <v>10</v>
      </c>
    </row>
    <row r="681">
      <c r="A681" t="n">
        <v>41</v>
      </c>
      <c r="B681" t="n">
        <v>135</v>
      </c>
      <c r="C681" t="inlineStr">
        <is>
          <t xml:space="preserve">CONCLUIDO	</t>
        </is>
      </c>
      <c r="D681" t="n">
        <v>3.443</v>
      </c>
      <c r="E681" t="n">
        <v>29.04</v>
      </c>
      <c r="F681" t="n">
        <v>24.88</v>
      </c>
      <c r="G681" t="n">
        <v>57.41</v>
      </c>
      <c r="H681" t="n">
        <v>0.71</v>
      </c>
      <c r="I681" t="n">
        <v>26</v>
      </c>
      <c r="J681" t="n">
        <v>283.06</v>
      </c>
      <c r="K681" t="n">
        <v>59.89</v>
      </c>
      <c r="L681" t="n">
        <v>11.25</v>
      </c>
      <c r="M681" t="n">
        <v>24</v>
      </c>
      <c r="N681" t="n">
        <v>76.93000000000001</v>
      </c>
      <c r="O681" t="n">
        <v>35145.53</v>
      </c>
      <c r="P681" t="n">
        <v>387.24</v>
      </c>
      <c r="Q681" t="n">
        <v>1397.3</v>
      </c>
      <c r="R681" t="n">
        <v>95.81999999999999</v>
      </c>
      <c r="S681" t="n">
        <v>66.97</v>
      </c>
      <c r="T681" t="n">
        <v>11781.73</v>
      </c>
      <c r="U681" t="n">
        <v>0.7</v>
      </c>
      <c r="V681" t="n">
        <v>0.85</v>
      </c>
      <c r="W681" t="n">
        <v>5.33</v>
      </c>
      <c r="X681" t="n">
        <v>0.71</v>
      </c>
      <c r="Y681" t="n">
        <v>1</v>
      </c>
      <c r="Z681" t="n">
        <v>10</v>
      </c>
    </row>
    <row r="682">
      <c r="A682" t="n">
        <v>42</v>
      </c>
      <c r="B682" t="n">
        <v>135</v>
      </c>
      <c r="C682" t="inlineStr">
        <is>
          <t xml:space="preserve">CONCLUIDO	</t>
        </is>
      </c>
      <c r="D682" t="n">
        <v>3.4422</v>
      </c>
      <c r="E682" t="n">
        <v>29.05</v>
      </c>
      <c r="F682" t="n">
        <v>24.88</v>
      </c>
      <c r="G682" t="n">
        <v>57.42</v>
      </c>
      <c r="H682" t="n">
        <v>0.72</v>
      </c>
      <c r="I682" t="n">
        <v>26</v>
      </c>
      <c r="J682" t="n">
        <v>283.56</v>
      </c>
      <c r="K682" t="n">
        <v>59.89</v>
      </c>
      <c r="L682" t="n">
        <v>11.5</v>
      </c>
      <c r="M682" t="n">
        <v>24</v>
      </c>
      <c r="N682" t="n">
        <v>77.18000000000001</v>
      </c>
      <c r="O682" t="n">
        <v>35206.88</v>
      </c>
      <c r="P682" t="n">
        <v>386.55</v>
      </c>
      <c r="Q682" t="n">
        <v>1397.5</v>
      </c>
      <c r="R682" t="n">
        <v>95.79000000000001</v>
      </c>
      <c r="S682" t="n">
        <v>66.97</v>
      </c>
      <c r="T682" t="n">
        <v>11764.63</v>
      </c>
      <c r="U682" t="n">
        <v>0.7</v>
      </c>
      <c r="V682" t="n">
        <v>0.85</v>
      </c>
      <c r="W682" t="n">
        <v>5.34</v>
      </c>
      <c r="X682" t="n">
        <v>0.72</v>
      </c>
      <c r="Y682" t="n">
        <v>1</v>
      </c>
      <c r="Z682" t="n">
        <v>10</v>
      </c>
    </row>
    <row r="683">
      <c r="A683" t="n">
        <v>43</v>
      </c>
      <c r="B683" t="n">
        <v>135</v>
      </c>
      <c r="C683" t="inlineStr">
        <is>
          <t xml:space="preserve">CONCLUIDO	</t>
        </is>
      </c>
      <c r="D683" t="n">
        <v>3.4524</v>
      </c>
      <c r="E683" t="n">
        <v>28.97</v>
      </c>
      <c r="F683" t="n">
        <v>24.85</v>
      </c>
      <c r="G683" t="n">
        <v>59.64</v>
      </c>
      <c r="H683" t="n">
        <v>0.74</v>
      </c>
      <c r="I683" t="n">
        <v>25</v>
      </c>
      <c r="J683" t="n">
        <v>284.06</v>
      </c>
      <c r="K683" t="n">
        <v>59.89</v>
      </c>
      <c r="L683" t="n">
        <v>11.75</v>
      </c>
      <c r="M683" t="n">
        <v>23</v>
      </c>
      <c r="N683" t="n">
        <v>77.42</v>
      </c>
      <c r="O683" t="n">
        <v>35268.32</v>
      </c>
      <c r="P683" t="n">
        <v>385.59</v>
      </c>
      <c r="Q683" t="n">
        <v>1397.21</v>
      </c>
      <c r="R683" t="n">
        <v>94.67</v>
      </c>
      <c r="S683" t="n">
        <v>66.97</v>
      </c>
      <c r="T683" t="n">
        <v>11212.25</v>
      </c>
      <c r="U683" t="n">
        <v>0.71</v>
      </c>
      <c r="V683" t="n">
        <v>0.85</v>
      </c>
      <c r="W683" t="n">
        <v>5.34</v>
      </c>
      <c r="X683" t="n">
        <v>0.68</v>
      </c>
      <c r="Y683" t="n">
        <v>1</v>
      </c>
      <c r="Z683" t="n">
        <v>10</v>
      </c>
    </row>
    <row r="684">
      <c r="A684" t="n">
        <v>44</v>
      </c>
      <c r="B684" t="n">
        <v>135</v>
      </c>
      <c r="C684" t="inlineStr">
        <is>
          <t xml:space="preserve">CONCLUIDO	</t>
        </is>
      </c>
      <c r="D684" t="n">
        <v>3.4613</v>
      </c>
      <c r="E684" t="n">
        <v>28.89</v>
      </c>
      <c r="F684" t="n">
        <v>24.82</v>
      </c>
      <c r="G684" t="n">
        <v>62.06</v>
      </c>
      <c r="H684" t="n">
        <v>0.75</v>
      </c>
      <c r="I684" t="n">
        <v>24</v>
      </c>
      <c r="J684" t="n">
        <v>284.56</v>
      </c>
      <c r="K684" t="n">
        <v>59.89</v>
      </c>
      <c r="L684" t="n">
        <v>12</v>
      </c>
      <c r="M684" t="n">
        <v>22</v>
      </c>
      <c r="N684" t="n">
        <v>77.67</v>
      </c>
      <c r="O684" t="n">
        <v>35329.87</v>
      </c>
      <c r="P684" t="n">
        <v>383.94</v>
      </c>
      <c r="Q684" t="n">
        <v>1397.21</v>
      </c>
      <c r="R684" t="n">
        <v>94.09</v>
      </c>
      <c r="S684" t="n">
        <v>66.97</v>
      </c>
      <c r="T684" t="n">
        <v>10927.95</v>
      </c>
      <c r="U684" t="n">
        <v>0.71</v>
      </c>
      <c r="V684" t="n">
        <v>0.85</v>
      </c>
      <c r="W684" t="n">
        <v>5.33</v>
      </c>
      <c r="X684" t="n">
        <v>0.66</v>
      </c>
      <c r="Y684" t="n">
        <v>1</v>
      </c>
      <c r="Z684" t="n">
        <v>10</v>
      </c>
    </row>
    <row r="685">
      <c r="A685" t="n">
        <v>45</v>
      </c>
      <c r="B685" t="n">
        <v>135</v>
      </c>
      <c r="C685" t="inlineStr">
        <is>
          <t xml:space="preserve">CONCLUIDO	</t>
        </is>
      </c>
      <c r="D685" t="n">
        <v>3.461</v>
      </c>
      <c r="E685" t="n">
        <v>28.89</v>
      </c>
      <c r="F685" t="n">
        <v>24.83</v>
      </c>
      <c r="G685" t="n">
        <v>62.07</v>
      </c>
      <c r="H685" t="n">
        <v>0.77</v>
      </c>
      <c r="I685" t="n">
        <v>24</v>
      </c>
      <c r="J685" t="n">
        <v>285.06</v>
      </c>
      <c r="K685" t="n">
        <v>59.89</v>
      </c>
      <c r="L685" t="n">
        <v>12.25</v>
      </c>
      <c r="M685" t="n">
        <v>22</v>
      </c>
      <c r="N685" t="n">
        <v>77.92</v>
      </c>
      <c r="O685" t="n">
        <v>35391.51</v>
      </c>
      <c r="P685" t="n">
        <v>383.55</v>
      </c>
      <c r="Q685" t="n">
        <v>1397.18</v>
      </c>
      <c r="R685" t="n">
        <v>94.05</v>
      </c>
      <c r="S685" t="n">
        <v>66.97</v>
      </c>
      <c r="T685" t="n">
        <v>10907.09</v>
      </c>
      <c r="U685" t="n">
        <v>0.71</v>
      </c>
      <c r="V685" t="n">
        <v>0.85</v>
      </c>
      <c r="W685" t="n">
        <v>5.34</v>
      </c>
      <c r="X685" t="n">
        <v>0.66</v>
      </c>
      <c r="Y685" t="n">
        <v>1</v>
      </c>
      <c r="Z685" t="n">
        <v>10</v>
      </c>
    </row>
    <row r="686">
      <c r="A686" t="n">
        <v>46</v>
      </c>
      <c r="B686" t="n">
        <v>135</v>
      </c>
      <c r="C686" t="inlineStr">
        <is>
          <t xml:space="preserve">CONCLUIDO	</t>
        </is>
      </c>
      <c r="D686" t="n">
        <v>3.47</v>
      </c>
      <c r="E686" t="n">
        <v>28.82</v>
      </c>
      <c r="F686" t="n">
        <v>24.8</v>
      </c>
      <c r="G686" t="n">
        <v>64.7</v>
      </c>
      <c r="H686" t="n">
        <v>0.78</v>
      </c>
      <c r="I686" t="n">
        <v>23</v>
      </c>
      <c r="J686" t="n">
        <v>285.56</v>
      </c>
      <c r="K686" t="n">
        <v>59.89</v>
      </c>
      <c r="L686" t="n">
        <v>12.5</v>
      </c>
      <c r="M686" t="n">
        <v>21</v>
      </c>
      <c r="N686" t="n">
        <v>78.17</v>
      </c>
      <c r="O686" t="n">
        <v>35453.26</v>
      </c>
      <c r="P686" t="n">
        <v>382</v>
      </c>
      <c r="Q686" t="n">
        <v>1397.23</v>
      </c>
      <c r="R686" t="n">
        <v>93.23</v>
      </c>
      <c r="S686" t="n">
        <v>66.97</v>
      </c>
      <c r="T686" t="n">
        <v>10502.29</v>
      </c>
      <c r="U686" t="n">
        <v>0.72</v>
      </c>
      <c r="V686" t="n">
        <v>0.85</v>
      </c>
      <c r="W686" t="n">
        <v>5.33</v>
      </c>
      <c r="X686" t="n">
        <v>0.64</v>
      </c>
      <c r="Y686" t="n">
        <v>1</v>
      </c>
      <c r="Z686" t="n">
        <v>10</v>
      </c>
    </row>
    <row r="687">
      <c r="A687" t="n">
        <v>47</v>
      </c>
      <c r="B687" t="n">
        <v>135</v>
      </c>
      <c r="C687" t="inlineStr">
        <is>
          <t xml:space="preserve">CONCLUIDO	</t>
        </is>
      </c>
      <c r="D687" t="n">
        <v>3.4698</v>
      </c>
      <c r="E687" t="n">
        <v>28.82</v>
      </c>
      <c r="F687" t="n">
        <v>24.8</v>
      </c>
      <c r="G687" t="n">
        <v>64.70999999999999</v>
      </c>
      <c r="H687" t="n">
        <v>0.79</v>
      </c>
      <c r="I687" t="n">
        <v>23</v>
      </c>
      <c r="J687" t="n">
        <v>286.06</v>
      </c>
      <c r="K687" t="n">
        <v>59.89</v>
      </c>
      <c r="L687" t="n">
        <v>12.75</v>
      </c>
      <c r="M687" t="n">
        <v>21</v>
      </c>
      <c r="N687" t="n">
        <v>78.42</v>
      </c>
      <c r="O687" t="n">
        <v>35515.1</v>
      </c>
      <c r="P687" t="n">
        <v>381.65</v>
      </c>
      <c r="Q687" t="n">
        <v>1397.21</v>
      </c>
      <c r="R687" t="n">
        <v>93.51000000000001</v>
      </c>
      <c r="S687" t="n">
        <v>66.97</v>
      </c>
      <c r="T687" t="n">
        <v>10642.34</v>
      </c>
      <c r="U687" t="n">
        <v>0.72</v>
      </c>
      <c r="V687" t="n">
        <v>0.85</v>
      </c>
      <c r="W687" t="n">
        <v>5.33</v>
      </c>
      <c r="X687" t="n">
        <v>0.64</v>
      </c>
      <c r="Y687" t="n">
        <v>1</v>
      </c>
      <c r="Z687" t="n">
        <v>10</v>
      </c>
    </row>
    <row r="688">
      <c r="A688" t="n">
        <v>48</v>
      </c>
      <c r="B688" t="n">
        <v>135</v>
      </c>
      <c r="C688" t="inlineStr">
        <is>
          <t xml:space="preserve">CONCLUIDO	</t>
        </is>
      </c>
      <c r="D688" t="n">
        <v>3.4814</v>
      </c>
      <c r="E688" t="n">
        <v>28.72</v>
      </c>
      <c r="F688" t="n">
        <v>24.76</v>
      </c>
      <c r="G688" t="n">
        <v>67.52</v>
      </c>
      <c r="H688" t="n">
        <v>0.8100000000000001</v>
      </c>
      <c r="I688" t="n">
        <v>22</v>
      </c>
      <c r="J688" t="n">
        <v>286.56</v>
      </c>
      <c r="K688" t="n">
        <v>59.89</v>
      </c>
      <c r="L688" t="n">
        <v>13</v>
      </c>
      <c r="M688" t="n">
        <v>20</v>
      </c>
      <c r="N688" t="n">
        <v>78.68000000000001</v>
      </c>
      <c r="O688" t="n">
        <v>35577.18</v>
      </c>
      <c r="P688" t="n">
        <v>379.98</v>
      </c>
      <c r="Q688" t="n">
        <v>1397.19</v>
      </c>
      <c r="R688" t="n">
        <v>91.92</v>
      </c>
      <c r="S688" t="n">
        <v>66.97</v>
      </c>
      <c r="T688" t="n">
        <v>9851.91</v>
      </c>
      <c r="U688" t="n">
        <v>0.73</v>
      </c>
      <c r="V688" t="n">
        <v>0.85</v>
      </c>
      <c r="W688" t="n">
        <v>5.33</v>
      </c>
      <c r="X688" t="n">
        <v>0.59</v>
      </c>
      <c r="Y688" t="n">
        <v>1</v>
      </c>
      <c r="Z688" t="n">
        <v>10</v>
      </c>
    </row>
    <row r="689">
      <c r="A689" t="n">
        <v>49</v>
      </c>
      <c r="B689" t="n">
        <v>135</v>
      </c>
      <c r="C689" t="inlineStr">
        <is>
          <t xml:space="preserve">CONCLUIDO	</t>
        </is>
      </c>
      <c r="D689" t="n">
        <v>3.4809</v>
      </c>
      <c r="E689" t="n">
        <v>28.73</v>
      </c>
      <c r="F689" t="n">
        <v>24.76</v>
      </c>
      <c r="G689" t="n">
        <v>67.54000000000001</v>
      </c>
      <c r="H689" t="n">
        <v>0.82</v>
      </c>
      <c r="I689" t="n">
        <v>22</v>
      </c>
      <c r="J689" t="n">
        <v>287.07</v>
      </c>
      <c r="K689" t="n">
        <v>59.89</v>
      </c>
      <c r="L689" t="n">
        <v>13.25</v>
      </c>
      <c r="M689" t="n">
        <v>20</v>
      </c>
      <c r="N689" t="n">
        <v>78.93000000000001</v>
      </c>
      <c r="O689" t="n">
        <v>35639.23</v>
      </c>
      <c r="P689" t="n">
        <v>379.31</v>
      </c>
      <c r="Q689" t="n">
        <v>1397.2</v>
      </c>
      <c r="R689" t="n">
        <v>92.08</v>
      </c>
      <c r="S689" t="n">
        <v>66.97</v>
      </c>
      <c r="T689" t="n">
        <v>9932.440000000001</v>
      </c>
      <c r="U689" t="n">
        <v>0.73</v>
      </c>
      <c r="V689" t="n">
        <v>0.85</v>
      </c>
      <c r="W689" t="n">
        <v>5.33</v>
      </c>
      <c r="X689" t="n">
        <v>0.6</v>
      </c>
      <c r="Y689" t="n">
        <v>1</v>
      </c>
      <c r="Z689" t="n">
        <v>10</v>
      </c>
    </row>
    <row r="690">
      <c r="A690" t="n">
        <v>50</v>
      </c>
      <c r="B690" t="n">
        <v>135</v>
      </c>
      <c r="C690" t="inlineStr">
        <is>
          <t xml:space="preserve">CONCLUIDO	</t>
        </is>
      </c>
      <c r="D690" t="n">
        <v>3.4907</v>
      </c>
      <c r="E690" t="n">
        <v>28.65</v>
      </c>
      <c r="F690" t="n">
        <v>24.73</v>
      </c>
      <c r="G690" t="n">
        <v>70.66</v>
      </c>
      <c r="H690" t="n">
        <v>0.84</v>
      </c>
      <c r="I690" t="n">
        <v>21</v>
      </c>
      <c r="J690" t="n">
        <v>287.57</v>
      </c>
      <c r="K690" t="n">
        <v>59.89</v>
      </c>
      <c r="L690" t="n">
        <v>13.5</v>
      </c>
      <c r="M690" t="n">
        <v>19</v>
      </c>
      <c r="N690" t="n">
        <v>79.18000000000001</v>
      </c>
      <c r="O690" t="n">
        <v>35701.38</v>
      </c>
      <c r="P690" t="n">
        <v>376.72</v>
      </c>
      <c r="Q690" t="n">
        <v>1397.2</v>
      </c>
      <c r="R690" t="n">
        <v>90.93000000000001</v>
      </c>
      <c r="S690" t="n">
        <v>66.97</v>
      </c>
      <c r="T690" t="n">
        <v>9362</v>
      </c>
      <c r="U690" t="n">
        <v>0.74</v>
      </c>
      <c r="V690" t="n">
        <v>0.85</v>
      </c>
      <c r="W690" t="n">
        <v>5.33</v>
      </c>
      <c r="X690" t="n">
        <v>0.57</v>
      </c>
      <c r="Y690" t="n">
        <v>1</v>
      </c>
      <c r="Z690" t="n">
        <v>10</v>
      </c>
    </row>
    <row r="691">
      <c r="A691" t="n">
        <v>51</v>
      </c>
      <c r="B691" t="n">
        <v>135</v>
      </c>
      <c r="C691" t="inlineStr">
        <is>
          <t xml:space="preserve">CONCLUIDO	</t>
        </is>
      </c>
      <c r="D691" t="n">
        <v>3.4899</v>
      </c>
      <c r="E691" t="n">
        <v>28.65</v>
      </c>
      <c r="F691" t="n">
        <v>24.74</v>
      </c>
      <c r="G691" t="n">
        <v>70.68000000000001</v>
      </c>
      <c r="H691" t="n">
        <v>0.85</v>
      </c>
      <c r="I691" t="n">
        <v>21</v>
      </c>
      <c r="J691" t="n">
        <v>288.08</v>
      </c>
      <c r="K691" t="n">
        <v>59.89</v>
      </c>
      <c r="L691" t="n">
        <v>13.75</v>
      </c>
      <c r="M691" t="n">
        <v>19</v>
      </c>
      <c r="N691" t="n">
        <v>79.44</v>
      </c>
      <c r="O691" t="n">
        <v>35763.64</v>
      </c>
      <c r="P691" t="n">
        <v>376.84</v>
      </c>
      <c r="Q691" t="n">
        <v>1397.17</v>
      </c>
      <c r="R691" t="n">
        <v>91.25</v>
      </c>
      <c r="S691" t="n">
        <v>66.97</v>
      </c>
      <c r="T691" t="n">
        <v>9519.66</v>
      </c>
      <c r="U691" t="n">
        <v>0.73</v>
      </c>
      <c r="V691" t="n">
        <v>0.85</v>
      </c>
      <c r="W691" t="n">
        <v>5.33</v>
      </c>
      <c r="X691" t="n">
        <v>0.57</v>
      </c>
      <c r="Y691" t="n">
        <v>1</v>
      </c>
      <c r="Z691" t="n">
        <v>10</v>
      </c>
    </row>
    <row r="692">
      <c r="A692" t="n">
        <v>52</v>
      </c>
      <c r="B692" t="n">
        <v>135</v>
      </c>
      <c r="C692" t="inlineStr">
        <is>
          <t xml:space="preserve">CONCLUIDO	</t>
        </is>
      </c>
      <c r="D692" t="n">
        <v>3.492</v>
      </c>
      <c r="E692" t="n">
        <v>28.64</v>
      </c>
      <c r="F692" t="n">
        <v>24.72</v>
      </c>
      <c r="G692" t="n">
        <v>70.64</v>
      </c>
      <c r="H692" t="n">
        <v>0.86</v>
      </c>
      <c r="I692" t="n">
        <v>21</v>
      </c>
      <c r="J692" t="n">
        <v>288.58</v>
      </c>
      <c r="K692" t="n">
        <v>59.89</v>
      </c>
      <c r="L692" t="n">
        <v>14</v>
      </c>
      <c r="M692" t="n">
        <v>19</v>
      </c>
      <c r="N692" t="n">
        <v>79.69</v>
      </c>
      <c r="O692" t="n">
        <v>35826</v>
      </c>
      <c r="P692" t="n">
        <v>375.54</v>
      </c>
      <c r="Q692" t="n">
        <v>1397.29</v>
      </c>
      <c r="R692" t="n">
        <v>90.63</v>
      </c>
      <c r="S692" t="n">
        <v>66.97</v>
      </c>
      <c r="T692" t="n">
        <v>9210.719999999999</v>
      </c>
      <c r="U692" t="n">
        <v>0.74</v>
      </c>
      <c r="V692" t="n">
        <v>0.85</v>
      </c>
      <c r="W692" t="n">
        <v>5.33</v>
      </c>
      <c r="X692" t="n">
        <v>0.5600000000000001</v>
      </c>
      <c r="Y692" t="n">
        <v>1</v>
      </c>
      <c r="Z692" t="n">
        <v>10</v>
      </c>
    </row>
    <row r="693">
      <c r="A693" t="n">
        <v>53</v>
      </c>
      <c r="B693" t="n">
        <v>135</v>
      </c>
      <c r="C693" t="inlineStr">
        <is>
          <t xml:space="preserve">CONCLUIDO	</t>
        </is>
      </c>
      <c r="D693" t="n">
        <v>3.5007</v>
      </c>
      <c r="E693" t="n">
        <v>28.57</v>
      </c>
      <c r="F693" t="n">
        <v>24.7</v>
      </c>
      <c r="G693" t="n">
        <v>74.09999999999999</v>
      </c>
      <c r="H693" t="n">
        <v>0.88</v>
      </c>
      <c r="I693" t="n">
        <v>20</v>
      </c>
      <c r="J693" t="n">
        <v>289.09</v>
      </c>
      <c r="K693" t="n">
        <v>59.89</v>
      </c>
      <c r="L693" t="n">
        <v>14.25</v>
      </c>
      <c r="M693" t="n">
        <v>18</v>
      </c>
      <c r="N693" t="n">
        <v>79.95</v>
      </c>
      <c r="O693" t="n">
        <v>35888.47</v>
      </c>
      <c r="P693" t="n">
        <v>374.81</v>
      </c>
      <c r="Q693" t="n">
        <v>1397.22</v>
      </c>
      <c r="R693" t="n">
        <v>89.89</v>
      </c>
      <c r="S693" t="n">
        <v>66.97</v>
      </c>
      <c r="T693" t="n">
        <v>8845.82</v>
      </c>
      <c r="U693" t="n">
        <v>0.75</v>
      </c>
      <c r="V693" t="n">
        <v>0.85</v>
      </c>
      <c r="W693" t="n">
        <v>5.33</v>
      </c>
      <c r="X693" t="n">
        <v>0.54</v>
      </c>
      <c r="Y693" t="n">
        <v>1</v>
      </c>
      <c r="Z693" t="n">
        <v>10</v>
      </c>
    </row>
    <row r="694">
      <c r="A694" t="n">
        <v>54</v>
      </c>
      <c r="B694" t="n">
        <v>135</v>
      </c>
      <c r="C694" t="inlineStr">
        <is>
          <t xml:space="preserve">CONCLUIDO	</t>
        </is>
      </c>
      <c r="D694" t="n">
        <v>3.5001</v>
      </c>
      <c r="E694" t="n">
        <v>28.57</v>
      </c>
      <c r="F694" t="n">
        <v>24.71</v>
      </c>
      <c r="G694" t="n">
        <v>74.12</v>
      </c>
      <c r="H694" t="n">
        <v>0.89</v>
      </c>
      <c r="I694" t="n">
        <v>20</v>
      </c>
      <c r="J694" t="n">
        <v>289.6</v>
      </c>
      <c r="K694" t="n">
        <v>59.89</v>
      </c>
      <c r="L694" t="n">
        <v>14.5</v>
      </c>
      <c r="M694" t="n">
        <v>18</v>
      </c>
      <c r="N694" t="n">
        <v>80.20999999999999</v>
      </c>
      <c r="O694" t="n">
        <v>35951.04</v>
      </c>
      <c r="P694" t="n">
        <v>374.22</v>
      </c>
      <c r="Q694" t="n">
        <v>1397.22</v>
      </c>
      <c r="R694" t="n">
        <v>90.09</v>
      </c>
      <c r="S694" t="n">
        <v>66.97</v>
      </c>
      <c r="T694" t="n">
        <v>8945.91</v>
      </c>
      <c r="U694" t="n">
        <v>0.74</v>
      </c>
      <c r="V694" t="n">
        <v>0.85</v>
      </c>
      <c r="W694" t="n">
        <v>5.33</v>
      </c>
      <c r="X694" t="n">
        <v>0.54</v>
      </c>
      <c r="Y694" t="n">
        <v>1</v>
      </c>
      <c r="Z694" t="n">
        <v>10</v>
      </c>
    </row>
    <row r="695">
      <c r="A695" t="n">
        <v>55</v>
      </c>
      <c r="B695" t="n">
        <v>135</v>
      </c>
      <c r="C695" t="inlineStr">
        <is>
          <t xml:space="preserve">CONCLUIDO	</t>
        </is>
      </c>
      <c r="D695" t="n">
        <v>3.5096</v>
      </c>
      <c r="E695" t="n">
        <v>28.49</v>
      </c>
      <c r="F695" t="n">
        <v>24.68</v>
      </c>
      <c r="G695" t="n">
        <v>77.94</v>
      </c>
      <c r="H695" t="n">
        <v>0.91</v>
      </c>
      <c r="I695" t="n">
        <v>19</v>
      </c>
      <c r="J695" t="n">
        <v>290.1</v>
      </c>
      <c r="K695" t="n">
        <v>59.89</v>
      </c>
      <c r="L695" t="n">
        <v>14.75</v>
      </c>
      <c r="M695" t="n">
        <v>17</v>
      </c>
      <c r="N695" t="n">
        <v>80.47</v>
      </c>
      <c r="O695" t="n">
        <v>36013.72</v>
      </c>
      <c r="P695" t="n">
        <v>370.72</v>
      </c>
      <c r="Q695" t="n">
        <v>1397.21</v>
      </c>
      <c r="R695" t="n">
        <v>89.29000000000001</v>
      </c>
      <c r="S695" t="n">
        <v>66.97</v>
      </c>
      <c r="T695" t="n">
        <v>8551.110000000001</v>
      </c>
      <c r="U695" t="n">
        <v>0.75</v>
      </c>
      <c r="V695" t="n">
        <v>0.85</v>
      </c>
      <c r="W695" t="n">
        <v>5.33</v>
      </c>
      <c r="X695" t="n">
        <v>0.51</v>
      </c>
      <c r="Y695" t="n">
        <v>1</v>
      </c>
      <c r="Z695" t="n">
        <v>10</v>
      </c>
    </row>
    <row r="696">
      <c r="A696" t="n">
        <v>56</v>
      </c>
      <c r="B696" t="n">
        <v>135</v>
      </c>
      <c r="C696" t="inlineStr">
        <is>
          <t xml:space="preserve">CONCLUIDO	</t>
        </is>
      </c>
      <c r="D696" t="n">
        <v>3.5094</v>
      </c>
      <c r="E696" t="n">
        <v>28.49</v>
      </c>
      <c r="F696" t="n">
        <v>24.68</v>
      </c>
      <c r="G696" t="n">
        <v>77.94</v>
      </c>
      <c r="H696" t="n">
        <v>0.92</v>
      </c>
      <c r="I696" t="n">
        <v>19</v>
      </c>
      <c r="J696" t="n">
        <v>290.61</v>
      </c>
      <c r="K696" t="n">
        <v>59.89</v>
      </c>
      <c r="L696" t="n">
        <v>15</v>
      </c>
      <c r="M696" t="n">
        <v>17</v>
      </c>
      <c r="N696" t="n">
        <v>80.73</v>
      </c>
      <c r="O696" t="n">
        <v>36076.5</v>
      </c>
      <c r="P696" t="n">
        <v>372.01</v>
      </c>
      <c r="Q696" t="n">
        <v>1397.17</v>
      </c>
      <c r="R696" t="n">
        <v>89.44</v>
      </c>
      <c r="S696" t="n">
        <v>66.97</v>
      </c>
      <c r="T696" t="n">
        <v>8626.52</v>
      </c>
      <c r="U696" t="n">
        <v>0.75</v>
      </c>
      <c r="V696" t="n">
        <v>0.85</v>
      </c>
      <c r="W696" t="n">
        <v>5.32</v>
      </c>
      <c r="X696" t="n">
        <v>0.52</v>
      </c>
      <c r="Y696" t="n">
        <v>1</v>
      </c>
      <c r="Z696" t="n">
        <v>10</v>
      </c>
    </row>
    <row r="697">
      <c r="A697" t="n">
        <v>57</v>
      </c>
      <c r="B697" t="n">
        <v>135</v>
      </c>
      <c r="C697" t="inlineStr">
        <is>
          <t xml:space="preserve">CONCLUIDO	</t>
        </is>
      </c>
      <c r="D697" t="n">
        <v>3.5084</v>
      </c>
      <c r="E697" t="n">
        <v>28.5</v>
      </c>
      <c r="F697" t="n">
        <v>24.69</v>
      </c>
      <c r="G697" t="n">
        <v>77.97</v>
      </c>
      <c r="H697" t="n">
        <v>0.93</v>
      </c>
      <c r="I697" t="n">
        <v>19</v>
      </c>
      <c r="J697" t="n">
        <v>291.12</v>
      </c>
      <c r="K697" t="n">
        <v>59.89</v>
      </c>
      <c r="L697" t="n">
        <v>15.25</v>
      </c>
      <c r="M697" t="n">
        <v>17</v>
      </c>
      <c r="N697" t="n">
        <v>80.98999999999999</v>
      </c>
      <c r="O697" t="n">
        <v>36139.39</v>
      </c>
      <c r="P697" t="n">
        <v>371.11</v>
      </c>
      <c r="Q697" t="n">
        <v>1397.18</v>
      </c>
      <c r="R697" t="n">
        <v>89.56</v>
      </c>
      <c r="S697" t="n">
        <v>66.97</v>
      </c>
      <c r="T697" t="n">
        <v>8686.76</v>
      </c>
      <c r="U697" t="n">
        <v>0.75</v>
      </c>
      <c r="V697" t="n">
        <v>0.85</v>
      </c>
      <c r="W697" t="n">
        <v>5.33</v>
      </c>
      <c r="X697" t="n">
        <v>0.52</v>
      </c>
      <c r="Y697" t="n">
        <v>1</v>
      </c>
      <c r="Z697" t="n">
        <v>10</v>
      </c>
    </row>
    <row r="698">
      <c r="A698" t="n">
        <v>58</v>
      </c>
      <c r="B698" t="n">
        <v>135</v>
      </c>
      <c r="C698" t="inlineStr">
        <is>
          <t xml:space="preserve">CONCLUIDO	</t>
        </is>
      </c>
      <c r="D698" t="n">
        <v>3.5196</v>
      </c>
      <c r="E698" t="n">
        <v>28.41</v>
      </c>
      <c r="F698" t="n">
        <v>24.65</v>
      </c>
      <c r="G698" t="n">
        <v>82.16</v>
      </c>
      <c r="H698" t="n">
        <v>0.95</v>
      </c>
      <c r="I698" t="n">
        <v>18</v>
      </c>
      <c r="J698" t="n">
        <v>291.63</v>
      </c>
      <c r="K698" t="n">
        <v>59.89</v>
      </c>
      <c r="L698" t="n">
        <v>15.5</v>
      </c>
      <c r="M698" t="n">
        <v>16</v>
      </c>
      <c r="N698" t="n">
        <v>81.25</v>
      </c>
      <c r="O698" t="n">
        <v>36202.38</v>
      </c>
      <c r="P698" t="n">
        <v>367.58</v>
      </c>
      <c r="Q698" t="n">
        <v>1397.19</v>
      </c>
      <c r="R698" t="n">
        <v>88.45999999999999</v>
      </c>
      <c r="S698" t="n">
        <v>66.97</v>
      </c>
      <c r="T698" t="n">
        <v>8144</v>
      </c>
      <c r="U698" t="n">
        <v>0.76</v>
      </c>
      <c r="V698" t="n">
        <v>0.85</v>
      </c>
      <c r="W698" t="n">
        <v>5.32</v>
      </c>
      <c r="X698" t="n">
        <v>0.48</v>
      </c>
      <c r="Y698" t="n">
        <v>1</v>
      </c>
      <c r="Z698" t="n">
        <v>10</v>
      </c>
    </row>
    <row r="699">
      <c r="A699" t="n">
        <v>59</v>
      </c>
      <c r="B699" t="n">
        <v>135</v>
      </c>
      <c r="C699" t="inlineStr">
        <is>
          <t xml:space="preserve">CONCLUIDO	</t>
        </is>
      </c>
      <c r="D699" t="n">
        <v>3.517</v>
      </c>
      <c r="E699" t="n">
        <v>28.43</v>
      </c>
      <c r="F699" t="n">
        <v>24.67</v>
      </c>
      <c r="G699" t="n">
        <v>82.23999999999999</v>
      </c>
      <c r="H699" t="n">
        <v>0.96</v>
      </c>
      <c r="I699" t="n">
        <v>18</v>
      </c>
      <c r="J699" t="n">
        <v>292.15</v>
      </c>
      <c r="K699" t="n">
        <v>59.89</v>
      </c>
      <c r="L699" t="n">
        <v>15.75</v>
      </c>
      <c r="M699" t="n">
        <v>16</v>
      </c>
      <c r="N699" t="n">
        <v>81.51000000000001</v>
      </c>
      <c r="O699" t="n">
        <v>36265.48</v>
      </c>
      <c r="P699" t="n">
        <v>368.81</v>
      </c>
      <c r="Q699" t="n">
        <v>1397.2</v>
      </c>
      <c r="R699" t="n">
        <v>89</v>
      </c>
      <c r="S699" t="n">
        <v>66.97</v>
      </c>
      <c r="T699" t="n">
        <v>8413.639999999999</v>
      </c>
      <c r="U699" t="n">
        <v>0.75</v>
      </c>
      <c r="V699" t="n">
        <v>0.85</v>
      </c>
      <c r="W699" t="n">
        <v>5.33</v>
      </c>
      <c r="X699" t="n">
        <v>0.51</v>
      </c>
      <c r="Y699" t="n">
        <v>1</v>
      </c>
      <c r="Z699" t="n">
        <v>10</v>
      </c>
    </row>
    <row r="700">
      <c r="A700" t="n">
        <v>60</v>
      </c>
      <c r="B700" t="n">
        <v>135</v>
      </c>
      <c r="C700" t="inlineStr">
        <is>
          <t xml:space="preserve">CONCLUIDO	</t>
        </is>
      </c>
      <c r="D700" t="n">
        <v>3.5192</v>
      </c>
      <c r="E700" t="n">
        <v>28.42</v>
      </c>
      <c r="F700" t="n">
        <v>24.65</v>
      </c>
      <c r="G700" t="n">
        <v>82.17</v>
      </c>
      <c r="H700" t="n">
        <v>0.97</v>
      </c>
      <c r="I700" t="n">
        <v>18</v>
      </c>
      <c r="J700" t="n">
        <v>292.66</v>
      </c>
      <c r="K700" t="n">
        <v>59.89</v>
      </c>
      <c r="L700" t="n">
        <v>16</v>
      </c>
      <c r="M700" t="n">
        <v>16</v>
      </c>
      <c r="N700" t="n">
        <v>81.77</v>
      </c>
      <c r="O700" t="n">
        <v>36328.69</v>
      </c>
      <c r="P700" t="n">
        <v>367.79</v>
      </c>
      <c r="Q700" t="n">
        <v>1397.19</v>
      </c>
      <c r="R700" t="n">
        <v>88.45</v>
      </c>
      <c r="S700" t="n">
        <v>66.97</v>
      </c>
      <c r="T700" t="n">
        <v>8135.69</v>
      </c>
      <c r="U700" t="n">
        <v>0.76</v>
      </c>
      <c r="V700" t="n">
        <v>0.85</v>
      </c>
      <c r="W700" t="n">
        <v>5.32</v>
      </c>
      <c r="X700" t="n">
        <v>0.49</v>
      </c>
      <c r="Y700" t="n">
        <v>1</v>
      </c>
      <c r="Z700" t="n">
        <v>10</v>
      </c>
    </row>
    <row r="701">
      <c r="A701" t="n">
        <v>61</v>
      </c>
      <c r="B701" t="n">
        <v>135</v>
      </c>
      <c r="C701" t="inlineStr">
        <is>
          <t xml:space="preserve">CONCLUIDO	</t>
        </is>
      </c>
      <c r="D701" t="n">
        <v>3.5195</v>
      </c>
      <c r="E701" t="n">
        <v>28.41</v>
      </c>
      <c r="F701" t="n">
        <v>24.65</v>
      </c>
      <c r="G701" t="n">
        <v>82.17</v>
      </c>
      <c r="H701" t="n">
        <v>0.99</v>
      </c>
      <c r="I701" t="n">
        <v>18</v>
      </c>
      <c r="J701" t="n">
        <v>293.17</v>
      </c>
      <c r="K701" t="n">
        <v>59.89</v>
      </c>
      <c r="L701" t="n">
        <v>16.25</v>
      </c>
      <c r="M701" t="n">
        <v>16</v>
      </c>
      <c r="N701" t="n">
        <v>82.03</v>
      </c>
      <c r="O701" t="n">
        <v>36392.01</v>
      </c>
      <c r="P701" t="n">
        <v>366.02</v>
      </c>
      <c r="Q701" t="n">
        <v>1397.26</v>
      </c>
      <c r="R701" t="n">
        <v>88.43000000000001</v>
      </c>
      <c r="S701" t="n">
        <v>66.97</v>
      </c>
      <c r="T701" t="n">
        <v>8128.38</v>
      </c>
      <c r="U701" t="n">
        <v>0.76</v>
      </c>
      <c r="V701" t="n">
        <v>0.85</v>
      </c>
      <c r="W701" t="n">
        <v>5.32</v>
      </c>
      <c r="X701" t="n">
        <v>0.48</v>
      </c>
      <c r="Y701" t="n">
        <v>1</v>
      </c>
      <c r="Z701" t="n">
        <v>10</v>
      </c>
    </row>
    <row r="702">
      <c r="A702" t="n">
        <v>62</v>
      </c>
      <c r="B702" t="n">
        <v>135</v>
      </c>
      <c r="C702" t="inlineStr">
        <is>
          <t xml:space="preserve">CONCLUIDO	</t>
        </is>
      </c>
      <c r="D702" t="n">
        <v>3.5323</v>
      </c>
      <c r="E702" t="n">
        <v>28.31</v>
      </c>
      <c r="F702" t="n">
        <v>24.6</v>
      </c>
      <c r="G702" t="n">
        <v>86.81999999999999</v>
      </c>
      <c r="H702" t="n">
        <v>1</v>
      </c>
      <c r="I702" t="n">
        <v>17</v>
      </c>
      <c r="J702" t="n">
        <v>293.69</v>
      </c>
      <c r="K702" t="n">
        <v>59.89</v>
      </c>
      <c r="L702" t="n">
        <v>16.5</v>
      </c>
      <c r="M702" t="n">
        <v>15</v>
      </c>
      <c r="N702" t="n">
        <v>82.3</v>
      </c>
      <c r="O702" t="n">
        <v>36455.44</v>
      </c>
      <c r="P702" t="n">
        <v>363.62</v>
      </c>
      <c r="Q702" t="n">
        <v>1397.31</v>
      </c>
      <c r="R702" t="n">
        <v>86.61</v>
      </c>
      <c r="S702" t="n">
        <v>66.97</v>
      </c>
      <c r="T702" t="n">
        <v>7223.96</v>
      </c>
      <c r="U702" t="n">
        <v>0.77</v>
      </c>
      <c r="V702" t="n">
        <v>0.86</v>
      </c>
      <c r="W702" t="n">
        <v>5.32</v>
      </c>
      <c r="X702" t="n">
        <v>0.43</v>
      </c>
      <c r="Y702" t="n">
        <v>1</v>
      </c>
      <c r="Z702" t="n">
        <v>10</v>
      </c>
    </row>
    <row r="703">
      <c r="A703" t="n">
        <v>63</v>
      </c>
      <c r="B703" t="n">
        <v>135</v>
      </c>
      <c r="C703" t="inlineStr">
        <is>
          <t xml:space="preserve">CONCLUIDO	</t>
        </is>
      </c>
      <c r="D703" t="n">
        <v>3.5294</v>
      </c>
      <c r="E703" t="n">
        <v>28.33</v>
      </c>
      <c r="F703" t="n">
        <v>24.62</v>
      </c>
      <c r="G703" t="n">
        <v>86.90000000000001</v>
      </c>
      <c r="H703" t="n">
        <v>1.01</v>
      </c>
      <c r="I703" t="n">
        <v>17</v>
      </c>
      <c r="J703" t="n">
        <v>294.2</v>
      </c>
      <c r="K703" t="n">
        <v>59.89</v>
      </c>
      <c r="L703" t="n">
        <v>16.75</v>
      </c>
      <c r="M703" t="n">
        <v>15</v>
      </c>
      <c r="N703" t="n">
        <v>82.56</v>
      </c>
      <c r="O703" t="n">
        <v>36518.97</v>
      </c>
      <c r="P703" t="n">
        <v>364.56</v>
      </c>
      <c r="Q703" t="n">
        <v>1397.23</v>
      </c>
      <c r="R703" t="n">
        <v>87.34999999999999</v>
      </c>
      <c r="S703" t="n">
        <v>66.97</v>
      </c>
      <c r="T703" t="n">
        <v>7591.39</v>
      </c>
      <c r="U703" t="n">
        <v>0.77</v>
      </c>
      <c r="V703" t="n">
        <v>0.85</v>
      </c>
      <c r="W703" t="n">
        <v>5.32</v>
      </c>
      <c r="X703" t="n">
        <v>0.45</v>
      </c>
      <c r="Y703" t="n">
        <v>1</v>
      </c>
      <c r="Z703" t="n">
        <v>10</v>
      </c>
    </row>
    <row r="704">
      <c r="A704" t="n">
        <v>64</v>
      </c>
      <c r="B704" t="n">
        <v>135</v>
      </c>
      <c r="C704" t="inlineStr">
        <is>
          <t xml:space="preserve">CONCLUIDO	</t>
        </is>
      </c>
      <c r="D704" t="n">
        <v>3.5297</v>
      </c>
      <c r="E704" t="n">
        <v>28.33</v>
      </c>
      <c r="F704" t="n">
        <v>24.62</v>
      </c>
      <c r="G704" t="n">
        <v>86.89</v>
      </c>
      <c r="H704" t="n">
        <v>1.03</v>
      </c>
      <c r="I704" t="n">
        <v>17</v>
      </c>
      <c r="J704" t="n">
        <v>294.72</v>
      </c>
      <c r="K704" t="n">
        <v>59.89</v>
      </c>
      <c r="L704" t="n">
        <v>17</v>
      </c>
      <c r="M704" t="n">
        <v>15</v>
      </c>
      <c r="N704" t="n">
        <v>82.83</v>
      </c>
      <c r="O704" t="n">
        <v>36582.62</v>
      </c>
      <c r="P704" t="n">
        <v>362.21</v>
      </c>
      <c r="Q704" t="n">
        <v>1397.24</v>
      </c>
      <c r="R704" t="n">
        <v>87.33</v>
      </c>
      <c r="S704" t="n">
        <v>66.97</v>
      </c>
      <c r="T704" t="n">
        <v>7582.53</v>
      </c>
      <c r="U704" t="n">
        <v>0.77</v>
      </c>
      <c r="V704" t="n">
        <v>0.85</v>
      </c>
      <c r="W704" t="n">
        <v>5.32</v>
      </c>
      <c r="X704" t="n">
        <v>0.45</v>
      </c>
      <c r="Y704" t="n">
        <v>1</v>
      </c>
      <c r="Z704" t="n">
        <v>10</v>
      </c>
    </row>
    <row r="705">
      <c r="A705" t="n">
        <v>65</v>
      </c>
      <c r="B705" t="n">
        <v>135</v>
      </c>
      <c r="C705" t="inlineStr">
        <is>
          <t xml:space="preserve">CONCLUIDO	</t>
        </is>
      </c>
      <c r="D705" t="n">
        <v>3.5385</v>
      </c>
      <c r="E705" t="n">
        <v>28.26</v>
      </c>
      <c r="F705" t="n">
        <v>24.6</v>
      </c>
      <c r="G705" t="n">
        <v>92.23999999999999</v>
      </c>
      <c r="H705" t="n">
        <v>1.04</v>
      </c>
      <c r="I705" t="n">
        <v>16</v>
      </c>
      <c r="J705" t="n">
        <v>295.23</v>
      </c>
      <c r="K705" t="n">
        <v>59.89</v>
      </c>
      <c r="L705" t="n">
        <v>17.25</v>
      </c>
      <c r="M705" t="n">
        <v>14</v>
      </c>
      <c r="N705" t="n">
        <v>83.09999999999999</v>
      </c>
      <c r="O705" t="n">
        <v>36646.38</v>
      </c>
      <c r="P705" t="n">
        <v>360.66</v>
      </c>
      <c r="Q705" t="n">
        <v>1397.18</v>
      </c>
      <c r="R705" t="n">
        <v>86.56999999999999</v>
      </c>
      <c r="S705" t="n">
        <v>66.97</v>
      </c>
      <c r="T705" t="n">
        <v>7206.85</v>
      </c>
      <c r="U705" t="n">
        <v>0.77</v>
      </c>
      <c r="V705" t="n">
        <v>0.86</v>
      </c>
      <c r="W705" t="n">
        <v>5.32</v>
      </c>
      <c r="X705" t="n">
        <v>0.43</v>
      </c>
      <c r="Y705" t="n">
        <v>1</v>
      </c>
      <c r="Z705" t="n">
        <v>10</v>
      </c>
    </row>
    <row r="706">
      <c r="A706" t="n">
        <v>66</v>
      </c>
      <c r="B706" t="n">
        <v>135</v>
      </c>
      <c r="C706" t="inlineStr">
        <is>
          <t xml:space="preserve">CONCLUIDO	</t>
        </is>
      </c>
      <c r="D706" t="n">
        <v>3.5372</v>
      </c>
      <c r="E706" t="n">
        <v>28.27</v>
      </c>
      <c r="F706" t="n">
        <v>24.61</v>
      </c>
      <c r="G706" t="n">
        <v>92.28</v>
      </c>
      <c r="H706" t="n">
        <v>1.05</v>
      </c>
      <c r="I706" t="n">
        <v>16</v>
      </c>
      <c r="J706" t="n">
        <v>295.75</v>
      </c>
      <c r="K706" t="n">
        <v>59.89</v>
      </c>
      <c r="L706" t="n">
        <v>17.5</v>
      </c>
      <c r="M706" t="n">
        <v>14</v>
      </c>
      <c r="N706" t="n">
        <v>83.36</v>
      </c>
      <c r="O706" t="n">
        <v>36710.24</v>
      </c>
      <c r="P706" t="n">
        <v>361.74</v>
      </c>
      <c r="Q706" t="n">
        <v>1397.19</v>
      </c>
      <c r="R706" t="n">
        <v>86.97</v>
      </c>
      <c r="S706" t="n">
        <v>66.97</v>
      </c>
      <c r="T706" t="n">
        <v>7405.63</v>
      </c>
      <c r="U706" t="n">
        <v>0.77</v>
      </c>
      <c r="V706" t="n">
        <v>0.86</v>
      </c>
      <c r="W706" t="n">
        <v>5.32</v>
      </c>
      <c r="X706" t="n">
        <v>0.44</v>
      </c>
      <c r="Y706" t="n">
        <v>1</v>
      </c>
      <c r="Z706" t="n">
        <v>10</v>
      </c>
    </row>
    <row r="707">
      <c r="A707" t="n">
        <v>67</v>
      </c>
      <c r="B707" t="n">
        <v>135</v>
      </c>
      <c r="C707" t="inlineStr">
        <is>
          <t xml:space="preserve">CONCLUIDO	</t>
        </is>
      </c>
      <c r="D707" t="n">
        <v>3.5378</v>
      </c>
      <c r="E707" t="n">
        <v>28.27</v>
      </c>
      <c r="F707" t="n">
        <v>24.6</v>
      </c>
      <c r="G707" t="n">
        <v>92.27</v>
      </c>
      <c r="H707" t="n">
        <v>1.07</v>
      </c>
      <c r="I707" t="n">
        <v>16</v>
      </c>
      <c r="J707" t="n">
        <v>296.27</v>
      </c>
      <c r="K707" t="n">
        <v>59.89</v>
      </c>
      <c r="L707" t="n">
        <v>17.75</v>
      </c>
      <c r="M707" t="n">
        <v>14</v>
      </c>
      <c r="N707" t="n">
        <v>83.63</v>
      </c>
      <c r="O707" t="n">
        <v>36774.22</v>
      </c>
      <c r="P707" t="n">
        <v>360.53</v>
      </c>
      <c r="Q707" t="n">
        <v>1397.21</v>
      </c>
      <c r="R707" t="n">
        <v>86.86</v>
      </c>
      <c r="S707" t="n">
        <v>66.97</v>
      </c>
      <c r="T707" t="n">
        <v>7350.39</v>
      </c>
      <c r="U707" t="n">
        <v>0.77</v>
      </c>
      <c r="V707" t="n">
        <v>0.86</v>
      </c>
      <c r="W707" t="n">
        <v>5.32</v>
      </c>
      <c r="X707" t="n">
        <v>0.44</v>
      </c>
      <c r="Y707" t="n">
        <v>1</v>
      </c>
      <c r="Z707" t="n">
        <v>10</v>
      </c>
    </row>
    <row r="708">
      <c r="A708" t="n">
        <v>68</v>
      </c>
      <c r="B708" t="n">
        <v>135</v>
      </c>
      <c r="C708" t="inlineStr">
        <is>
          <t xml:space="preserve">CONCLUIDO	</t>
        </is>
      </c>
      <c r="D708" t="n">
        <v>3.5362</v>
      </c>
      <c r="E708" t="n">
        <v>28.28</v>
      </c>
      <c r="F708" t="n">
        <v>24.62</v>
      </c>
      <c r="G708" t="n">
        <v>92.31</v>
      </c>
      <c r="H708" t="n">
        <v>1.08</v>
      </c>
      <c r="I708" t="n">
        <v>16</v>
      </c>
      <c r="J708" t="n">
        <v>296.79</v>
      </c>
      <c r="K708" t="n">
        <v>59.89</v>
      </c>
      <c r="L708" t="n">
        <v>18</v>
      </c>
      <c r="M708" t="n">
        <v>14</v>
      </c>
      <c r="N708" t="n">
        <v>83.90000000000001</v>
      </c>
      <c r="O708" t="n">
        <v>36838.32</v>
      </c>
      <c r="P708" t="n">
        <v>360.37</v>
      </c>
      <c r="Q708" t="n">
        <v>1397.2</v>
      </c>
      <c r="R708" t="n">
        <v>87.25</v>
      </c>
      <c r="S708" t="n">
        <v>66.97</v>
      </c>
      <c r="T708" t="n">
        <v>7547.16</v>
      </c>
      <c r="U708" t="n">
        <v>0.77</v>
      </c>
      <c r="V708" t="n">
        <v>0.85</v>
      </c>
      <c r="W708" t="n">
        <v>5.32</v>
      </c>
      <c r="X708" t="n">
        <v>0.45</v>
      </c>
      <c r="Y708" t="n">
        <v>1</v>
      </c>
      <c r="Z708" t="n">
        <v>10</v>
      </c>
    </row>
    <row r="709">
      <c r="A709" t="n">
        <v>69</v>
      </c>
      <c r="B709" t="n">
        <v>135</v>
      </c>
      <c r="C709" t="inlineStr">
        <is>
          <t xml:space="preserve">CONCLUIDO	</t>
        </is>
      </c>
      <c r="D709" t="n">
        <v>3.5399</v>
      </c>
      <c r="E709" t="n">
        <v>28.25</v>
      </c>
      <c r="F709" t="n">
        <v>24.59</v>
      </c>
      <c r="G709" t="n">
        <v>92.2</v>
      </c>
      <c r="H709" t="n">
        <v>1.09</v>
      </c>
      <c r="I709" t="n">
        <v>16</v>
      </c>
      <c r="J709" t="n">
        <v>297.31</v>
      </c>
      <c r="K709" t="n">
        <v>59.89</v>
      </c>
      <c r="L709" t="n">
        <v>18.25</v>
      </c>
      <c r="M709" t="n">
        <v>14</v>
      </c>
      <c r="N709" t="n">
        <v>84.17</v>
      </c>
      <c r="O709" t="n">
        <v>36902.52</v>
      </c>
      <c r="P709" t="n">
        <v>358.57</v>
      </c>
      <c r="Q709" t="n">
        <v>1397.25</v>
      </c>
      <c r="R709" t="n">
        <v>86.31</v>
      </c>
      <c r="S709" t="n">
        <v>66.97</v>
      </c>
      <c r="T709" t="n">
        <v>7075.46</v>
      </c>
      <c r="U709" t="n">
        <v>0.78</v>
      </c>
      <c r="V709" t="n">
        <v>0.86</v>
      </c>
      <c r="W709" t="n">
        <v>5.32</v>
      </c>
      <c r="X709" t="n">
        <v>0.42</v>
      </c>
      <c r="Y709" t="n">
        <v>1</v>
      </c>
      <c r="Z709" t="n">
        <v>10</v>
      </c>
    </row>
    <row r="710">
      <c r="A710" t="n">
        <v>70</v>
      </c>
      <c r="B710" t="n">
        <v>135</v>
      </c>
      <c r="C710" t="inlineStr">
        <is>
          <t xml:space="preserve">CONCLUIDO	</t>
        </is>
      </c>
      <c r="D710" t="n">
        <v>3.551</v>
      </c>
      <c r="E710" t="n">
        <v>28.16</v>
      </c>
      <c r="F710" t="n">
        <v>24.55</v>
      </c>
      <c r="G710" t="n">
        <v>98.2</v>
      </c>
      <c r="H710" t="n">
        <v>1.11</v>
      </c>
      <c r="I710" t="n">
        <v>15</v>
      </c>
      <c r="J710" t="n">
        <v>297.83</v>
      </c>
      <c r="K710" t="n">
        <v>59.89</v>
      </c>
      <c r="L710" t="n">
        <v>18.5</v>
      </c>
      <c r="M710" t="n">
        <v>13</v>
      </c>
      <c r="N710" t="n">
        <v>84.45</v>
      </c>
      <c r="O710" t="n">
        <v>36966.84</v>
      </c>
      <c r="P710" t="n">
        <v>356.95</v>
      </c>
      <c r="Q710" t="n">
        <v>1397.17</v>
      </c>
      <c r="R710" t="n">
        <v>85.25</v>
      </c>
      <c r="S710" t="n">
        <v>66.97</v>
      </c>
      <c r="T710" t="n">
        <v>6553.64</v>
      </c>
      <c r="U710" t="n">
        <v>0.79</v>
      </c>
      <c r="V710" t="n">
        <v>0.86</v>
      </c>
      <c r="W710" t="n">
        <v>5.31</v>
      </c>
      <c r="X710" t="n">
        <v>0.39</v>
      </c>
      <c r="Y710" t="n">
        <v>1</v>
      </c>
      <c r="Z710" t="n">
        <v>10</v>
      </c>
    </row>
    <row r="711">
      <c r="A711" t="n">
        <v>71</v>
      </c>
      <c r="B711" t="n">
        <v>135</v>
      </c>
      <c r="C711" t="inlineStr">
        <is>
          <t xml:space="preserve">CONCLUIDO	</t>
        </is>
      </c>
      <c r="D711" t="n">
        <v>3.5495</v>
      </c>
      <c r="E711" t="n">
        <v>28.17</v>
      </c>
      <c r="F711" t="n">
        <v>24.56</v>
      </c>
      <c r="G711" t="n">
        <v>98.25</v>
      </c>
      <c r="H711" t="n">
        <v>1.12</v>
      </c>
      <c r="I711" t="n">
        <v>15</v>
      </c>
      <c r="J711" t="n">
        <v>298.35</v>
      </c>
      <c r="K711" t="n">
        <v>59.89</v>
      </c>
      <c r="L711" t="n">
        <v>18.75</v>
      </c>
      <c r="M711" t="n">
        <v>13</v>
      </c>
      <c r="N711" t="n">
        <v>84.72</v>
      </c>
      <c r="O711" t="n">
        <v>37031.27</v>
      </c>
      <c r="P711" t="n">
        <v>356.67</v>
      </c>
      <c r="Q711" t="n">
        <v>1397.2</v>
      </c>
      <c r="R711" t="n">
        <v>85.5</v>
      </c>
      <c r="S711" t="n">
        <v>66.97</v>
      </c>
      <c r="T711" t="n">
        <v>6674.51</v>
      </c>
      <c r="U711" t="n">
        <v>0.78</v>
      </c>
      <c r="V711" t="n">
        <v>0.86</v>
      </c>
      <c r="W711" t="n">
        <v>5.32</v>
      </c>
      <c r="X711" t="n">
        <v>0.4</v>
      </c>
      <c r="Y711" t="n">
        <v>1</v>
      </c>
      <c r="Z711" t="n">
        <v>10</v>
      </c>
    </row>
    <row r="712">
      <c r="A712" t="n">
        <v>72</v>
      </c>
      <c r="B712" t="n">
        <v>135</v>
      </c>
      <c r="C712" t="inlineStr">
        <is>
          <t xml:space="preserve">CONCLUIDO	</t>
        </is>
      </c>
      <c r="D712" t="n">
        <v>3.5478</v>
      </c>
      <c r="E712" t="n">
        <v>28.19</v>
      </c>
      <c r="F712" t="n">
        <v>24.57</v>
      </c>
      <c r="G712" t="n">
        <v>98.3</v>
      </c>
      <c r="H712" t="n">
        <v>1.13</v>
      </c>
      <c r="I712" t="n">
        <v>15</v>
      </c>
      <c r="J712" t="n">
        <v>298.88</v>
      </c>
      <c r="K712" t="n">
        <v>59.89</v>
      </c>
      <c r="L712" t="n">
        <v>19</v>
      </c>
      <c r="M712" t="n">
        <v>13</v>
      </c>
      <c r="N712" t="n">
        <v>84.98999999999999</v>
      </c>
      <c r="O712" t="n">
        <v>37095.82</v>
      </c>
      <c r="P712" t="n">
        <v>355.47</v>
      </c>
      <c r="Q712" t="n">
        <v>1397.2</v>
      </c>
      <c r="R712" t="n">
        <v>85.88</v>
      </c>
      <c r="S712" t="n">
        <v>66.97</v>
      </c>
      <c r="T712" t="n">
        <v>6864.67</v>
      </c>
      <c r="U712" t="n">
        <v>0.78</v>
      </c>
      <c r="V712" t="n">
        <v>0.86</v>
      </c>
      <c r="W712" t="n">
        <v>5.32</v>
      </c>
      <c r="X712" t="n">
        <v>0.41</v>
      </c>
      <c r="Y712" t="n">
        <v>1</v>
      </c>
      <c r="Z712" t="n">
        <v>10</v>
      </c>
    </row>
    <row r="713">
      <c r="A713" t="n">
        <v>73</v>
      </c>
      <c r="B713" t="n">
        <v>135</v>
      </c>
      <c r="C713" t="inlineStr">
        <is>
          <t xml:space="preserve">CONCLUIDO	</t>
        </is>
      </c>
      <c r="D713" t="n">
        <v>3.5492</v>
      </c>
      <c r="E713" t="n">
        <v>28.18</v>
      </c>
      <c r="F713" t="n">
        <v>24.56</v>
      </c>
      <c r="G713" t="n">
        <v>98.25</v>
      </c>
      <c r="H713" t="n">
        <v>1.15</v>
      </c>
      <c r="I713" t="n">
        <v>15</v>
      </c>
      <c r="J713" t="n">
        <v>299.4</v>
      </c>
      <c r="K713" t="n">
        <v>59.89</v>
      </c>
      <c r="L713" t="n">
        <v>19.25</v>
      </c>
      <c r="M713" t="n">
        <v>13</v>
      </c>
      <c r="N713" t="n">
        <v>85.27</v>
      </c>
      <c r="O713" t="n">
        <v>37160.49</v>
      </c>
      <c r="P713" t="n">
        <v>352.74</v>
      </c>
      <c r="Q713" t="n">
        <v>1397.18</v>
      </c>
      <c r="R713" t="n">
        <v>85.58</v>
      </c>
      <c r="S713" t="n">
        <v>66.97</v>
      </c>
      <c r="T713" t="n">
        <v>6718.12</v>
      </c>
      <c r="U713" t="n">
        <v>0.78</v>
      </c>
      <c r="V713" t="n">
        <v>0.86</v>
      </c>
      <c r="W713" t="n">
        <v>5.32</v>
      </c>
      <c r="X713" t="n">
        <v>0.4</v>
      </c>
      <c r="Y713" t="n">
        <v>1</v>
      </c>
      <c r="Z713" t="n">
        <v>10</v>
      </c>
    </row>
    <row r="714">
      <c r="A714" t="n">
        <v>74</v>
      </c>
      <c r="B714" t="n">
        <v>135</v>
      </c>
      <c r="C714" t="inlineStr">
        <is>
          <t xml:space="preserve">CONCLUIDO	</t>
        </is>
      </c>
      <c r="D714" t="n">
        <v>3.5597</v>
      </c>
      <c r="E714" t="n">
        <v>28.09</v>
      </c>
      <c r="F714" t="n">
        <v>24.53</v>
      </c>
      <c r="G714" t="n">
        <v>105.13</v>
      </c>
      <c r="H714" t="n">
        <v>1.16</v>
      </c>
      <c r="I714" t="n">
        <v>14</v>
      </c>
      <c r="J714" t="n">
        <v>299.93</v>
      </c>
      <c r="K714" t="n">
        <v>59.89</v>
      </c>
      <c r="L714" t="n">
        <v>19.5</v>
      </c>
      <c r="M714" t="n">
        <v>12</v>
      </c>
      <c r="N714" t="n">
        <v>85.54000000000001</v>
      </c>
      <c r="O714" t="n">
        <v>37225.39</v>
      </c>
      <c r="P714" t="n">
        <v>351.48</v>
      </c>
      <c r="Q714" t="n">
        <v>1397.19</v>
      </c>
      <c r="R714" t="n">
        <v>84.53</v>
      </c>
      <c r="S714" t="n">
        <v>66.97</v>
      </c>
      <c r="T714" t="n">
        <v>6194.74</v>
      </c>
      <c r="U714" t="n">
        <v>0.79</v>
      </c>
      <c r="V714" t="n">
        <v>0.86</v>
      </c>
      <c r="W714" t="n">
        <v>5.32</v>
      </c>
      <c r="X714" t="n">
        <v>0.37</v>
      </c>
      <c r="Y714" t="n">
        <v>1</v>
      </c>
      <c r="Z714" t="n">
        <v>10</v>
      </c>
    </row>
    <row r="715">
      <c r="A715" t="n">
        <v>75</v>
      </c>
      <c r="B715" t="n">
        <v>135</v>
      </c>
      <c r="C715" t="inlineStr">
        <is>
          <t xml:space="preserve">CONCLUIDO	</t>
        </is>
      </c>
      <c r="D715" t="n">
        <v>3.5612</v>
      </c>
      <c r="E715" t="n">
        <v>28.08</v>
      </c>
      <c r="F715" t="n">
        <v>24.52</v>
      </c>
      <c r="G715" t="n">
        <v>105.08</v>
      </c>
      <c r="H715" t="n">
        <v>1.17</v>
      </c>
      <c r="I715" t="n">
        <v>14</v>
      </c>
      <c r="J715" t="n">
        <v>300.45</v>
      </c>
      <c r="K715" t="n">
        <v>59.89</v>
      </c>
      <c r="L715" t="n">
        <v>19.75</v>
      </c>
      <c r="M715" t="n">
        <v>12</v>
      </c>
      <c r="N715" t="n">
        <v>85.81999999999999</v>
      </c>
      <c r="O715" t="n">
        <v>37290.29</v>
      </c>
      <c r="P715" t="n">
        <v>351.21</v>
      </c>
      <c r="Q715" t="n">
        <v>1397.21</v>
      </c>
      <c r="R715" t="n">
        <v>84.06</v>
      </c>
      <c r="S715" t="n">
        <v>66.97</v>
      </c>
      <c r="T715" t="n">
        <v>5962.77</v>
      </c>
      <c r="U715" t="n">
        <v>0.8</v>
      </c>
      <c r="V715" t="n">
        <v>0.86</v>
      </c>
      <c r="W715" t="n">
        <v>5.32</v>
      </c>
      <c r="X715" t="n">
        <v>0.35</v>
      </c>
      <c r="Y715" t="n">
        <v>1</v>
      </c>
      <c r="Z715" t="n">
        <v>10</v>
      </c>
    </row>
    <row r="716">
      <c r="A716" t="n">
        <v>76</v>
      </c>
      <c r="B716" t="n">
        <v>135</v>
      </c>
      <c r="C716" t="inlineStr">
        <is>
          <t xml:space="preserve">CONCLUIDO	</t>
        </is>
      </c>
      <c r="D716" t="n">
        <v>3.5591</v>
      </c>
      <c r="E716" t="n">
        <v>28.1</v>
      </c>
      <c r="F716" t="n">
        <v>24.54</v>
      </c>
      <c r="G716" t="n">
        <v>105.15</v>
      </c>
      <c r="H716" t="n">
        <v>1.18</v>
      </c>
      <c r="I716" t="n">
        <v>14</v>
      </c>
      <c r="J716" t="n">
        <v>300.98</v>
      </c>
      <c r="K716" t="n">
        <v>59.89</v>
      </c>
      <c r="L716" t="n">
        <v>20</v>
      </c>
      <c r="M716" t="n">
        <v>12</v>
      </c>
      <c r="N716" t="n">
        <v>86.09</v>
      </c>
      <c r="O716" t="n">
        <v>37355.31</v>
      </c>
      <c r="P716" t="n">
        <v>349.71</v>
      </c>
      <c r="Q716" t="n">
        <v>1397.22</v>
      </c>
      <c r="R716" t="n">
        <v>84.59999999999999</v>
      </c>
      <c r="S716" t="n">
        <v>66.97</v>
      </c>
      <c r="T716" t="n">
        <v>6231.63</v>
      </c>
      <c r="U716" t="n">
        <v>0.79</v>
      </c>
      <c r="V716" t="n">
        <v>0.86</v>
      </c>
      <c r="W716" t="n">
        <v>5.32</v>
      </c>
      <c r="X716" t="n">
        <v>0.37</v>
      </c>
      <c r="Y716" t="n">
        <v>1</v>
      </c>
      <c r="Z716" t="n">
        <v>10</v>
      </c>
    </row>
    <row r="717">
      <c r="A717" t="n">
        <v>77</v>
      </c>
      <c r="B717" t="n">
        <v>135</v>
      </c>
      <c r="C717" t="inlineStr">
        <is>
          <t xml:space="preserve">CONCLUIDO	</t>
        </is>
      </c>
      <c r="D717" t="n">
        <v>3.5597</v>
      </c>
      <c r="E717" t="n">
        <v>28.09</v>
      </c>
      <c r="F717" t="n">
        <v>24.53</v>
      </c>
      <c r="G717" t="n">
        <v>105.14</v>
      </c>
      <c r="H717" t="n">
        <v>1.2</v>
      </c>
      <c r="I717" t="n">
        <v>14</v>
      </c>
      <c r="J717" t="n">
        <v>301.51</v>
      </c>
      <c r="K717" t="n">
        <v>59.89</v>
      </c>
      <c r="L717" t="n">
        <v>20.25</v>
      </c>
      <c r="M717" t="n">
        <v>12</v>
      </c>
      <c r="N717" t="n">
        <v>86.37</v>
      </c>
      <c r="O717" t="n">
        <v>37420.44</v>
      </c>
      <c r="P717" t="n">
        <v>347.48</v>
      </c>
      <c r="Q717" t="n">
        <v>1397.17</v>
      </c>
      <c r="R717" t="n">
        <v>84.56999999999999</v>
      </c>
      <c r="S717" t="n">
        <v>66.97</v>
      </c>
      <c r="T717" t="n">
        <v>6215.62</v>
      </c>
      <c r="U717" t="n">
        <v>0.79</v>
      </c>
      <c r="V717" t="n">
        <v>0.86</v>
      </c>
      <c r="W717" t="n">
        <v>5.31</v>
      </c>
      <c r="X717" t="n">
        <v>0.37</v>
      </c>
      <c r="Y717" t="n">
        <v>1</v>
      </c>
      <c r="Z717" t="n">
        <v>10</v>
      </c>
    </row>
    <row r="718">
      <c r="A718" t="n">
        <v>78</v>
      </c>
      <c r="B718" t="n">
        <v>135</v>
      </c>
      <c r="C718" t="inlineStr">
        <is>
          <t xml:space="preserve">CONCLUIDO	</t>
        </is>
      </c>
      <c r="D718" t="n">
        <v>3.5588</v>
      </c>
      <c r="E718" t="n">
        <v>28.1</v>
      </c>
      <c r="F718" t="n">
        <v>24.54</v>
      </c>
      <c r="G718" t="n">
        <v>105.17</v>
      </c>
      <c r="H718" t="n">
        <v>1.21</v>
      </c>
      <c r="I718" t="n">
        <v>14</v>
      </c>
      <c r="J718" t="n">
        <v>302.04</v>
      </c>
      <c r="K718" t="n">
        <v>59.89</v>
      </c>
      <c r="L718" t="n">
        <v>20.5</v>
      </c>
      <c r="M718" t="n">
        <v>12</v>
      </c>
      <c r="N718" t="n">
        <v>86.65000000000001</v>
      </c>
      <c r="O718" t="n">
        <v>37485.7</v>
      </c>
      <c r="P718" t="n">
        <v>344.89</v>
      </c>
      <c r="Q718" t="n">
        <v>1397.17</v>
      </c>
      <c r="R718" t="n">
        <v>84.72</v>
      </c>
      <c r="S718" t="n">
        <v>66.97</v>
      </c>
      <c r="T718" t="n">
        <v>6290.4</v>
      </c>
      <c r="U718" t="n">
        <v>0.79</v>
      </c>
      <c r="V718" t="n">
        <v>0.86</v>
      </c>
      <c r="W718" t="n">
        <v>5.32</v>
      </c>
      <c r="X718" t="n">
        <v>0.37</v>
      </c>
      <c r="Y718" t="n">
        <v>1</v>
      </c>
      <c r="Z718" t="n">
        <v>10</v>
      </c>
    </row>
    <row r="719">
      <c r="A719" t="n">
        <v>79</v>
      </c>
      <c r="B719" t="n">
        <v>135</v>
      </c>
      <c r="C719" t="inlineStr">
        <is>
          <t xml:space="preserve">CONCLUIDO	</t>
        </is>
      </c>
      <c r="D719" t="n">
        <v>3.5682</v>
      </c>
      <c r="E719" t="n">
        <v>28.02</v>
      </c>
      <c r="F719" t="n">
        <v>24.51</v>
      </c>
      <c r="G719" t="n">
        <v>113.14</v>
      </c>
      <c r="H719" t="n">
        <v>1.22</v>
      </c>
      <c r="I719" t="n">
        <v>13</v>
      </c>
      <c r="J719" t="n">
        <v>302.57</v>
      </c>
      <c r="K719" t="n">
        <v>59.89</v>
      </c>
      <c r="L719" t="n">
        <v>20.75</v>
      </c>
      <c r="M719" t="n">
        <v>11</v>
      </c>
      <c r="N719" t="n">
        <v>86.93000000000001</v>
      </c>
      <c r="O719" t="n">
        <v>37551.07</v>
      </c>
      <c r="P719" t="n">
        <v>345.77</v>
      </c>
      <c r="Q719" t="n">
        <v>1397.22</v>
      </c>
      <c r="R719" t="n">
        <v>84.04000000000001</v>
      </c>
      <c r="S719" t="n">
        <v>66.97</v>
      </c>
      <c r="T719" t="n">
        <v>5956.54</v>
      </c>
      <c r="U719" t="n">
        <v>0.8</v>
      </c>
      <c r="V719" t="n">
        <v>0.86</v>
      </c>
      <c r="W719" t="n">
        <v>5.31</v>
      </c>
      <c r="X719" t="n">
        <v>0.35</v>
      </c>
      <c r="Y719" t="n">
        <v>1</v>
      </c>
      <c r="Z719" t="n">
        <v>10</v>
      </c>
    </row>
    <row r="720">
      <c r="A720" t="n">
        <v>80</v>
      </c>
      <c r="B720" t="n">
        <v>135</v>
      </c>
      <c r="C720" t="inlineStr">
        <is>
          <t xml:space="preserve">CONCLUIDO	</t>
        </is>
      </c>
      <c r="D720" t="n">
        <v>3.5679</v>
      </c>
      <c r="E720" t="n">
        <v>28.03</v>
      </c>
      <c r="F720" t="n">
        <v>24.52</v>
      </c>
      <c r="G720" t="n">
        <v>113.16</v>
      </c>
      <c r="H720" t="n">
        <v>1.23</v>
      </c>
      <c r="I720" t="n">
        <v>13</v>
      </c>
      <c r="J720" t="n">
        <v>303.1</v>
      </c>
      <c r="K720" t="n">
        <v>59.89</v>
      </c>
      <c r="L720" t="n">
        <v>21</v>
      </c>
      <c r="M720" t="n">
        <v>11</v>
      </c>
      <c r="N720" t="n">
        <v>87.20999999999999</v>
      </c>
      <c r="O720" t="n">
        <v>37616.56</v>
      </c>
      <c r="P720" t="n">
        <v>345.82</v>
      </c>
      <c r="Q720" t="n">
        <v>1397.24</v>
      </c>
      <c r="R720" t="n">
        <v>84.04000000000001</v>
      </c>
      <c r="S720" t="n">
        <v>66.97</v>
      </c>
      <c r="T720" t="n">
        <v>5957.25</v>
      </c>
      <c r="U720" t="n">
        <v>0.8</v>
      </c>
      <c r="V720" t="n">
        <v>0.86</v>
      </c>
      <c r="W720" t="n">
        <v>5.31</v>
      </c>
      <c r="X720" t="n">
        <v>0.35</v>
      </c>
      <c r="Y720" t="n">
        <v>1</v>
      </c>
      <c r="Z720" t="n">
        <v>10</v>
      </c>
    </row>
    <row r="721">
      <c r="A721" t="n">
        <v>81</v>
      </c>
      <c r="B721" t="n">
        <v>135</v>
      </c>
      <c r="C721" t="inlineStr">
        <is>
          <t xml:space="preserve">CONCLUIDO	</t>
        </is>
      </c>
      <c r="D721" t="n">
        <v>3.5668</v>
      </c>
      <c r="E721" t="n">
        <v>28.04</v>
      </c>
      <c r="F721" t="n">
        <v>24.53</v>
      </c>
      <c r="G721" t="n">
        <v>113.2</v>
      </c>
      <c r="H721" t="n">
        <v>1.25</v>
      </c>
      <c r="I721" t="n">
        <v>13</v>
      </c>
      <c r="J721" t="n">
        <v>303.63</v>
      </c>
      <c r="K721" t="n">
        <v>59.89</v>
      </c>
      <c r="L721" t="n">
        <v>21.25</v>
      </c>
      <c r="M721" t="n">
        <v>11</v>
      </c>
      <c r="N721" t="n">
        <v>87.48999999999999</v>
      </c>
      <c r="O721" t="n">
        <v>37682.17</v>
      </c>
      <c r="P721" t="n">
        <v>346.31</v>
      </c>
      <c r="Q721" t="n">
        <v>1397.18</v>
      </c>
      <c r="R721" t="n">
        <v>84.29000000000001</v>
      </c>
      <c r="S721" t="n">
        <v>66.97</v>
      </c>
      <c r="T721" t="n">
        <v>6081.2</v>
      </c>
      <c r="U721" t="n">
        <v>0.79</v>
      </c>
      <c r="V721" t="n">
        <v>0.86</v>
      </c>
      <c r="W721" t="n">
        <v>5.32</v>
      </c>
      <c r="X721" t="n">
        <v>0.36</v>
      </c>
      <c r="Y721" t="n">
        <v>1</v>
      </c>
      <c r="Z721" t="n">
        <v>10</v>
      </c>
    </row>
    <row r="722">
      <c r="A722" t="n">
        <v>82</v>
      </c>
      <c r="B722" t="n">
        <v>135</v>
      </c>
      <c r="C722" t="inlineStr">
        <is>
          <t xml:space="preserve">CONCLUIDO	</t>
        </is>
      </c>
      <c r="D722" t="n">
        <v>3.5687</v>
      </c>
      <c r="E722" t="n">
        <v>28.02</v>
      </c>
      <c r="F722" t="n">
        <v>24.51</v>
      </c>
      <c r="G722" t="n">
        <v>113.13</v>
      </c>
      <c r="H722" t="n">
        <v>1.26</v>
      </c>
      <c r="I722" t="n">
        <v>13</v>
      </c>
      <c r="J722" t="n">
        <v>304.16</v>
      </c>
      <c r="K722" t="n">
        <v>59.89</v>
      </c>
      <c r="L722" t="n">
        <v>21.5</v>
      </c>
      <c r="M722" t="n">
        <v>11</v>
      </c>
      <c r="N722" t="n">
        <v>87.78</v>
      </c>
      <c r="O722" t="n">
        <v>37747.91</v>
      </c>
      <c r="P722" t="n">
        <v>344.13</v>
      </c>
      <c r="Q722" t="n">
        <v>1397.19</v>
      </c>
      <c r="R722" t="n">
        <v>83.98</v>
      </c>
      <c r="S722" t="n">
        <v>66.97</v>
      </c>
      <c r="T722" t="n">
        <v>5928.02</v>
      </c>
      <c r="U722" t="n">
        <v>0.8</v>
      </c>
      <c r="V722" t="n">
        <v>0.86</v>
      </c>
      <c r="W722" t="n">
        <v>5.31</v>
      </c>
      <c r="X722" t="n">
        <v>0.35</v>
      </c>
      <c r="Y722" t="n">
        <v>1</v>
      </c>
      <c r="Z722" t="n">
        <v>10</v>
      </c>
    </row>
    <row r="723">
      <c r="A723" t="n">
        <v>83</v>
      </c>
      <c r="B723" t="n">
        <v>135</v>
      </c>
      <c r="C723" t="inlineStr">
        <is>
          <t xml:space="preserve">CONCLUIDO	</t>
        </is>
      </c>
      <c r="D723" t="n">
        <v>3.5688</v>
      </c>
      <c r="E723" t="n">
        <v>28.02</v>
      </c>
      <c r="F723" t="n">
        <v>24.51</v>
      </c>
      <c r="G723" t="n">
        <v>113.13</v>
      </c>
      <c r="H723" t="n">
        <v>1.27</v>
      </c>
      <c r="I723" t="n">
        <v>13</v>
      </c>
      <c r="J723" t="n">
        <v>304.7</v>
      </c>
      <c r="K723" t="n">
        <v>59.89</v>
      </c>
      <c r="L723" t="n">
        <v>21.75</v>
      </c>
      <c r="M723" t="n">
        <v>11</v>
      </c>
      <c r="N723" t="n">
        <v>88.06</v>
      </c>
      <c r="O723" t="n">
        <v>37813.76</v>
      </c>
      <c r="P723" t="n">
        <v>342</v>
      </c>
      <c r="Q723" t="n">
        <v>1397.18</v>
      </c>
      <c r="R723" t="n">
        <v>83.78</v>
      </c>
      <c r="S723" t="n">
        <v>66.97</v>
      </c>
      <c r="T723" t="n">
        <v>5826.76</v>
      </c>
      <c r="U723" t="n">
        <v>0.8</v>
      </c>
      <c r="V723" t="n">
        <v>0.86</v>
      </c>
      <c r="W723" t="n">
        <v>5.32</v>
      </c>
      <c r="X723" t="n">
        <v>0.34</v>
      </c>
      <c r="Y723" t="n">
        <v>1</v>
      </c>
      <c r="Z723" t="n">
        <v>10</v>
      </c>
    </row>
    <row r="724">
      <c r="A724" t="n">
        <v>84</v>
      </c>
      <c r="B724" t="n">
        <v>135</v>
      </c>
      <c r="C724" t="inlineStr">
        <is>
          <t xml:space="preserve">CONCLUIDO	</t>
        </is>
      </c>
      <c r="D724" t="n">
        <v>3.5677</v>
      </c>
      <c r="E724" t="n">
        <v>28.03</v>
      </c>
      <c r="F724" t="n">
        <v>24.52</v>
      </c>
      <c r="G724" t="n">
        <v>113.16</v>
      </c>
      <c r="H724" t="n">
        <v>1.28</v>
      </c>
      <c r="I724" t="n">
        <v>13</v>
      </c>
      <c r="J724" t="n">
        <v>305.23</v>
      </c>
      <c r="K724" t="n">
        <v>59.89</v>
      </c>
      <c r="L724" t="n">
        <v>22</v>
      </c>
      <c r="M724" t="n">
        <v>9</v>
      </c>
      <c r="N724" t="n">
        <v>88.34999999999999</v>
      </c>
      <c r="O724" t="n">
        <v>37879.74</v>
      </c>
      <c r="P724" t="n">
        <v>340.26</v>
      </c>
      <c r="Q724" t="n">
        <v>1397.29</v>
      </c>
      <c r="R724" t="n">
        <v>84.11</v>
      </c>
      <c r="S724" t="n">
        <v>66.97</v>
      </c>
      <c r="T724" t="n">
        <v>5989.7</v>
      </c>
      <c r="U724" t="n">
        <v>0.8</v>
      </c>
      <c r="V724" t="n">
        <v>0.86</v>
      </c>
      <c r="W724" t="n">
        <v>5.32</v>
      </c>
      <c r="X724" t="n">
        <v>0.35</v>
      </c>
      <c r="Y724" t="n">
        <v>1</v>
      </c>
      <c r="Z724" t="n">
        <v>10</v>
      </c>
    </row>
    <row r="725">
      <c r="A725" t="n">
        <v>85</v>
      </c>
      <c r="B725" t="n">
        <v>135</v>
      </c>
      <c r="C725" t="inlineStr">
        <is>
          <t xml:space="preserve">CONCLUIDO	</t>
        </is>
      </c>
      <c r="D725" t="n">
        <v>3.5803</v>
      </c>
      <c r="E725" t="n">
        <v>27.93</v>
      </c>
      <c r="F725" t="n">
        <v>24.47</v>
      </c>
      <c r="G725" t="n">
        <v>122.35</v>
      </c>
      <c r="H725" t="n">
        <v>1.3</v>
      </c>
      <c r="I725" t="n">
        <v>12</v>
      </c>
      <c r="J725" t="n">
        <v>305.77</v>
      </c>
      <c r="K725" t="n">
        <v>59.89</v>
      </c>
      <c r="L725" t="n">
        <v>22.25</v>
      </c>
      <c r="M725" t="n">
        <v>8</v>
      </c>
      <c r="N725" t="n">
        <v>88.63</v>
      </c>
      <c r="O725" t="n">
        <v>37945.85</v>
      </c>
      <c r="P725" t="n">
        <v>338.71</v>
      </c>
      <c r="Q725" t="n">
        <v>1397.26</v>
      </c>
      <c r="R725" t="n">
        <v>82.48</v>
      </c>
      <c r="S725" t="n">
        <v>66.97</v>
      </c>
      <c r="T725" t="n">
        <v>5180.56</v>
      </c>
      <c r="U725" t="n">
        <v>0.8100000000000001</v>
      </c>
      <c r="V725" t="n">
        <v>0.86</v>
      </c>
      <c r="W725" t="n">
        <v>5.31</v>
      </c>
      <c r="X725" t="n">
        <v>0.31</v>
      </c>
      <c r="Y725" t="n">
        <v>1</v>
      </c>
      <c r="Z725" t="n">
        <v>10</v>
      </c>
    </row>
    <row r="726">
      <c r="A726" t="n">
        <v>86</v>
      </c>
      <c r="B726" t="n">
        <v>135</v>
      </c>
      <c r="C726" t="inlineStr">
        <is>
          <t xml:space="preserve">CONCLUIDO	</t>
        </is>
      </c>
      <c r="D726" t="n">
        <v>3.5793</v>
      </c>
      <c r="E726" t="n">
        <v>27.94</v>
      </c>
      <c r="F726" t="n">
        <v>24.48</v>
      </c>
      <c r="G726" t="n">
        <v>122.39</v>
      </c>
      <c r="H726" t="n">
        <v>1.31</v>
      </c>
      <c r="I726" t="n">
        <v>12</v>
      </c>
      <c r="J726" t="n">
        <v>306.31</v>
      </c>
      <c r="K726" t="n">
        <v>59.89</v>
      </c>
      <c r="L726" t="n">
        <v>22.5</v>
      </c>
      <c r="M726" t="n">
        <v>8</v>
      </c>
      <c r="N726" t="n">
        <v>88.92</v>
      </c>
      <c r="O726" t="n">
        <v>38012.07</v>
      </c>
      <c r="P726" t="n">
        <v>339.12</v>
      </c>
      <c r="Q726" t="n">
        <v>1397.26</v>
      </c>
      <c r="R726" t="n">
        <v>82.61</v>
      </c>
      <c r="S726" t="n">
        <v>66.97</v>
      </c>
      <c r="T726" t="n">
        <v>5244.69</v>
      </c>
      <c r="U726" t="n">
        <v>0.8100000000000001</v>
      </c>
      <c r="V726" t="n">
        <v>0.86</v>
      </c>
      <c r="W726" t="n">
        <v>5.32</v>
      </c>
      <c r="X726" t="n">
        <v>0.31</v>
      </c>
      <c r="Y726" t="n">
        <v>1</v>
      </c>
      <c r="Z726" t="n">
        <v>10</v>
      </c>
    </row>
    <row r="727">
      <c r="A727" t="n">
        <v>87</v>
      </c>
      <c r="B727" t="n">
        <v>135</v>
      </c>
      <c r="C727" t="inlineStr">
        <is>
          <t xml:space="preserve">CONCLUIDO	</t>
        </is>
      </c>
      <c r="D727" t="n">
        <v>3.5786</v>
      </c>
      <c r="E727" t="n">
        <v>27.94</v>
      </c>
      <c r="F727" t="n">
        <v>24.48</v>
      </c>
      <c r="G727" t="n">
        <v>122.42</v>
      </c>
      <c r="H727" t="n">
        <v>1.32</v>
      </c>
      <c r="I727" t="n">
        <v>12</v>
      </c>
      <c r="J727" t="n">
        <v>306.84</v>
      </c>
      <c r="K727" t="n">
        <v>59.89</v>
      </c>
      <c r="L727" t="n">
        <v>22.75</v>
      </c>
      <c r="M727" t="n">
        <v>7</v>
      </c>
      <c r="N727" t="n">
        <v>89.20999999999999</v>
      </c>
      <c r="O727" t="n">
        <v>38078.42</v>
      </c>
      <c r="P727" t="n">
        <v>338.96</v>
      </c>
      <c r="Q727" t="n">
        <v>1397.26</v>
      </c>
      <c r="R727" t="n">
        <v>82.68000000000001</v>
      </c>
      <c r="S727" t="n">
        <v>66.97</v>
      </c>
      <c r="T727" t="n">
        <v>5279.64</v>
      </c>
      <c r="U727" t="n">
        <v>0.8100000000000001</v>
      </c>
      <c r="V727" t="n">
        <v>0.86</v>
      </c>
      <c r="W727" t="n">
        <v>5.32</v>
      </c>
      <c r="X727" t="n">
        <v>0.32</v>
      </c>
      <c r="Y727" t="n">
        <v>1</v>
      </c>
      <c r="Z727" t="n">
        <v>10</v>
      </c>
    </row>
    <row r="728">
      <c r="A728" t="n">
        <v>88</v>
      </c>
      <c r="B728" t="n">
        <v>135</v>
      </c>
      <c r="C728" t="inlineStr">
        <is>
          <t xml:space="preserve">CONCLUIDO	</t>
        </is>
      </c>
      <c r="D728" t="n">
        <v>3.5787</v>
      </c>
      <c r="E728" t="n">
        <v>27.94</v>
      </c>
      <c r="F728" t="n">
        <v>24.48</v>
      </c>
      <c r="G728" t="n">
        <v>122.42</v>
      </c>
      <c r="H728" t="n">
        <v>1.33</v>
      </c>
      <c r="I728" t="n">
        <v>12</v>
      </c>
      <c r="J728" t="n">
        <v>307.38</v>
      </c>
      <c r="K728" t="n">
        <v>59.89</v>
      </c>
      <c r="L728" t="n">
        <v>23</v>
      </c>
      <c r="M728" t="n">
        <v>5</v>
      </c>
      <c r="N728" t="n">
        <v>89.5</v>
      </c>
      <c r="O728" t="n">
        <v>38144.9</v>
      </c>
      <c r="P728" t="n">
        <v>339.16</v>
      </c>
      <c r="Q728" t="n">
        <v>1397.33</v>
      </c>
      <c r="R728" t="n">
        <v>82.75</v>
      </c>
      <c r="S728" t="n">
        <v>66.97</v>
      </c>
      <c r="T728" t="n">
        <v>5315.17</v>
      </c>
      <c r="U728" t="n">
        <v>0.8100000000000001</v>
      </c>
      <c r="V728" t="n">
        <v>0.86</v>
      </c>
      <c r="W728" t="n">
        <v>5.32</v>
      </c>
      <c r="X728" t="n">
        <v>0.32</v>
      </c>
      <c r="Y728" t="n">
        <v>1</v>
      </c>
      <c r="Z728" t="n">
        <v>10</v>
      </c>
    </row>
    <row r="729">
      <c r="A729" t="n">
        <v>89</v>
      </c>
      <c r="B729" t="n">
        <v>135</v>
      </c>
      <c r="C729" t="inlineStr">
        <is>
          <t xml:space="preserve">CONCLUIDO	</t>
        </is>
      </c>
      <c r="D729" t="n">
        <v>3.5796</v>
      </c>
      <c r="E729" t="n">
        <v>27.94</v>
      </c>
      <c r="F729" t="n">
        <v>24.48</v>
      </c>
      <c r="G729" t="n">
        <v>122.38</v>
      </c>
      <c r="H729" t="n">
        <v>1.35</v>
      </c>
      <c r="I729" t="n">
        <v>12</v>
      </c>
      <c r="J729" t="n">
        <v>307.92</v>
      </c>
      <c r="K729" t="n">
        <v>59.89</v>
      </c>
      <c r="L729" t="n">
        <v>23.25</v>
      </c>
      <c r="M729" t="n">
        <v>5</v>
      </c>
      <c r="N729" t="n">
        <v>89.79000000000001</v>
      </c>
      <c r="O729" t="n">
        <v>38211.5</v>
      </c>
      <c r="P729" t="n">
        <v>339.17</v>
      </c>
      <c r="Q729" t="n">
        <v>1397.32</v>
      </c>
      <c r="R729" t="n">
        <v>82.56</v>
      </c>
      <c r="S729" t="n">
        <v>66.97</v>
      </c>
      <c r="T729" t="n">
        <v>5219.8</v>
      </c>
      <c r="U729" t="n">
        <v>0.8100000000000001</v>
      </c>
      <c r="V729" t="n">
        <v>0.86</v>
      </c>
      <c r="W729" t="n">
        <v>5.32</v>
      </c>
      <c r="X729" t="n">
        <v>0.31</v>
      </c>
      <c r="Y729" t="n">
        <v>1</v>
      </c>
      <c r="Z729" t="n">
        <v>10</v>
      </c>
    </row>
    <row r="730">
      <c r="A730" t="n">
        <v>90</v>
      </c>
      <c r="B730" t="n">
        <v>135</v>
      </c>
      <c r="C730" t="inlineStr">
        <is>
          <t xml:space="preserve">CONCLUIDO	</t>
        </is>
      </c>
      <c r="D730" t="n">
        <v>3.5793</v>
      </c>
      <c r="E730" t="n">
        <v>27.94</v>
      </c>
      <c r="F730" t="n">
        <v>24.48</v>
      </c>
      <c r="G730" t="n">
        <v>122.39</v>
      </c>
      <c r="H730" t="n">
        <v>1.36</v>
      </c>
      <c r="I730" t="n">
        <v>12</v>
      </c>
      <c r="J730" t="n">
        <v>308.46</v>
      </c>
      <c r="K730" t="n">
        <v>59.89</v>
      </c>
      <c r="L730" t="n">
        <v>23.5</v>
      </c>
      <c r="M730" t="n">
        <v>2</v>
      </c>
      <c r="N730" t="n">
        <v>90.08</v>
      </c>
      <c r="O730" t="n">
        <v>38278.23</v>
      </c>
      <c r="P730" t="n">
        <v>339.7</v>
      </c>
      <c r="Q730" t="n">
        <v>1397.3</v>
      </c>
      <c r="R730" t="n">
        <v>82.39</v>
      </c>
      <c r="S730" t="n">
        <v>66.97</v>
      </c>
      <c r="T730" t="n">
        <v>5137.33</v>
      </c>
      <c r="U730" t="n">
        <v>0.8100000000000001</v>
      </c>
      <c r="V730" t="n">
        <v>0.86</v>
      </c>
      <c r="W730" t="n">
        <v>5.32</v>
      </c>
      <c r="X730" t="n">
        <v>0.31</v>
      </c>
      <c r="Y730" t="n">
        <v>1</v>
      </c>
      <c r="Z730" t="n">
        <v>10</v>
      </c>
    </row>
    <row r="731">
      <c r="A731" t="n">
        <v>91</v>
      </c>
      <c r="B731" t="n">
        <v>135</v>
      </c>
      <c r="C731" t="inlineStr">
        <is>
          <t xml:space="preserve">CONCLUIDO	</t>
        </is>
      </c>
      <c r="D731" t="n">
        <v>3.5797</v>
      </c>
      <c r="E731" t="n">
        <v>27.94</v>
      </c>
      <c r="F731" t="n">
        <v>24.48</v>
      </c>
      <c r="G731" t="n">
        <v>122.38</v>
      </c>
      <c r="H731" t="n">
        <v>1.37</v>
      </c>
      <c r="I731" t="n">
        <v>12</v>
      </c>
      <c r="J731" t="n">
        <v>309.01</v>
      </c>
      <c r="K731" t="n">
        <v>59.89</v>
      </c>
      <c r="L731" t="n">
        <v>23.75</v>
      </c>
      <c r="M731" t="n">
        <v>2</v>
      </c>
      <c r="N731" t="n">
        <v>90.37</v>
      </c>
      <c r="O731" t="n">
        <v>38345.09</v>
      </c>
      <c r="P731" t="n">
        <v>339.93</v>
      </c>
      <c r="Q731" t="n">
        <v>1397.26</v>
      </c>
      <c r="R731" t="n">
        <v>82.42</v>
      </c>
      <c r="S731" t="n">
        <v>66.97</v>
      </c>
      <c r="T731" t="n">
        <v>5154.06</v>
      </c>
      <c r="U731" t="n">
        <v>0.8100000000000001</v>
      </c>
      <c r="V731" t="n">
        <v>0.86</v>
      </c>
      <c r="W731" t="n">
        <v>5.32</v>
      </c>
      <c r="X731" t="n">
        <v>0.31</v>
      </c>
      <c r="Y731" t="n">
        <v>1</v>
      </c>
      <c r="Z731" t="n">
        <v>10</v>
      </c>
    </row>
    <row r="732">
      <c r="A732" t="n">
        <v>92</v>
      </c>
      <c r="B732" t="n">
        <v>135</v>
      </c>
      <c r="C732" t="inlineStr">
        <is>
          <t xml:space="preserve">CONCLUIDO	</t>
        </is>
      </c>
      <c r="D732" t="n">
        <v>3.5786</v>
      </c>
      <c r="E732" t="n">
        <v>27.94</v>
      </c>
      <c r="F732" t="n">
        <v>24.48</v>
      </c>
      <c r="G732" t="n">
        <v>122.42</v>
      </c>
      <c r="H732" t="n">
        <v>1.38</v>
      </c>
      <c r="I732" t="n">
        <v>12</v>
      </c>
      <c r="J732" t="n">
        <v>309.55</v>
      </c>
      <c r="K732" t="n">
        <v>59.89</v>
      </c>
      <c r="L732" t="n">
        <v>24</v>
      </c>
      <c r="M732" t="n">
        <v>1</v>
      </c>
      <c r="N732" t="n">
        <v>90.66</v>
      </c>
      <c r="O732" t="n">
        <v>38412.07</v>
      </c>
      <c r="P732" t="n">
        <v>340.43</v>
      </c>
      <c r="Q732" t="n">
        <v>1397.27</v>
      </c>
      <c r="R732" t="n">
        <v>82.53</v>
      </c>
      <c r="S732" t="n">
        <v>66.97</v>
      </c>
      <c r="T732" t="n">
        <v>5205.51</v>
      </c>
      <c r="U732" t="n">
        <v>0.8100000000000001</v>
      </c>
      <c r="V732" t="n">
        <v>0.86</v>
      </c>
      <c r="W732" t="n">
        <v>5.32</v>
      </c>
      <c r="X732" t="n">
        <v>0.32</v>
      </c>
      <c r="Y732" t="n">
        <v>1</v>
      </c>
      <c r="Z732" t="n">
        <v>10</v>
      </c>
    </row>
    <row r="733">
      <c r="A733" t="n">
        <v>93</v>
      </c>
      <c r="B733" t="n">
        <v>135</v>
      </c>
      <c r="C733" t="inlineStr">
        <is>
          <t xml:space="preserve">CONCLUIDO	</t>
        </is>
      </c>
      <c r="D733" t="n">
        <v>3.5784</v>
      </c>
      <c r="E733" t="n">
        <v>27.95</v>
      </c>
      <c r="F733" t="n">
        <v>24.49</v>
      </c>
      <c r="G733" t="n">
        <v>122.43</v>
      </c>
      <c r="H733" t="n">
        <v>1.39</v>
      </c>
      <c r="I733" t="n">
        <v>12</v>
      </c>
      <c r="J733" t="n">
        <v>310.09</v>
      </c>
      <c r="K733" t="n">
        <v>59.89</v>
      </c>
      <c r="L733" t="n">
        <v>24.25</v>
      </c>
      <c r="M733" t="n">
        <v>1</v>
      </c>
      <c r="N733" t="n">
        <v>90.95999999999999</v>
      </c>
      <c r="O733" t="n">
        <v>38479.19</v>
      </c>
      <c r="P733" t="n">
        <v>340.89</v>
      </c>
      <c r="Q733" t="n">
        <v>1397.27</v>
      </c>
      <c r="R733" t="n">
        <v>82.54000000000001</v>
      </c>
      <c r="S733" t="n">
        <v>66.97</v>
      </c>
      <c r="T733" t="n">
        <v>5212.65</v>
      </c>
      <c r="U733" t="n">
        <v>0.8100000000000001</v>
      </c>
      <c r="V733" t="n">
        <v>0.86</v>
      </c>
      <c r="W733" t="n">
        <v>5.33</v>
      </c>
      <c r="X733" t="n">
        <v>0.32</v>
      </c>
      <c r="Y733" t="n">
        <v>1</v>
      </c>
      <c r="Z733" t="n">
        <v>10</v>
      </c>
    </row>
    <row r="734">
      <c r="A734" t="n">
        <v>94</v>
      </c>
      <c r="B734" t="n">
        <v>135</v>
      </c>
      <c r="C734" t="inlineStr">
        <is>
          <t xml:space="preserve">CONCLUIDO	</t>
        </is>
      </c>
      <c r="D734" t="n">
        <v>3.5785</v>
      </c>
      <c r="E734" t="n">
        <v>27.94</v>
      </c>
      <c r="F734" t="n">
        <v>24.49</v>
      </c>
      <c r="G734" t="n">
        <v>122.43</v>
      </c>
      <c r="H734" t="n">
        <v>1.41</v>
      </c>
      <c r="I734" t="n">
        <v>12</v>
      </c>
      <c r="J734" t="n">
        <v>310.64</v>
      </c>
      <c r="K734" t="n">
        <v>59.89</v>
      </c>
      <c r="L734" t="n">
        <v>24.5</v>
      </c>
      <c r="M734" t="n">
        <v>1</v>
      </c>
      <c r="N734" t="n">
        <v>91.25</v>
      </c>
      <c r="O734" t="n">
        <v>38546.43</v>
      </c>
      <c r="P734" t="n">
        <v>341.29</v>
      </c>
      <c r="Q734" t="n">
        <v>1397.27</v>
      </c>
      <c r="R734" t="n">
        <v>82.56</v>
      </c>
      <c r="S734" t="n">
        <v>66.97</v>
      </c>
      <c r="T734" t="n">
        <v>5223.89</v>
      </c>
      <c r="U734" t="n">
        <v>0.8100000000000001</v>
      </c>
      <c r="V734" t="n">
        <v>0.86</v>
      </c>
      <c r="W734" t="n">
        <v>5.32</v>
      </c>
      <c r="X734" t="n">
        <v>0.32</v>
      </c>
      <c r="Y734" t="n">
        <v>1</v>
      </c>
      <c r="Z734" t="n">
        <v>10</v>
      </c>
    </row>
    <row r="735">
      <c r="A735" t="n">
        <v>95</v>
      </c>
      <c r="B735" t="n">
        <v>135</v>
      </c>
      <c r="C735" t="inlineStr">
        <is>
          <t xml:space="preserve">CONCLUIDO	</t>
        </is>
      </c>
      <c r="D735" t="n">
        <v>3.5786</v>
      </c>
      <c r="E735" t="n">
        <v>27.94</v>
      </c>
      <c r="F735" t="n">
        <v>24.48</v>
      </c>
      <c r="G735" t="n">
        <v>122.42</v>
      </c>
      <c r="H735" t="n">
        <v>1.42</v>
      </c>
      <c r="I735" t="n">
        <v>12</v>
      </c>
      <c r="J735" t="n">
        <v>311.19</v>
      </c>
      <c r="K735" t="n">
        <v>59.89</v>
      </c>
      <c r="L735" t="n">
        <v>24.75</v>
      </c>
      <c r="M735" t="n">
        <v>1</v>
      </c>
      <c r="N735" t="n">
        <v>91.55</v>
      </c>
      <c r="O735" t="n">
        <v>38613.8</v>
      </c>
      <c r="P735" t="n">
        <v>341.62</v>
      </c>
      <c r="Q735" t="n">
        <v>1397.27</v>
      </c>
      <c r="R735" t="n">
        <v>82.54000000000001</v>
      </c>
      <c r="S735" t="n">
        <v>66.97</v>
      </c>
      <c r="T735" t="n">
        <v>5213.79</v>
      </c>
      <c r="U735" t="n">
        <v>0.8100000000000001</v>
      </c>
      <c r="V735" t="n">
        <v>0.86</v>
      </c>
      <c r="W735" t="n">
        <v>5.32</v>
      </c>
      <c r="X735" t="n">
        <v>0.32</v>
      </c>
      <c r="Y735" t="n">
        <v>1</v>
      </c>
      <c r="Z735" t="n">
        <v>10</v>
      </c>
    </row>
    <row r="736">
      <c r="A736" t="n">
        <v>96</v>
      </c>
      <c r="B736" t="n">
        <v>135</v>
      </c>
      <c r="C736" t="inlineStr">
        <is>
          <t xml:space="preserve">CONCLUIDO	</t>
        </is>
      </c>
      <c r="D736" t="n">
        <v>3.5784</v>
      </c>
      <c r="E736" t="n">
        <v>27.95</v>
      </c>
      <c r="F736" t="n">
        <v>24.49</v>
      </c>
      <c r="G736" t="n">
        <v>122.43</v>
      </c>
      <c r="H736" t="n">
        <v>1.43</v>
      </c>
      <c r="I736" t="n">
        <v>12</v>
      </c>
      <c r="J736" t="n">
        <v>311.73</v>
      </c>
      <c r="K736" t="n">
        <v>59.89</v>
      </c>
      <c r="L736" t="n">
        <v>25</v>
      </c>
      <c r="M736" t="n">
        <v>1</v>
      </c>
      <c r="N736" t="n">
        <v>91.84999999999999</v>
      </c>
      <c r="O736" t="n">
        <v>38681.31</v>
      </c>
      <c r="P736" t="n">
        <v>341.98</v>
      </c>
      <c r="Q736" t="n">
        <v>1397.27</v>
      </c>
      <c r="R736" t="n">
        <v>82.59</v>
      </c>
      <c r="S736" t="n">
        <v>66.97</v>
      </c>
      <c r="T736" t="n">
        <v>5237.65</v>
      </c>
      <c r="U736" t="n">
        <v>0.8100000000000001</v>
      </c>
      <c r="V736" t="n">
        <v>0.86</v>
      </c>
      <c r="W736" t="n">
        <v>5.32</v>
      </c>
      <c r="X736" t="n">
        <v>0.32</v>
      </c>
      <c r="Y736" t="n">
        <v>1</v>
      </c>
      <c r="Z736" t="n">
        <v>10</v>
      </c>
    </row>
    <row r="737">
      <c r="A737" t="n">
        <v>97</v>
      </c>
      <c r="B737" t="n">
        <v>135</v>
      </c>
      <c r="C737" t="inlineStr">
        <is>
          <t xml:space="preserve">CONCLUIDO	</t>
        </is>
      </c>
      <c r="D737" t="n">
        <v>3.5781</v>
      </c>
      <c r="E737" t="n">
        <v>27.95</v>
      </c>
      <c r="F737" t="n">
        <v>24.49</v>
      </c>
      <c r="G737" t="n">
        <v>122.44</v>
      </c>
      <c r="H737" t="n">
        <v>1.44</v>
      </c>
      <c r="I737" t="n">
        <v>12</v>
      </c>
      <c r="J737" t="n">
        <v>312.28</v>
      </c>
      <c r="K737" t="n">
        <v>59.89</v>
      </c>
      <c r="L737" t="n">
        <v>25.25</v>
      </c>
      <c r="M737" t="n">
        <v>0</v>
      </c>
      <c r="N737" t="n">
        <v>92.15000000000001</v>
      </c>
      <c r="O737" t="n">
        <v>38749.07</v>
      </c>
      <c r="P737" t="n">
        <v>342.54</v>
      </c>
      <c r="Q737" t="n">
        <v>1397.27</v>
      </c>
      <c r="R737" t="n">
        <v>82.61</v>
      </c>
      <c r="S737" t="n">
        <v>66.97</v>
      </c>
      <c r="T737" t="n">
        <v>5246.09</v>
      </c>
      <c r="U737" t="n">
        <v>0.8100000000000001</v>
      </c>
      <c r="V737" t="n">
        <v>0.86</v>
      </c>
      <c r="W737" t="n">
        <v>5.33</v>
      </c>
      <c r="X737" t="n">
        <v>0.32</v>
      </c>
      <c r="Y737" t="n">
        <v>1</v>
      </c>
      <c r="Z737" t="n">
        <v>10</v>
      </c>
    </row>
    <row r="738">
      <c r="A738" t="n">
        <v>0</v>
      </c>
      <c r="B738" t="n">
        <v>80</v>
      </c>
      <c r="C738" t="inlineStr">
        <is>
          <t xml:space="preserve">CONCLUIDO	</t>
        </is>
      </c>
      <c r="D738" t="n">
        <v>2.2539</v>
      </c>
      <c r="E738" t="n">
        <v>44.37</v>
      </c>
      <c r="F738" t="n">
        <v>32.73</v>
      </c>
      <c r="G738" t="n">
        <v>6.8</v>
      </c>
      <c r="H738" t="n">
        <v>0.11</v>
      </c>
      <c r="I738" t="n">
        <v>289</v>
      </c>
      <c r="J738" t="n">
        <v>159.12</v>
      </c>
      <c r="K738" t="n">
        <v>50.28</v>
      </c>
      <c r="L738" t="n">
        <v>1</v>
      </c>
      <c r="M738" t="n">
        <v>287</v>
      </c>
      <c r="N738" t="n">
        <v>27.84</v>
      </c>
      <c r="O738" t="n">
        <v>19859.16</v>
      </c>
      <c r="P738" t="n">
        <v>399.4</v>
      </c>
      <c r="Q738" t="n">
        <v>1398.02</v>
      </c>
      <c r="R738" t="n">
        <v>351.64</v>
      </c>
      <c r="S738" t="n">
        <v>66.97</v>
      </c>
      <c r="T738" t="n">
        <v>138374.27</v>
      </c>
      <c r="U738" t="n">
        <v>0.19</v>
      </c>
      <c r="V738" t="n">
        <v>0.64</v>
      </c>
      <c r="W738" t="n">
        <v>5.78</v>
      </c>
      <c r="X738" t="n">
        <v>8.550000000000001</v>
      </c>
      <c r="Y738" t="n">
        <v>1</v>
      </c>
      <c r="Z738" t="n">
        <v>10</v>
      </c>
    </row>
    <row r="739">
      <c r="A739" t="n">
        <v>1</v>
      </c>
      <c r="B739" t="n">
        <v>80</v>
      </c>
      <c r="C739" t="inlineStr">
        <is>
          <t xml:space="preserve">CONCLUIDO	</t>
        </is>
      </c>
      <c r="D739" t="n">
        <v>2.5218</v>
      </c>
      <c r="E739" t="n">
        <v>39.65</v>
      </c>
      <c r="F739" t="n">
        <v>30.43</v>
      </c>
      <c r="G739" t="n">
        <v>8.529999999999999</v>
      </c>
      <c r="H739" t="n">
        <v>0.14</v>
      </c>
      <c r="I739" t="n">
        <v>214</v>
      </c>
      <c r="J739" t="n">
        <v>159.48</v>
      </c>
      <c r="K739" t="n">
        <v>50.28</v>
      </c>
      <c r="L739" t="n">
        <v>1.25</v>
      </c>
      <c r="M739" t="n">
        <v>212</v>
      </c>
      <c r="N739" t="n">
        <v>27.95</v>
      </c>
      <c r="O739" t="n">
        <v>19902.91</v>
      </c>
      <c r="P739" t="n">
        <v>369.6</v>
      </c>
      <c r="Q739" t="n">
        <v>1397.79</v>
      </c>
      <c r="R739" t="n">
        <v>276.96</v>
      </c>
      <c r="S739" t="n">
        <v>66.97</v>
      </c>
      <c r="T739" t="n">
        <v>101410.38</v>
      </c>
      <c r="U739" t="n">
        <v>0.24</v>
      </c>
      <c r="V739" t="n">
        <v>0.6899999999999999</v>
      </c>
      <c r="W739" t="n">
        <v>5.64</v>
      </c>
      <c r="X739" t="n">
        <v>6.26</v>
      </c>
      <c r="Y739" t="n">
        <v>1</v>
      </c>
      <c r="Z739" t="n">
        <v>10</v>
      </c>
    </row>
    <row r="740">
      <c r="A740" t="n">
        <v>2</v>
      </c>
      <c r="B740" t="n">
        <v>80</v>
      </c>
      <c r="C740" t="inlineStr">
        <is>
          <t xml:space="preserve">CONCLUIDO	</t>
        </is>
      </c>
      <c r="D740" t="n">
        <v>2.7086</v>
      </c>
      <c r="E740" t="n">
        <v>36.92</v>
      </c>
      <c r="F740" t="n">
        <v>29.12</v>
      </c>
      <c r="G740" t="n">
        <v>10.28</v>
      </c>
      <c r="H740" t="n">
        <v>0.17</v>
      </c>
      <c r="I740" t="n">
        <v>170</v>
      </c>
      <c r="J740" t="n">
        <v>159.83</v>
      </c>
      <c r="K740" t="n">
        <v>50.28</v>
      </c>
      <c r="L740" t="n">
        <v>1.5</v>
      </c>
      <c r="M740" t="n">
        <v>168</v>
      </c>
      <c r="N740" t="n">
        <v>28.05</v>
      </c>
      <c r="O740" t="n">
        <v>19946.71</v>
      </c>
      <c r="P740" t="n">
        <v>351.81</v>
      </c>
      <c r="Q740" t="n">
        <v>1397.56</v>
      </c>
      <c r="R740" t="n">
        <v>233.32</v>
      </c>
      <c r="S740" t="n">
        <v>66.97</v>
      </c>
      <c r="T740" t="n">
        <v>79813.99000000001</v>
      </c>
      <c r="U740" t="n">
        <v>0.29</v>
      </c>
      <c r="V740" t="n">
        <v>0.72</v>
      </c>
      <c r="W740" t="n">
        <v>5.59</v>
      </c>
      <c r="X740" t="n">
        <v>4.95</v>
      </c>
      <c r="Y740" t="n">
        <v>1</v>
      </c>
      <c r="Z740" t="n">
        <v>10</v>
      </c>
    </row>
    <row r="741">
      <c r="A741" t="n">
        <v>3</v>
      </c>
      <c r="B741" t="n">
        <v>80</v>
      </c>
      <c r="C741" t="inlineStr">
        <is>
          <t xml:space="preserve">CONCLUIDO	</t>
        </is>
      </c>
      <c r="D741" t="n">
        <v>2.8494</v>
      </c>
      <c r="E741" t="n">
        <v>35.1</v>
      </c>
      <c r="F741" t="n">
        <v>28.23</v>
      </c>
      <c r="G741" t="n">
        <v>12.01</v>
      </c>
      <c r="H741" t="n">
        <v>0.19</v>
      </c>
      <c r="I741" t="n">
        <v>141</v>
      </c>
      <c r="J741" t="n">
        <v>160.19</v>
      </c>
      <c r="K741" t="n">
        <v>50.28</v>
      </c>
      <c r="L741" t="n">
        <v>1.75</v>
      </c>
      <c r="M741" t="n">
        <v>139</v>
      </c>
      <c r="N741" t="n">
        <v>28.16</v>
      </c>
      <c r="O741" t="n">
        <v>19990.53</v>
      </c>
      <c r="P741" t="n">
        <v>339.36</v>
      </c>
      <c r="Q741" t="n">
        <v>1397.64</v>
      </c>
      <c r="R741" t="n">
        <v>205.01</v>
      </c>
      <c r="S741" t="n">
        <v>66.97</v>
      </c>
      <c r="T741" t="n">
        <v>65800.45</v>
      </c>
      <c r="U741" t="n">
        <v>0.33</v>
      </c>
      <c r="V741" t="n">
        <v>0.75</v>
      </c>
      <c r="W741" t="n">
        <v>5.52</v>
      </c>
      <c r="X741" t="n">
        <v>4.06</v>
      </c>
      <c r="Y741" t="n">
        <v>1</v>
      </c>
      <c r="Z741" t="n">
        <v>10</v>
      </c>
    </row>
    <row r="742">
      <c r="A742" t="n">
        <v>4</v>
      </c>
      <c r="B742" t="n">
        <v>80</v>
      </c>
      <c r="C742" t="inlineStr">
        <is>
          <t xml:space="preserve">CONCLUIDO	</t>
        </is>
      </c>
      <c r="D742" t="n">
        <v>2.9571</v>
      </c>
      <c r="E742" t="n">
        <v>33.82</v>
      </c>
      <c r="F742" t="n">
        <v>27.63</v>
      </c>
      <c r="G742" t="n">
        <v>13.81</v>
      </c>
      <c r="H742" t="n">
        <v>0.22</v>
      </c>
      <c r="I742" t="n">
        <v>120</v>
      </c>
      <c r="J742" t="n">
        <v>160.54</v>
      </c>
      <c r="K742" t="n">
        <v>50.28</v>
      </c>
      <c r="L742" t="n">
        <v>2</v>
      </c>
      <c r="M742" t="n">
        <v>118</v>
      </c>
      <c r="N742" t="n">
        <v>28.26</v>
      </c>
      <c r="O742" t="n">
        <v>20034.4</v>
      </c>
      <c r="P742" t="n">
        <v>330.39</v>
      </c>
      <c r="Q742" t="n">
        <v>1397.66</v>
      </c>
      <c r="R742" t="n">
        <v>185.1</v>
      </c>
      <c r="S742" t="n">
        <v>66.97</v>
      </c>
      <c r="T742" t="n">
        <v>55950.99</v>
      </c>
      <c r="U742" t="n">
        <v>0.36</v>
      </c>
      <c r="V742" t="n">
        <v>0.76</v>
      </c>
      <c r="W742" t="n">
        <v>5.49</v>
      </c>
      <c r="X742" t="n">
        <v>3.45</v>
      </c>
      <c r="Y742" t="n">
        <v>1</v>
      </c>
      <c r="Z742" t="n">
        <v>10</v>
      </c>
    </row>
    <row r="743">
      <c r="A743" t="n">
        <v>5</v>
      </c>
      <c r="B743" t="n">
        <v>80</v>
      </c>
      <c r="C743" t="inlineStr">
        <is>
          <t xml:space="preserve">CONCLUIDO	</t>
        </is>
      </c>
      <c r="D743" t="n">
        <v>3.0466</v>
      </c>
      <c r="E743" t="n">
        <v>32.82</v>
      </c>
      <c r="F743" t="n">
        <v>27.15</v>
      </c>
      <c r="G743" t="n">
        <v>15.66</v>
      </c>
      <c r="H743" t="n">
        <v>0.25</v>
      </c>
      <c r="I743" t="n">
        <v>104</v>
      </c>
      <c r="J743" t="n">
        <v>160.9</v>
      </c>
      <c r="K743" t="n">
        <v>50.28</v>
      </c>
      <c r="L743" t="n">
        <v>2.25</v>
      </c>
      <c r="M743" t="n">
        <v>102</v>
      </c>
      <c r="N743" t="n">
        <v>28.37</v>
      </c>
      <c r="O743" t="n">
        <v>20078.3</v>
      </c>
      <c r="P743" t="n">
        <v>322.73</v>
      </c>
      <c r="Q743" t="n">
        <v>1397.33</v>
      </c>
      <c r="R743" t="n">
        <v>169.7</v>
      </c>
      <c r="S743" t="n">
        <v>66.97</v>
      </c>
      <c r="T743" t="n">
        <v>48330.04</v>
      </c>
      <c r="U743" t="n">
        <v>0.39</v>
      </c>
      <c r="V743" t="n">
        <v>0.78</v>
      </c>
      <c r="W743" t="n">
        <v>5.46</v>
      </c>
      <c r="X743" t="n">
        <v>2.98</v>
      </c>
      <c r="Y743" t="n">
        <v>1</v>
      </c>
      <c r="Z743" t="n">
        <v>10</v>
      </c>
    </row>
    <row r="744">
      <c r="A744" t="n">
        <v>6</v>
      </c>
      <c r="B744" t="n">
        <v>80</v>
      </c>
      <c r="C744" t="inlineStr">
        <is>
          <t xml:space="preserve">CONCLUIDO	</t>
        </is>
      </c>
      <c r="D744" t="n">
        <v>3.1182</v>
      </c>
      <c r="E744" t="n">
        <v>32.07</v>
      </c>
      <c r="F744" t="n">
        <v>26.78</v>
      </c>
      <c r="G744" t="n">
        <v>17.47</v>
      </c>
      <c r="H744" t="n">
        <v>0.27</v>
      </c>
      <c r="I744" t="n">
        <v>92</v>
      </c>
      <c r="J744" t="n">
        <v>161.26</v>
      </c>
      <c r="K744" t="n">
        <v>50.28</v>
      </c>
      <c r="L744" t="n">
        <v>2.5</v>
      </c>
      <c r="M744" t="n">
        <v>90</v>
      </c>
      <c r="N744" t="n">
        <v>28.48</v>
      </c>
      <c r="O744" t="n">
        <v>20122.23</v>
      </c>
      <c r="P744" t="n">
        <v>316.57</v>
      </c>
      <c r="Q744" t="n">
        <v>1397.25</v>
      </c>
      <c r="R744" t="n">
        <v>157.97</v>
      </c>
      <c r="S744" t="n">
        <v>66.97</v>
      </c>
      <c r="T744" t="n">
        <v>42529.18</v>
      </c>
      <c r="U744" t="n">
        <v>0.42</v>
      </c>
      <c r="V744" t="n">
        <v>0.79</v>
      </c>
      <c r="W744" t="n">
        <v>5.44</v>
      </c>
      <c r="X744" t="n">
        <v>2.62</v>
      </c>
      <c r="Y744" t="n">
        <v>1</v>
      </c>
      <c r="Z744" t="n">
        <v>10</v>
      </c>
    </row>
    <row r="745">
      <c r="A745" t="n">
        <v>7</v>
      </c>
      <c r="B745" t="n">
        <v>80</v>
      </c>
      <c r="C745" t="inlineStr">
        <is>
          <t xml:space="preserve">CONCLUIDO	</t>
        </is>
      </c>
      <c r="D745" t="n">
        <v>3.1693</v>
      </c>
      <c r="E745" t="n">
        <v>31.55</v>
      </c>
      <c r="F745" t="n">
        <v>26.55</v>
      </c>
      <c r="G745" t="n">
        <v>19.2</v>
      </c>
      <c r="H745" t="n">
        <v>0.3</v>
      </c>
      <c r="I745" t="n">
        <v>83</v>
      </c>
      <c r="J745" t="n">
        <v>161.61</v>
      </c>
      <c r="K745" t="n">
        <v>50.28</v>
      </c>
      <c r="L745" t="n">
        <v>2.75</v>
      </c>
      <c r="M745" t="n">
        <v>81</v>
      </c>
      <c r="N745" t="n">
        <v>28.58</v>
      </c>
      <c r="O745" t="n">
        <v>20166.2</v>
      </c>
      <c r="P745" t="n">
        <v>312.24</v>
      </c>
      <c r="Q745" t="n">
        <v>1397.24</v>
      </c>
      <c r="R745" t="n">
        <v>149.8</v>
      </c>
      <c r="S745" t="n">
        <v>66.97</v>
      </c>
      <c r="T745" t="n">
        <v>38485.28</v>
      </c>
      <c r="U745" t="n">
        <v>0.45</v>
      </c>
      <c r="V745" t="n">
        <v>0.79</v>
      </c>
      <c r="W745" t="n">
        <v>5.44</v>
      </c>
      <c r="X745" t="n">
        <v>2.39</v>
      </c>
      <c r="Y745" t="n">
        <v>1</v>
      </c>
      <c r="Z745" t="n">
        <v>10</v>
      </c>
    </row>
    <row r="746">
      <c r="A746" t="n">
        <v>8</v>
      </c>
      <c r="B746" t="n">
        <v>80</v>
      </c>
      <c r="C746" t="inlineStr">
        <is>
          <t xml:space="preserve">CONCLUIDO	</t>
        </is>
      </c>
      <c r="D746" t="n">
        <v>3.2237</v>
      </c>
      <c r="E746" t="n">
        <v>31.02</v>
      </c>
      <c r="F746" t="n">
        <v>26.28</v>
      </c>
      <c r="G746" t="n">
        <v>21.02</v>
      </c>
      <c r="H746" t="n">
        <v>0.33</v>
      </c>
      <c r="I746" t="n">
        <v>75</v>
      </c>
      <c r="J746" t="n">
        <v>161.97</v>
      </c>
      <c r="K746" t="n">
        <v>50.28</v>
      </c>
      <c r="L746" t="n">
        <v>3</v>
      </c>
      <c r="M746" t="n">
        <v>73</v>
      </c>
      <c r="N746" t="n">
        <v>28.69</v>
      </c>
      <c r="O746" t="n">
        <v>20210.21</v>
      </c>
      <c r="P746" t="n">
        <v>307.3</v>
      </c>
      <c r="Q746" t="n">
        <v>1397.3</v>
      </c>
      <c r="R746" t="n">
        <v>141.74</v>
      </c>
      <c r="S746" t="n">
        <v>66.97</v>
      </c>
      <c r="T746" t="n">
        <v>34495.75</v>
      </c>
      <c r="U746" t="n">
        <v>0.47</v>
      </c>
      <c r="V746" t="n">
        <v>0.8</v>
      </c>
      <c r="W746" t="n">
        <v>5.4</v>
      </c>
      <c r="X746" t="n">
        <v>2.11</v>
      </c>
      <c r="Y746" t="n">
        <v>1</v>
      </c>
      <c r="Z746" t="n">
        <v>10</v>
      </c>
    </row>
    <row r="747">
      <c r="A747" t="n">
        <v>9</v>
      </c>
      <c r="B747" t="n">
        <v>80</v>
      </c>
      <c r="C747" t="inlineStr">
        <is>
          <t xml:space="preserve">CONCLUIDO	</t>
        </is>
      </c>
      <c r="D747" t="n">
        <v>3.2664</v>
      </c>
      <c r="E747" t="n">
        <v>30.61</v>
      </c>
      <c r="F747" t="n">
        <v>26.1</v>
      </c>
      <c r="G747" t="n">
        <v>23.03</v>
      </c>
      <c r="H747" t="n">
        <v>0.35</v>
      </c>
      <c r="I747" t="n">
        <v>68</v>
      </c>
      <c r="J747" t="n">
        <v>162.33</v>
      </c>
      <c r="K747" t="n">
        <v>50.28</v>
      </c>
      <c r="L747" t="n">
        <v>3.25</v>
      </c>
      <c r="M747" t="n">
        <v>66</v>
      </c>
      <c r="N747" t="n">
        <v>28.8</v>
      </c>
      <c r="O747" t="n">
        <v>20254.26</v>
      </c>
      <c r="P747" t="n">
        <v>303.42</v>
      </c>
      <c r="Q747" t="n">
        <v>1397.35</v>
      </c>
      <c r="R747" t="n">
        <v>135.46</v>
      </c>
      <c r="S747" t="n">
        <v>66.97</v>
      </c>
      <c r="T747" t="n">
        <v>31392.61</v>
      </c>
      <c r="U747" t="n">
        <v>0.49</v>
      </c>
      <c r="V747" t="n">
        <v>0.8100000000000001</v>
      </c>
      <c r="W747" t="n">
        <v>5.41</v>
      </c>
      <c r="X747" t="n">
        <v>1.93</v>
      </c>
      <c r="Y747" t="n">
        <v>1</v>
      </c>
      <c r="Z747" t="n">
        <v>10</v>
      </c>
    </row>
    <row r="748">
      <c r="A748" t="n">
        <v>10</v>
      </c>
      <c r="B748" t="n">
        <v>80</v>
      </c>
      <c r="C748" t="inlineStr">
        <is>
          <t xml:space="preserve">CONCLUIDO	</t>
        </is>
      </c>
      <c r="D748" t="n">
        <v>3.2985</v>
      </c>
      <c r="E748" t="n">
        <v>30.32</v>
      </c>
      <c r="F748" t="n">
        <v>25.96</v>
      </c>
      <c r="G748" t="n">
        <v>24.73</v>
      </c>
      <c r="H748" t="n">
        <v>0.38</v>
      </c>
      <c r="I748" t="n">
        <v>63</v>
      </c>
      <c r="J748" t="n">
        <v>162.68</v>
      </c>
      <c r="K748" t="n">
        <v>50.28</v>
      </c>
      <c r="L748" t="n">
        <v>3.5</v>
      </c>
      <c r="M748" t="n">
        <v>61</v>
      </c>
      <c r="N748" t="n">
        <v>28.9</v>
      </c>
      <c r="O748" t="n">
        <v>20298.34</v>
      </c>
      <c r="P748" t="n">
        <v>300.15</v>
      </c>
      <c r="Q748" t="n">
        <v>1397.23</v>
      </c>
      <c r="R748" t="n">
        <v>131.11</v>
      </c>
      <c r="S748" t="n">
        <v>66.97</v>
      </c>
      <c r="T748" t="n">
        <v>29242.67</v>
      </c>
      <c r="U748" t="n">
        <v>0.51</v>
      </c>
      <c r="V748" t="n">
        <v>0.8100000000000001</v>
      </c>
      <c r="W748" t="n">
        <v>5.4</v>
      </c>
      <c r="X748" t="n">
        <v>1.8</v>
      </c>
      <c r="Y748" t="n">
        <v>1</v>
      </c>
      <c r="Z748" t="n">
        <v>10</v>
      </c>
    </row>
    <row r="749">
      <c r="A749" t="n">
        <v>11</v>
      </c>
      <c r="B749" t="n">
        <v>80</v>
      </c>
      <c r="C749" t="inlineStr">
        <is>
          <t xml:space="preserve">CONCLUIDO	</t>
        </is>
      </c>
      <c r="D749" t="n">
        <v>3.3344</v>
      </c>
      <c r="E749" t="n">
        <v>29.99</v>
      </c>
      <c r="F749" t="n">
        <v>25.8</v>
      </c>
      <c r="G749" t="n">
        <v>26.69</v>
      </c>
      <c r="H749" t="n">
        <v>0.41</v>
      </c>
      <c r="I749" t="n">
        <v>58</v>
      </c>
      <c r="J749" t="n">
        <v>163.04</v>
      </c>
      <c r="K749" t="n">
        <v>50.28</v>
      </c>
      <c r="L749" t="n">
        <v>3.75</v>
      </c>
      <c r="M749" t="n">
        <v>56</v>
      </c>
      <c r="N749" t="n">
        <v>29.01</v>
      </c>
      <c r="O749" t="n">
        <v>20342.46</v>
      </c>
      <c r="P749" t="n">
        <v>296.55</v>
      </c>
      <c r="Q749" t="n">
        <v>1397.32</v>
      </c>
      <c r="R749" t="n">
        <v>125.66</v>
      </c>
      <c r="S749" t="n">
        <v>66.97</v>
      </c>
      <c r="T749" t="n">
        <v>26544.07</v>
      </c>
      <c r="U749" t="n">
        <v>0.53</v>
      </c>
      <c r="V749" t="n">
        <v>0.82</v>
      </c>
      <c r="W749" t="n">
        <v>5.39</v>
      </c>
      <c r="X749" t="n">
        <v>1.63</v>
      </c>
      <c r="Y749" t="n">
        <v>1</v>
      </c>
      <c r="Z749" t="n">
        <v>10</v>
      </c>
    </row>
    <row r="750">
      <c r="A750" t="n">
        <v>12</v>
      </c>
      <c r="B750" t="n">
        <v>80</v>
      </c>
      <c r="C750" t="inlineStr">
        <is>
          <t xml:space="preserve">CONCLUIDO	</t>
        </is>
      </c>
      <c r="D750" t="n">
        <v>3.3604</v>
      </c>
      <c r="E750" t="n">
        <v>29.76</v>
      </c>
      <c r="F750" t="n">
        <v>25.69</v>
      </c>
      <c r="G750" t="n">
        <v>28.55</v>
      </c>
      <c r="H750" t="n">
        <v>0.43</v>
      </c>
      <c r="I750" t="n">
        <v>54</v>
      </c>
      <c r="J750" t="n">
        <v>163.4</v>
      </c>
      <c r="K750" t="n">
        <v>50.28</v>
      </c>
      <c r="L750" t="n">
        <v>4</v>
      </c>
      <c r="M750" t="n">
        <v>52</v>
      </c>
      <c r="N750" t="n">
        <v>29.12</v>
      </c>
      <c r="O750" t="n">
        <v>20386.62</v>
      </c>
      <c r="P750" t="n">
        <v>293.63</v>
      </c>
      <c r="Q750" t="n">
        <v>1397.22</v>
      </c>
      <c r="R750" t="n">
        <v>122.12</v>
      </c>
      <c r="S750" t="n">
        <v>66.97</v>
      </c>
      <c r="T750" t="n">
        <v>24791.2</v>
      </c>
      <c r="U750" t="n">
        <v>0.55</v>
      </c>
      <c r="V750" t="n">
        <v>0.82</v>
      </c>
      <c r="W750" t="n">
        <v>5.39</v>
      </c>
      <c r="X750" t="n">
        <v>1.53</v>
      </c>
      <c r="Y750" t="n">
        <v>1</v>
      </c>
      <c r="Z750" t="n">
        <v>10</v>
      </c>
    </row>
    <row r="751">
      <c r="A751" t="n">
        <v>13</v>
      </c>
      <c r="B751" t="n">
        <v>80</v>
      </c>
      <c r="C751" t="inlineStr">
        <is>
          <t xml:space="preserve">CONCLUIDO	</t>
        </is>
      </c>
      <c r="D751" t="n">
        <v>3.3862</v>
      </c>
      <c r="E751" t="n">
        <v>29.53</v>
      </c>
      <c r="F751" t="n">
        <v>25.6</v>
      </c>
      <c r="G751" t="n">
        <v>30.72</v>
      </c>
      <c r="H751" t="n">
        <v>0.46</v>
      </c>
      <c r="I751" t="n">
        <v>50</v>
      </c>
      <c r="J751" t="n">
        <v>163.76</v>
      </c>
      <c r="K751" t="n">
        <v>50.28</v>
      </c>
      <c r="L751" t="n">
        <v>4.25</v>
      </c>
      <c r="M751" t="n">
        <v>48</v>
      </c>
      <c r="N751" t="n">
        <v>29.23</v>
      </c>
      <c r="O751" t="n">
        <v>20430.81</v>
      </c>
      <c r="P751" t="n">
        <v>290.31</v>
      </c>
      <c r="Q751" t="n">
        <v>1397.34</v>
      </c>
      <c r="R751" t="n">
        <v>118.82</v>
      </c>
      <c r="S751" t="n">
        <v>66.97</v>
      </c>
      <c r="T751" t="n">
        <v>23159.21</v>
      </c>
      <c r="U751" t="n">
        <v>0.5600000000000001</v>
      </c>
      <c r="V751" t="n">
        <v>0.82</v>
      </c>
      <c r="W751" t="n">
        <v>5.39</v>
      </c>
      <c r="X751" t="n">
        <v>1.43</v>
      </c>
      <c r="Y751" t="n">
        <v>1</v>
      </c>
      <c r="Z751" t="n">
        <v>10</v>
      </c>
    </row>
    <row r="752">
      <c r="A752" t="n">
        <v>14</v>
      </c>
      <c r="B752" t="n">
        <v>80</v>
      </c>
      <c r="C752" t="inlineStr">
        <is>
          <t xml:space="preserve">CONCLUIDO	</t>
        </is>
      </c>
      <c r="D752" t="n">
        <v>3.4108</v>
      </c>
      <c r="E752" t="n">
        <v>29.32</v>
      </c>
      <c r="F752" t="n">
        <v>25.48</v>
      </c>
      <c r="G752" t="n">
        <v>32.53</v>
      </c>
      <c r="H752" t="n">
        <v>0.49</v>
      </c>
      <c r="I752" t="n">
        <v>47</v>
      </c>
      <c r="J752" t="n">
        <v>164.12</v>
      </c>
      <c r="K752" t="n">
        <v>50.28</v>
      </c>
      <c r="L752" t="n">
        <v>4.5</v>
      </c>
      <c r="M752" t="n">
        <v>45</v>
      </c>
      <c r="N752" t="n">
        <v>29.34</v>
      </c>
      <c r="O752" t="n">
        <v>20475.04</v>
      </c>
      <c r="P752" t="n">
        <v>287.31</v>
      </c>
      <c r="Q752" t="n">
        <v>1397.29</v>
      </c>
      <c r="R752" t="n">
        <v>115.29</v>
      </c>
      <c r="S752" t="n">
        <v>66.97</v>
      </c>
      <c r="T752" t="n">
        <v>21411.27</v>
      </c>
      <c r="U752" t="n">
        <v>0.58</v>
      </c>
      <c r="V752" t="n">
        <v>0.83</v>
      </c>
      <c r="W752" t="n">
        <v>5.37</v>
      </c>
      <c r="X752" t="n">
        <v>1.31</v>
      </c>
      <c r="Y752" t="n">
        <v>1</v>
      </c>
      <c r="Z752" t="n">
        <v>10</v>
      </c>
    </row>
    <row r="753">
      <c r="A753" t="n">
        <v>15</v>
      </c>
      <c r="B753" t="n">
        <v>80</v>
      </c>
      <c r="C753" t="inlineStr">
        <is>
          <t xml:space="preserve">CONCLUIDO	</t>
        </is>
      </c>
      <c r="D753" t="n">
        <v>3.4302</v>
      </c>
      <c r="E753" t="n">
        <v>29.15</v>
      </c>
      <c r="F753" t="n">
        <v>25.41</v>
      </c>
      <c r="G753" t="n">
        <v>34.65</v>
      </c>
      <c r="H753" t="n">
        <v>0.51</v>
      </c>
      <c r="I753" t="n">
        <v>44</v>
      </c>
      <c r="J753" t="n">
        <v>164.48</v>
      </c>
      <c r="K753" t="n">
        <v>50.28</v>
      </c>
      <c r="L753" t="n">
        <v>4.75</v>
      </c>
      <c r="M753" t="n">
        <v>42</v>
      </c>
      <c r="N753" t="n">
        <v>29.45</v>
      </c>
      <c r="O753" t="n">
        <v>20519.3</v>
      </c>
      <c r="P753" t="n">
        <v>284.72</v>
      </c>
      <c r="Q753" t="n">
        <v>1397.33</v>
      </c>
      <c r="R753" t="n">
        <v>113.05</v>
      </c>
      <c r="S753" t="n">
        <v>66.97</v>
      </c>
      <c r="T753" t="n">
        <v>20308.78</v>
      </c>
      <c r="U753" t="n">
        <v>0.59</v>
      </c>
      <c r="V753" t="n">
        <v>0.83</v>
      </c>
      <c r="W753" t="n">
        <v>5.37</v>
      </c>
      <c r="X753" t="n">
        <v>1.24</v>
      </c>
      <c r="Y753" t="n">
        <v>1</v>
      </c>
      <c r="Z753" t="n">
        <v>10</v>
      </c>
    </row>
    <row r="754">
      <c r="A754" t="n">
        <v>16</v>
      </c>
      <c r="B754" t="n">
        <v>80</v>
      </c>
      <c r="C754" t="inlineStr">
        <is>
          <t xml:space="preserve">CONCLUIDO	</t>
        </is>
      </c>
      <c r="D754" t="n">
        <v>3.4452</v>
      </c>
      <c r="E754" t="n">
        <v>29.03</v>
      </c>
      <c r="F754" t="n">
        <v>25.35</v>
      </c>
      <c r="G754" t="n">
        <v>36.21</v>
      </c>
      <c r="H754" t="n">
        <v>0.54</v>
      </c>
      <c r="I754" t="n">
        <v>42</v>
      </c>
      <c r="J754" t="n">
        <v>164.83</v>
      </c>
      <c r="K754" t="n">
        <v>50.28</v>
      </c>
      <c r="L754" t="n">
        <v>5</v>
      </c>
      <c r="M754" t="n">
        <v>40</v>
      </c>
      <c r="N754" t="n">
        <v>29.55</v>
      </c>
      <c r="O754" t="n">
        <v>20563.61</v>
      </c>
      <c r="P754" t="n">
        <v>282.49</v>
      </c>
      <c r="Q754" t="n">
        <v>1397.27</v>
      </c>
      <c r="R754" t="n">
        <v>110.86</v>
      </c>
      <c r="S754" t="n">
        <v>66.97</v>
      </c>
      <c r="T754" t="n">
        <v>19220.59</v>
      </c>
      <c r="U754" t="n">
        <v>0.6</v>
      </c>
      <c r="V754" t="n">
        <v>0.83</v>
      </c>
      <c r="W754" t="n">
        <v>5.37</v>
      </c>
      <c r="X754" t="n">
        <v>1.18</v>
      </c>
      <c r="Y754" t="n">
        <v>1</v>
      </c>
      <c r="Z754" t="n">
        <v>10</v>
      </c>
    </row>
    <row r="755">
      <c r="A755" t="n">
        <v>17</v>
      </c>
      <c r="B755" t="n">
        <v>80</v>
      </c>
      <c r="C755" t="inlineStr">
        <is>
          <t xml:space="preserve">CONCLUIDO	</t>
        </is>
      </c>
      <c r="D755" t="n">
        <v>3.4593</v>
      </c>
      <c r="E755" t="n">
        <v>28.91</v>
      </c>
      <c r="F755" t="n">
        <v>25.29</v>
      </c>
      <c r="G755" t="n">
        <v>37.94</v>
      </c>
      <c r="H755" t="n">
        <v>0.5600000000000001</v>
      </c>
      <c r="I755" t="n">
        <v>40</v>
      </c>
      <c r="J755" t="n">
        <v>165.19</v>
      </c>
      <c r="K755" t="n">
        <v>50.28</v>
      </c>
      <c r="L755" t="n">
        <v>5.25</v>
      </c>
      <c r="M755" t="n">
        <v>38</v>
      </c>
      <c r="N755" t="n">
        <v>29.66</v>
      </c>
      <c r="O755" t="n">
        <v>20607.95</v>
      </c>
      <c r="P755" t="n">
        <v>279.69</v>
      </c>
      <c r="Q755" t="n">
        <v>1397.18</v>
      </c>
      <c r="R755" t="n">
        <v>109.24</v>
      </c>
      <c r="S755" t="n">
        <v>66.97</v>
      </c>
      <c r="T755" t="n">
        <v>18419.36</v>
      </c>
      <c r="U755" t="n">
        <v>0.61</v>
      </c>
      <c r="V755" t="n">
        <v>0.83</v>
      </c>
      <c r="W755" t="n">
        <v>5.36</v>
      </c>
      <c r="X755" t="n">
        <v>1.13</v>
      </c>
      <c r="Y755" t="n">
        <v>1</v>
      </c>
      <c r="Z755" t="n">
        <v>10</v>
      </c>
    </row>
    <row r="756">
      <c r="A756" t="n">
        <v>18</v>
      </c>
      <c r="B756" t="n">
        <v>80</v>
      </c>
      <c r="C756" t="inlineStr">
        <is>
          <t xml:space="preserve">CONCLUIDO	</t>
        </is>
      </c>
      <c r="D756" t="n">
        <v>3.4817</v>
      </c>
      <c r="E756" t="n">
        <v>28.72</v>
      </c>
      <c r="F756" t="n">
        <v>25.2</v>
      </c>
      <c r="G756" t="n">
        <v>40.87</v>
      </c>
      <c r="H756" t="n">
        <v>0.59</v>
      </c>
      <c r="I756" t="n">
        <v>37</v>
      </c>
      <c r="J756" t="n">
        <v>165.55</v>
      </c>
      <c r="K756" t="n">
        <v>50.28</v>
      </c>
      <c r="L756" t="n">
        <v>5.5</v>
      </c>
      <c r="M756" t="n">
        <v>35</v>
      </c>
      <c r="N756" t="n">
        <v>29.77</v>
      </c>
      <c r="O756" t="n">
        <v>20652.33</v>
      </c>
      <c r="P756" t="n">
        <v>276.42</v>
      </c>
      <c r="Q756" t="n">
        <v>1397.3</v>
      </c>
      <c r="R756" t="n">
        <v>106.18</v>
      </c>
      <c r="S756" t="n">
        <v>66.97</v>
      </c>
      <c r="T756" t="n">
        <v>16905.28</v>
      </c>
      <c r="U756" t="n">
        <v>0.63</v>
      </c>
      <c r="V756" t="n">
        <v>0.84</v>
      </c>
      <c r="W756" t="n">
        <v>5.36</v>
      </c>
      <c r="X756" t="n">
        <v>1.04</v>
      </c>
      <c r="Y756" t="n">
        <v>1</v>
      </c>
      <c r="Z756" t="n">
        <v>10</v>
      </c>
    </row>
    <row r="757">
      <c r="A757" t="n">
        <v>19</v>
      </c>
      <c r="B757" t="n">
        <v>80</v>
      </c>
      <c r="C757" t="inlineStr">
        <is>
          <t xml:space="preserve">CONCLUIDO	</t>
        </is>
      </c>
      <c r="D757" t="n">
        <v>3.4876</v>
      </c>
      <c r="E757" t="n">
        <v>28.67</v>
      </c>
      <c r="F757" t="n">
        <v>25.19</v>
      </c>
      <c r="G757" t="n">
        <v>41.98</v>
      </c>
      <c r="H757" t="n">
        <v>0.61</v>
      </c>
      <c r="I757" t="n">
        <v>36</v>
      </c>
      <c r="J757" t="n">
        <v>165.91</v>
      </c>
      <c r="K757" t="n">
        <v>50.28</v>
      </c>
      <c r="L757" t="n">
        <v>5.75</v>
      </c>
      <c r="M757" t="n">
        <v>34</v>
      </c>
      <c r="N757" t="n">
        <v>29.88</v>
      </c>
      <c r="O757" t="n">
        <v>20696.74</v>
      </c>
      <c r="P757" t="n">
        <v>275.03</v>
      </c>
      <c r="Q757" t="n">
        <v>1397.23</v>
      </c>
      <c r="R757" t="n">
        <v>105.91</v>
      </c>
      <c r="S757" t="n">
        <v>66.97</v>
      </c>
      <c r="T757" t="n">
        <v>16777.82</v>
      </c>
      <c r="U757" t="n">
        <v>0.63</v>
      </c>
      <c r="V757" t="n">
        <v>0.84</v>
      </c>
      <c r="W757" t="n">
        <v>5.35</v>
      </c>
      <c r="X757" t="n">
        <v>1.02</v>
      </c>
      <c r="Y757" t="n">
        <v>1</v>
      </c>
      <c r="Z757" t="n">
        <v>10</v>
      </c>
    </row>
    <row r="758">
      <c r="A758" t="n">
        <v>20</v>
      </c>
      <c r="B758" t="n">
        <v>80</v>
      </c>
      <c r="C758" t="inlineStr">
        <is>
          <t xml:space="preserve">CONCLUIDO	</t>
        </is>
      </c>
      <c r="D758" t="n">
        <v>3.5062</v>
      </c>
      <c r="E758" t="n">
        <v>28.52</v>
      </c>
      <c r="F758" t="n">
        <v>25.1</v>
      </c>
      <c r="G758" t="n">
        <v>44.3</v>
      </c>
      <c r="H758" t="n">
        <v>0.64</v>
      </c>
      <c r="I758" t="n">
        <v>34</v>
      </c>
      <c r="J758" t="n">
        <v>166.27</v>
      </c>
      <c r="K758" t="n">
        <v>50.28</v>
      </c>
      <c r="L758" t="n">
        <v>6</v>
      </c>
      <c r="M758" t="n">
        <v>32</v>
      </c>
      <c r="N758" t="n">
        <v>29.99</v>
      </c>
      <c r="O758" t="n">
        <v>20741.2</v>
      </c>
      <c r="P758" t="n">
        <v>271.87</v>
      </c>
      <c r="Q758" t="n">
        <v>1397.36</v>
      </c>
      <c r="R758" t="n">
        <v>102.73</v>
      </c>
      <c r="S758" t="n">
        <v>66.97</v>
      </c>
      <c r="T758" t="n">
        <v>15194.45</v>
      </c>
      <c r="U758" t="n">
        <v>0.65</v>
      </c>
      <c r="V758" t="n">
        <v>0.84</v>
      </c>
      <c r="W758" t="n">
        <v>5.36</v>
      </c>
      <c r="X758" t="n">
        <v>0.93</v>
      </c>
      <c r="Y758" t="n">
        <v>1</v>
      </c>
      <c r="Z758" t="n">
        <v>10</v>
      </c>
    </row>
    <row r="759">
      <c r="A759" t="n">
        <v>21</v>
      </c>
      <c r="B759" t="n">
        <v>80</v>
      </c>
      <c r="C759" t="inlineStr">
        <is>
          <t xml:space="preserve">CONCLUIDO	</t>
        </is>
      </c>
      <c r="D759" t="n">
        <v>3.5194</v>
      </c>
      <c r="E759" t="n">
        <v>28.41</v>
      </c>
      <c r="F759" t="n">
        <v>25.06</v>
      </c>
      <c r="G759" t="n">
        <v>46.98</v>
      </c>
      <c r="H759" t="n">
        <v>0.66</v>
      </c>
      <c r="I759" t="n">
        <v>32</v>
      </c>
      <c r="J759" t="n">
        <v>166.64</v>
      </c>
      <c r="K759" t="n">
        <v>50.28</v>
      </c>
      <c r="L759" t="n">
        <v>6.25</v>
      </c>
      <c r="M759" t="n">
        <v>30</v>
      </c>
      <c r="N759" t="n">
        <v>30.11</v>
      </c>
      <c r="O759" t="n">
        <v>20785.69</v>
      </c>
      <c r="P759" t="n">
        <v>269.78</v>
      </c>
      <c r="Q759" t="n">
        <v>1397.19</v>
      </c>
      <c r="R759" t="n">
        <v>101.57</v>
      </c>
      <c r="S759" t="n">
        <v>66.97</v>
      </c>
      <c r="T759" t="n">
        <v>14627.31</v>
      </c>
      <c r="U759" t="n">
        <v>0.66</v>
      </c>
      <c r="V759" t="n">
        <v>0.84</v>
      </c>
      <c r="W759" t="n">
        <v>5.35</v>
      </c>
      <c r="X759" t="n">
        <v>0.89</v>
      </c>
      <c r="Y759" t="n">
        <v>1</v>
      </c>
      <c r="Z759" t="n">
        <v>10</v>
      </c>
    </row>
    <row r="760">
      <c r="A760" t="n">
        <v>22</v>
      </c>
      <c r="B760" t="n">
        <v>80</v>
      </c>
      <c r="C760" t="inlineStr">
        <is>
          <t xml:space="preserve">CONCLUIDO	</t>
        </is>
      </c>
      <c r="D760" t="n">
        <v>3.5272</v>
      </c>
      <c r="E760" t="n">
        <v>28.35</v>
      </c>
      <c r="F760" t="n">
        <v>25.03</v>
      </c>
      <c r="G760" t="n">
        <v>48.44</v>
      </c>
      <c r="H760" t="n">
        <v>0.6899999999999999</v>
      </c>
      <c r="I760" t="n">
        <v>31</v>
      </c>
      <c r="J760" t="n">
        <v>167</v>
      </c>
      <c r="K760" t="n">
        <v>50.28</v>
      </c>
      <c r="L760" t="n">
        <v>6.5</v>
      </c>
      <c r="M760" t="n">
        <v>29</v>
      </c>
      <c r="N760" t="n">
        <v>30.22</v>
      </c>
      <c r="O760" t="n">
        <v>20830.22</v>
      </c>
      <c r="P760" t="n">
        <v>268.09</v>
      </c>
      <c r="Q760" t="n">
        <v>1397.2</v>
      </c>
      <c r="R760" t="n">
        <v>100.74</v>
      </c>
      <c r="S760" t="n">
        <v>66.97</v>
      </c>
      <c r="T760" t="n">
        <v>14218.72</v>
      </c>
      <c r="U760" t="n">
        <v>0.66</v>
      </c>
      <c r="V760" t="n">
        <v>0.84</v>
      </c>
      <c r="W760" t="n">
        <v>5.34</v>
      </c>
      <c r="X760" t="n">
        <v>0.86</v>
      </c>
      <c r="Y760" t="n">
        <v>1</v>
      </c>
      <c r="Z760" t="n">
        <v>10</v>
      </c>
    </row>
    <row r="761">
      <c r="A761" t="n">
        <v>23</v>
      </c>
      <c r="B761" t="n">
        <v>80</v>
      </c>
      <c r="C761" t="inlineStr">
        <is>
          <t xml:space="preserve">CONCLUIDO	</t>
        </is>
      </c>
      <c r="D761" t="n">
        <v>3.5354</v>
      </c>
      <c r="E761" t="n">
        <v>28.28</v>
      </c>
      <c r="F761" t="n">
        <v>24.99</v>
      </c>
      <c r="G761" t="n">
        <v>49.99</v>
      </c>
      <c r="H761" t="n">
        <v>0.71</v>
      </c>
      <c r="I761" t="n">
        <v>30</v>
      </c>
      <c r="J761" t="n">
        <v>167.36</v>
      </c>
      <c r="K761" t="n">
        <v>50.28</v>
      </c>
      <c r="L761" t="n">
        <v>6.75</v>
      </c>
      <c r="M761" t="n">
        <v>28</v>
      </c>
      <c r="N761" t="n">
        <v>30.33</v>
      </c>
      <c r="O761" t="n">
        <v>20874.78</v>
      </c>
      <c r="P761" t="n">
        <v>264.8</v>
      </c>
      <c r="Q761" t="n">
        <v>1397.41</v>
      </c>
      <c r="R761" t="n">
        <v>99.45</v>
      </c>
      <c r="S761" t="n">
        <v>66.97</v>
      </c>
      <c r="T761" t="n">
        <v>13575.99</v>
      </c>
      <c r="U761" t="n">
        <v>0.67</v>
      </c>
      <c r="V761" t="n">
        <v>0.84</v>
      </c>
      <c r="W761" t="n">
        <v>5.34</v>
      </c>
      <c r="X761" t="n">
        <v>0.83</v>
      </c>
      <c r="Y761" t="n">
        <v>1</v>
      </c>
      <c r="Z761" t="n">
        <v>10</v>
      </c>
    </row>
    <row r="762">
      <c r="A762" t="n">
        <v>24</v>
      </c>
      <c r="B762" t="n">
        <v>80</v>
      </c>
      <c r="C762" t="inlineStr">
        <is>
          <t xml:space="preserve">CONCLUIDO	</t>
        </is>
      </c>
      <c r="D762" t="n">
        <v>3.5476</v>
      </c>
      <c r="E762" t="n">
        <v>28.19</v>
      </c>
      <c r="F762" t="n">
        <v>24.96</v>
      </c>
      <c r="G762" t="n">
        <v>53.49</v>
      </c>
      <c r="H762" t="n">
        <v>0.74</v>
      </c>
      <c r="I762" t="n">
        <v>28</v>
      </c>
      <c r="J762" t="n">
        <v>167.72</v>
      </c>
      <c r="K762" t="n">
        <v>50.28</v>
      </c>
      <c r="L762" t="n">
        <v>7</v>
      </c>
      <c r="M762" t="n">
        <v>26</v>
      </c>
      <c r="N762" t="n">
        <v>30.44</v>
      </c>
      <c r="O762" t="n">
        <v>20919.39</v>
      </c>
      <c r="P762" t="n">
        <v>262.77</v>
      </c>
      <c r="Q762" t="n">
        <v>1397.25</v>
      </c>
      <c r="R762" t="n">
        <v>98.38</v>
      </c>
      <c r="S762" t="n">
        <v>66.97</v>
      </c>
      <c r="T762" t="n">
        <v>13053.6</v>
      </c>
      <c r="U762" t="n">
        <v>0.68</v>
      </c>
      <c r="V762" t="n">
        <v>0.84</v>
      </c>
      <c r="W762" t="n">
        <v>5.34</v>
      </c>
      <c r="X762" t="n">
        <v>0.8</v>
      </c>
      <c r="Y762" t="n">
        <v>1</v>
      </c>
      <c r="Z762" t="n">
        <v>10</v>
      </c>
    </row>
    <row r="763">
      <c r="A763" t="n">
        <v>25</v>
      </c>
      <c r="B763" t="n">
        <v>80</v>
      </c>
      <c r="C763" t="inlineStr">
        <is>
          <t xml:space="preserve">CONCLUIDO	</t>
        </is>
      </c>
      <c r="D763" t="n">
        <v>3.5595</v>
      </c>
      <c r="E763" t="n">
        <v>28.09</v>
      </c>
      <c r="F763" t="n">
        <v>24.9</v>
      </c>
      <c r="G763" t="n">
        <v>55.33</v>
      </c>
      <c r="H763" t="n">
        <v>0.76</v>
      </c>
      <c r="I763" t="n">
        <v>27</v>
      </c>
      <c r="J763" t="n">
        <v>168.08</v>
      </c>
      <c r="K763" t="n">
        <v>50.28</v>
      </c>
      <c r="L763" t="n">
        <v>7.25</v>
      </c>
      <c r="M763" t="n">
        <v>25</v>
      </c>
      <c r="N763" t="n">
        <v>30.55</v>
      </c>
      <c r="O763" t="n">
        <v>20964.03</v>
      </c>
      <c r="P763" t="n">
        <v>259.55</v>
      </c>
      <c r="Q763" t="n">
        <v>1397.19</v>
      </c>
      <c r="R763" t="n">
        <v>96.56</v>
      </c>
      <c r="S763" t="n">
        <v>66.97</v>
      </c>
      <c r="T763" t="n">
        <v>12146.49</v>
      </c>
      <c r="U763" t="n">
        <v>0.6899999999999999</v>
      </c>
      <c r="V763" t="n">
        <v>0.85</v>
      </c>
      <c r="W763" t="n">
        <v>5.33</v>
      </c>
      <c r="X763" t="n">
        <v>0.73</v>
      </c>
      <c r="Y763" t="n">
        <v>1</v>
      </c>
      <c r="Z763" t="n">
        <v>10</v>
      </c>
    </row>
    <row r="764">
      <c r="A764" t="n">
        <v>26</v>
      </c>
      <c r="B764" t="n">
        <v>80</v>
      </c>
      <c r="C764" t="inlineStr">
        <is>
          <t xml:space="preserve">CONCLUIDO	</t>
        </is>
      </c>
      <c r="D764" t="n">
        <v>3.5647</v>
      </c>
      <c r="E764" t="n">
        <v>28.05</v>
      </c>
      <c r="F764" t="n">
        <v>24.89</v>
      </c>
      <c r="G764" t="n">
        <v>57.44</v>
      </c>
      <c r="H764" t="n">
        <v>0.79</v>
      </c>
      <c r="I764" t="n">
        <v>26</v>
      </c>
      <c r="J764" t="n">
        <v>168.44</v>
      </c>
      <c r="K764" t="n">
        <v>50.28</v>
      </c>
      <c r="L764" t="n">
        <v>7.5</v>
      </c>
      <c r="M764" t="n">
        <v>24</v>
      </c>
      <c r="N764" t="n">
        <v>30.66</v>
      </c>
      <c r="O764" t="n">
        <v>21008.71</v>
      </c>
      <c r="P764" t="n">
        <v>257.06</v>
      </c>
      <c r="Q764" t="n">
        <v>1397.19</v>
      </c>
      <c r="R764" t="n">
        <v>96.01000000000001</v>
      </c>
      <c r="S764" t="n">
        <v>66.97</v>
      </c>
      <c r="T764" t="n">
        <v>11877.99</v>
      </c>
      <c r="U764" t="n">
        <v>0.7</v>
      </c>
      <c r="V764" t="n">
        <v>0.85</v>
      </c>
      <c r="W764" t="n">
        <v>5.34</v>
      </c>
      <c r="X764" t="n">
        <v>0.73</v>
      </c>
      <c r="Y764" t="n">
        <v>1</v>
      </c>
      <c r="Z764" t="n">
        <v>10</v>
      </c>
    </row>
    <row r="765">
      <c r="A765" t="n">
        <v>27</v>
      </c>
      <c r="B765" t="n">
        <v>80</v>
      </c>
      <c r="C765" t="inlineStr">
        <is>
          <t xml:space="preserve">CONCLUIDO	</t>
        </is>
      </c>
      <c r="D765" t="n">
        <v>3.5734</v>
      </c>
      <c r="E765" t="n">
        <v>27.98</v>
      </c>
      <c r="F765" t="n">
        <v>24.85</v>
      </c>
      <c r="G765" t="n">
        <v>59.65</v>
      </c>
      <c r="H765" t="n">
        <v>0.8100000000000001</v>
      </c>
      <c r="I765" t="n">
        <v>25</v>
      </c>
      <c r="J765" t="n">
        <v>168.81</v>
      </c>
      <c r="K765" t="n">
        <v>50.28</v>
      </c>
      <c r="L765" t="n">
        <v>7.75</v>
      </c>
      <c r="M765" t="n">
        <v>23</v>
      </c>
      <c r="N765" t="n">
        <v>30.78</v>
      </c>
      <c r="O765" t="n">
        <v>21053.43</v>
      </c>
      <c r="P765" t="n">
        <v>255.54</v>
      </c>
      <c r="Q765" t="n">
        <v>1397.18</v>
      </c>
      <c r="R765" t="n">
        <v>94.92</v>
      </c>
      <c r="S765" t="n">
        <v>66.97</v>
      </c>
      <c r="T765" t="n">
        <v>11338.55</v>
      </c>
      <c r="U765" t="n">
        <v>0.71</v>
      </c>
      <c r="V765" t="n">
        <v>0.85</v>
      </c>
      <c r="W765" t="n">
        <v>5.34</v>
      </c>
      <c r="X765" t="n">
        <v>0.6899999999999999</v>
      </c>
      <c r="Y765" t="n">
        <v>1</v>
      </c>
      <c r="Z765" t="n">
        <v>10</v>
      </c>
    </row>
    <row r="766">
      <c r="A766" t="n">
        <v>28</v>
      </c>
      <c r="B766" t="n">
        <v>80</v>
      </c>
      <c r="C766" t="inlineStr">
        <is>
          <t xml:space="preserve">CONCLUIDO	</t>
        </is>
      </c>
      <c r="D766" t="n">
        <v>3.5819</v>
      </c>
      <c r="E766" t="n">
        <v>27.92</v>
      </c>
      <c r="F766" t="n">
        <v>24.82</v>
      </c>
      <c r="G766" t="n">
        <v>62.05</v>
      </c>
      <c r="H766" t="n">
        <v>0.84</v>
      </c>
      <c r="I766" t="n">
        <v>24</v>
      </c>
      <c r="J766" t="n">
        <v>169.17</v>
      </c>
      <c r="K766" t="n">
        <v>50.28</v>
      </c>
      <c r="L766" t="n">
        <v>8</v>
      </c>
      <c r="M766" t="n">
        <v>22</v>
      </c>
      <c r="N766" t="n">
        <v>30.89</v>
      </c>
      <c r="O766" t="n">
        <v>21098.19</v>
      </c>
      <c r="P766" t="n">
        <v>252.41</v>
      </c>
      <c r="Q766" t="n">
        <v>1397.18</v>
      </c>
      <c r="R766" t="n">
        <v>93.83</v>
      </c>
      <c r="S766" t="n">
        <v>66.97</v>
      </c>
      <c r="T766" t="n">
        <v>10798.38</v>
      </c>
      <c r="U766" t="n">
        <v>0.71</v>
      </c>
      <c r="V766" t="n">
        <v>0.85</v>
      </c>
      <c r="W766" t="n">
        <v>5.33</v>
      </c>
      <c r="X766" t="n">
        <v>0.65</v>
      </c>
      <c r="Y766" t="n">
        <v>1</v>
      </c>
      <c r="Z766" t="n">
        <v>10</v>
      </c>
    </row>
    <row r="767">
      <c r="A767" t="n">
        <v>29</v>
      </c>
      <c r="B767" t="n">
        <v>80</v>
      </c>
      <c r="C767" t="inlineStr">
        <is>
          <t xml:space="preserve">CONCLUIDO	</t>
        </is>
      </c>
      <c r="D767" t="n">
        <v>3.5901</v>
      </c>
      <c r="E767" t="n">
        <v>27.85</v>
      </c>
      <c r="F767" t="n">
        <v>24.79</v>
      </c>
      <c r="G767" t="n">
        <v>64.67</v>
      </c>
      <c r="H767" t="n">
        <v>0.86</v>
      </c>
      <c r="I767" t="n">
        <v>23</v>
      </c>
      <c r="J767" t="n">
        <v>169.53</v>
      </c>
      <c r="K767" t="n">
        <v>50.28</v>
      </c>
      <c r="L767" t="n">
        <v>8.25</v>
      </c>
      <c r="M767" t="n">
        <v>21</v>
      </c>
      <c r="N767" t="n">
        <v>31</v>
      </c>
      <c r="O767" t="n">
        <v>21142.98</v>
      </c>
      <c r="P767" t="n">
        <v>249.89</v>
      </c>
      <c r="Q767" t="n">
        <v>1397.25</v>
      </c>
      <c r="R767" t="n">
        <v>93.04000000000001</v>
      </c>
      <c r="S767" t="n">
        <v>66.97</v>
      </c>
      <c r="T767" t="n">
        <v>10407.4</v>
      </c>
      <c r="U767" t="n">
        <v>0.72</v>
      </c>
      <c r="V767" t="n">
        <v>0.85</v>
      </c>
      <c r="W767" t="n">
        <v>5.33</v>
      </c>
      <c r="X767" t="n">
        <v>0.62</v>
      </c>
      <c r="Y767" t="n">
        <v>1</v>
      </c>
      <c r="Z767" t="n">
        <v>10</v>
      </c>
    </row>
    <row r="768">
      <c r="A768" t="n">
        <v>30</v>
      </c>
      <c r="B768" t="n">
        <v>80</v>
      </c>
      <c r="C768" t="inlineStr">
        <is>
          <t xml:space="preserve">CONCLUIDO	</t>
        </is>
      </c>
      <c r="D768" t="n">
        <v>3.5963</v>
      </c>
      <c r="E768" t="n">
        <v>27.81</v>
      </c>
      <c r="F768" t="n">
        <v>24.77</v>
      </c>
      <c r="G768" t="n">
        <v>67.56</v>
      </c>
      <c r="H768" t="n">
        <v>0.89</v>
      </c>
      <c r="I768" t="n">
        <v>22</v>
      </c>
      <c r="J768" t="n">
        <v>169.9</v>
      </c>
      <c r="K768" t="n">
        <v>50.28</v>
      </c>
      <c r="L768" t="n">
        <v>8.5</v>
      </c>
      <c r="M768" t="n">
        <v>20</v>
      </c>
      <c r="N768" t="n">
        <v>31.12</v>
      </c>
      <c r="O768" t="n">
        <v>21187.82</v>
      </c>
      <c r="P768" t="n">
        <v>248</v>
      </c>
      <c r="Q768" t="n">
        <v>1397.26</v>
      </c>
      <c r="R768" t="n">
        <v>92.26000000000001</v>
      </c>
      <c r="S768" t="n">
        <v>66.97</v>
      </c>
      <c r="T768" t="n">
        <v>10023.12</v>
      </c>
      <c r="U768" t="n">
        <v>0.73</v>
      </c>
      <c r="V768" t="n">
        <v>0.85</v>
      </c>
      <c r="W768" t="n">
        <v>5.33</v>
      </c>
      <c r="X768" t="n">
        <v>0.61</v>
      </c>
      <c r="Y768" t="n">
        <v>1</v>
      </c>
      <c r="Z768" t="n">
        <v>10</v>
      </c>
    </row>
    <row r="769">
      <c r="A769" t="n">
        <v>31</v>
      </c>
      <c r="B769" t="n">
        <v>80</v>
      </c>
      <c r="C769" t="inlineStr">
        <is>
          <t xml:space="preserve">CONCLUIDO	</t>
        </is>
      </c>
      <c r="D769" t="n">
        <v>3.6058</v>
      </c>
      <c r="E769" t="n">
        <v>27.73</v>
      </c>
      <c r="F769" t="n">
        <v>24.73</v>
      </c>
      <c r="G769" t="n">
        <v>70.66</v>
      </c>
      <c r="H769" t="n">
        <v>0.91</v>
      </c>
      <c r="I769" t="n">
        <v>21</v>
      </c>
      <c r="J769" t="n">
        <v>170.26</v>
      </c>
      <c r="K769" t="n">
        <v>50.28</v>
      </c>
      <c r="L769" t="n">
        <v>8.75</v>
      </c>
      <c r="M769" t="n">
        <v>19</v>
      </c>
      <c r="N769" t="n">
        <v>31.23</v>
      </c>
      <c r="O769" t="n">
        <v>21232.69</v>
      </c>
      <c r="P769" t="n">
        <v>243.74</v>
      </c>
      <c r="Q769" t="n">
        <v>1397.26</v>
      </c>
      <c r="R769" t="n">
        <v>90.73999999999999</v>
      </c>
      <c r="S769" t="n">
        <v>66.97</v>
      </c>
      <c r="T769" t="n">
        <v>9267.07</v>
      </c>
      <c r="U769" t="n">
        <v>0.74</v>
      </c>
      <c r="V769" t="n">
        <v>0.85</v>
      </c>
      <c r="W769" t="n">
        <v>5.33</v>
      </c>
      <c r="X769" t="n">
        <v>0.57</v>
      </c>
      <c r="Y769" t="n">
        <v>1</v>
      </c>
      <c r="Z769" t="n">
        <v>10</v>
      </c>
    </row>
    <row r="770">
      <c r="A770" t="n">
        <v>32</v>
      </c>
      <c r="B770" t="n">
        <v>80</v>
      </c>
      <c r="C770" t="inlineStr">
        <is>
          <t xml:space="preserve">CONCLUIDO	</t>
        </is>
      </c>
      <c r="D770" t="n">
        <v>3.6069</v>
      </c>
      <c r="E770" t="n">
        <v>27.72</v>
      </c>
      <c r="F770" t="n">
        <v>24.72</v>
      </c>
      <c r="G770" t="n">
        <v>70.64</v>
      </c>
      <c r="H770" t="n">
        <v>0.9399999999999999</v>
      </c>
      <c r="I770" t="n">
        <v>21</v>
      </c>
      <c r="J770" t="n">
        <v>170.62</v>
      </c>
      <c r="K770" t="n">
        <v>50.28</v>
      </c>
      <c r="L770" t="n">
        <v>9</v>
      </c>
      <c r="M770" t="n">
        <v>18</v>
      </c>
      <c r="N770" t="n">
        <v>31.34</v>
      </c>
      <c r="O770" t="n">
        <v>21277.6</v>
      </c>
      <c r="P770" t="n">
        <v>241.85</v>
      </c>
      <c r="Q770" t="n">
        <v>1397.32</v>
      </c>
      <c r="R770" t="n">
        <v>90.77</v>
      </c>
      <c r="S770" t="n">
        <v>66.97</v>
      </c>
      <c r="T770" t="n">
        <v>9281.209999999999</v>
      </c>
      <c r="U770" t="n">
        <v>0.74</v>
      </c>
      <c r="V770" t="n">
        <v>0.85</v>
      </c>
      <c r="W770" t="n">
        <v>5.33</v>
      </c>
      <c r="X770" t="n">
        <v>0.5600000000000001</v>
      </c>
      <c r="Y770" t="n">
        <v>1</v>
      </c>
      <c r="Z770" t="n">
        <v>10</v>
      </c>
    </row>
    <row r="771">
      <c r="A771" t="n">
        <v>33</v>
      </c>
      <c r="B771" t="n">
        <v>80</v>
      </c>
      <c r="C771" t="inlineStr">
        <is>
          <t xml:space="preserve">CONCLUIDO	</t>
        </is>
      </c>
      <c r="D771" t="n">
        <v>3.6134</v>
      </c>
      <c r="E771" t="n">
        <v>27.67</v>
      </c>
      <c r="F771" t="n">
        <v>24.71</v>
      </c>
      <c r="G771" t="n">
        <v>74.12</v>
      </c>
      <c r="H771" t="n">
        <v>0.96</v>
      </c>
      <c r="I771" t="n">
        <v>20</v>
      </c>
      <c r="J771" t="n">
        <v>170.99</v>
      </c>
      <c r="K771" t="n">
        <v>50.28</v>
      </c>
      <c r="L771" t="n">
        <v>9.25</v>
      </c>
      <c r="M771" t="n">
        <v>14</v>
      </c>
      <c r="N771" t="n">
        <v>31.46</v>
      </c>
      <c r="O771" t="n">
        <v>21322.55</v>
      </c>
      <c r="P771" t="n">
        <v>241.3</v>
      </c>
      <c r="Q771" t="n">
        <v>1397.22</v>
      </c>
      <c r="R771" t="n">
        <v>90.18000000000001</v>
      </c>
      <c r="S771" t="n">
        <v>66.97</v>
      </c>
      <c r="T771" t="n">
        <v>8991.48</v>
      </c>
      <c r="U771" t="n">
        <v>0.74</v>
      </c>
      <c r="V771" t="n">
        <v>0.85</v>
      </c>
      <c r="W771" t="n">
        <v>5.33</v>
      </c>
      <c r="X771" t="n">
        <v>0.54</v>
      </c>
      <c r="Y771" t="n">
        <v>1</v>
      </c>
      <c r="Z771" t="n">
        <v>10</v>
      </c>
    </row>
    <row r="772">
      <c r="A772" t="n">
        <v>34</v>
      </c>
      <c r="B772" t="n">
        <v>80</v>
      </c>
      <c r="C772" t="inlineStr">
        <is>
          <t xml:space="preserve">CONCLUIDO	</t>
        </is>
      </c>
      <c r="D772" t="n">
        <v>3.6123</v>
      </c>
      <c r="E772" t="n">
        <v>27.68</v>
      </c>
      <c r="F772" t="n">
        <v>24.71</v>
      </c>
      <c r="G772" t="n">
        <v>74.14</v>
      </c>
      <c r="H772" t="n">
        <v>0.98</v>
      </c>
      <c r="I772" t="n">
        <v>20</v>
      </c>
      <c r="J772" t="n">
        <v>171.35</v>
      </c>
      <c r="K772" t="n">
        <v>50.28</v>
      </c>
      <c r="L772" t="n">
        <v>9.5</v>
      </c>
      <c r="M772" t="n">
        <v>12</v>
      </c>
      <c r="N772" t="n">
        <v>31.57</v>
      </c>
      <c r="O772" t="n">
        <v>21367.54</v>
      </c>
      <c r="P772" t="n">
        <v>240.81</v>
      </c>
      <c r="Q772" t="n">
        <v>1397.24</v>
      </c>
      <c r="R772" t="n">
        <v>90.09</v>
      </c>
      <c r="S772" t="n">
        <v>66.97</v>
      </c>
      <c r="T772" t="n">
        <v>8945.76</v>
      </c>
      <c r="U772" t="n">
        <v>0.74</v>
      </c>
      <c r="V772" t="n">
        <v>0.85</v>
      </c>
      <c r="W772" t="n">
        <v>5.34</v>
      </c>
      <c r="X772" t="n">
        <v>0.55</v>
      </c>
      <c r="Y772" t="n">
        <v>1</v>
      </c>
      <c r="Z772" t="n">
        <v>10</v>
      </c>
    </row>
    <row r="773">
      <c r="A773" t="n">
        <v>35</v>
      </c>
      <c r="B773" t="n">
        <v>80</v>
      </c>
      <c r="C773" t="inlineStr">
        <is>
          <t xml:space="preserve">CONCLUIDO	</t>
        </is>
      </c>
      <c r="D773" t="n">
        <v>3.6192</v>
      </c>
      <c r="E773" t="n">
        <v>27.63</v>
      </c>
      <c r="F773" t="n">
        <v>24.69</v>
      </c>
      <c r="G773" t="n">
        <v>77.98</v>
      </c>
      <c r="H773" t="n">
        <v>1.01</v>
      </c>
      <c r="I773" t="n">
        <v>19</v>
      </c>
      <c r="J773" t="n">
        <v>171.72</v>
      </c>
      <c r="K773" t="n">
        <v>50.28</v>
      </c>
      <c r="L773" t="n">
        <v>9.75</v>
      </c>
      <c r="M773" t="n">
        <v>7</v>
      </c>
      <c r="N773" t="n">
        <v>31.69</v>
      </c>
      <c r="O773" t="n">
        <v>21412.57</v>
      </c>
      <c r="P773" t="n">
        <v>237.73</v>
      </c>
      <c r="Q773" t="n">
        <v>1397.29</v>
      </c>
      <c r="R773" t="n">
        <v>89.12</v>
      </c>
      <c r="S773" t="n">
        <v>66.97</v>
      </c>
      <c r="T773" t="n">
        <v>8465.35</v>
      </c>
      <c r="U773" t="n">
        <v>0.75</v>
      </c>
      <c r="V773" t="n">
        <v>0.85</v>
      </c>
      <c r="W773" t="n">
        <v>5.34</v>
      </c>
      <c r="X773" t="n">
        <v>0.53</v>
      </c>
      <c r="Y773" t="n">
        <v>1</v>
      </c>
      <c r="Z773" t="n">
        <v>10</v>
      </c>
    </row>
    <row r="774">
      <c r="A774" t="n">
        <v>36</v>
      </c>
      <c r="B774" t="n">
        <v>80</v>
      </c>
      <c r="C774" t="inlineStr">
        <is>
          <t xml:space="preserve">CONCLUIDO	</t>
        </is>
      </c>
      <c r="D774" t="n">
        <v>3.6183</v>
      </c>
      <c r="E774" t="n">
        <v>27.64</v>
      </c>
      <c r="F774" t="n">
        <v>24.7</v>
      </c>
      <c r="G774" t="n">
        <v>78</v>
      </c>
      <c r="H774" t="n">
        <v>1.03</v>
      </c>
      <c r="I774" t="n">
        <v>19</v>
      </c>
      <c r="J774" t="n">
        <v>172.08</v>
      </c>
      <c r="K774" t="n">
        <v>50.28</v>
      </c>
      <c r="L774" t="n">
        <v>10</v>
      </c>
      <c r="M774" t="n">
        <v>4</v>
      </c>
      <c r="N774" t="n">
        <v>31.8</v>
      </c>
      <c r="O774" t="n">
        <v>21457.64</v>
      </c>
      <c r="P774" t="n">
        <v>238.08</v>
      </c>
      <c r="Q774" t="n">
        <v>1397.32</v>
      </c>
      <c r="R774" t="n">
        <v>89.43000000000001</v>
      </c>
      <c r="S774" t="n">
        <v>66.97</v>
      </c>
      <c r="T774" t="n">
        <v>8620.02</v>
      </c>
      <c r="U774" t="n">
        <v>0.75</v>
      </c>
      <c r="V774" t="n">
        <v>0.85</v>
      </c>
      <c r="W774" t="n">
        <v>5.34</v>
      </c>
      <c r="X774" t="n">
        <v>0.53</v>
      </c>
      <c r="Y774" t="n">
        <v>1</v>
      </c>
      <c r="Z774" t="n">
        <v>10</v>
      </c>
    </row>
    <row r="775">
      <c r="A775" t="n">
        <v>37</v>
      </c>
      <c r="B775" t="n">
        <v>80</v>
      </c>
      <c r="C775" t="inlineStr">
        <is>
          <t xml:space="preserve">CONCLUIDO	</t>
        </is>
      </c>
      <c r="D775" t="n">
        <v>3.6182</v>
      </c>
      <c r="E775" t="n">
        <v>27.64</v>
      </c>
      <c r="F775" t="n">
        <v>24.7</v>
      </c>
      <c r="G775" t="n">
        <v>78</v>
      </c>
      <c r="H775" t="n">
        <v>1.05</v>
      </c>
      <c r="I775" t="n">
        <v>19</v>
      </c>
      <c r="J775" t="n">
        <v>172.45</v>
      </c>
      <c r="K775" t="n">
        <v>50.28</v>
      </c>
      <c r="L775" t="n">
        <v>10.25</v>
      </c>
      <c r="M775" t="n">
        <v>1</v>
      </c>
      <c r="N775" t="n">
        <v>31.92</v>
      </c>
      <c r="O775" t="n">
        <v>21502.75</v>
      </c>
      <c r="P775" t="n">
        <v>237.73</v>
      </c>
      <c r="Q775" t="n">
        <v>1397.27</v>
      </c>
      <c r="R775" t="n">
        <v>89.34999999999999</v>
      </c>
      <c r="S775" t="n">
        <v>66.97</v>
      </c>
      <c r="T775" t="n">
        <v>8582.93</v>
      </c>
      <c r="U775" t="n">
        <v>0.75</v>
      </c>
      <c r="V775" t="n">
        <v>0.85</v>
      </c>
      <c r="W775" t="n">
        <v>5.35</v>
      </c>
      <c r="X775" t="n">
        <v>0.54</v>
      </c>
      <c r="Y775" t="n">
        <v>1</v>
      </c>
      <c r="Z775" t="n">
        <v>10</v>
      </c>
    </row>
    <row r="776">
      <c r="A776" t="n">
        <v>38</v>
      </c>
      <c r="B776" t="n">
        <v>80</v>
      </c>
      <c r="C776" t="inlineStr">
        <is>
          <t xml:space="preserve">CONCLUIDO	</t>
        </is>
      </c>
      <c r="D776" t="n">
        <v>3.618</v>
      </c>
      <c r="E776" t="n">
        <v>27.64</v>
      </c>
      <c r="F776" t="n">
        <v>24.7</v>
      </c>
      <c r="G776" t="n">
        <v>78.01000000000001</v>
      </c>
      <c r="H776" t="n">
        <v>1.08</v>
      </c>
      <c r="I776" t="n">
        <v>19</v>
      </c>
      <c r="J776" t="n">
        <v>172.82</v>
      </c>
      <c r="K776" t="n">
        <v>50.28</v>
      </c>
      <c r="L776" t="n">
        <v>10.5</v>
      </c>
      <c r="M776" t="n">
        <v>0</v>
      </c>
      <c r="N776" t="n">
        <v>32.04</v>
      </c>
      <c r="O776" t="n">
        <v>21547.89</v>
      </c>
      <c r="P776" t="n">
        <v>238.2</v>
      </c>
      <c r="Q776" t="n">
        <v>1397.31</v>
      </c>
      <c r="R776" t="n">
        <v>89.36</v>
      </c>
      <c r="S776" t="n">
        <v>66.97</v>
      </c>
      <c r="T776" t="n">
        <v>8584.27</v>
      </c>
      <c r="U776" t="n">
        <v>0.75</v>
      </c>
      <c r="V776" t="n">
        <v>0.85</v>
      </c>
      <c r="W776" t="n">
        <v>5.35</v>
      </c>
      <c r="X776" t="n">
        <v>0.54</v>
      </c>
      <c r="Y776" t="n">
        <v>1</v>
      </c>
      <c r="Z776" t="n">
        <v>10</v>
      </c>
    </row>
    <row r="777">
      <c r="A777" t="n">
        <v>0</v>
      </c>
      <c r="B777" t="n">
        <v>115</v>
      </c>
      <c r="C777" t="inlineStr">
        <is>
          <t xml:space="preserve">CONCLUIDO	</t>
        </is>
      </c>
      <c r="D777" t="n">
        <v>1.7752</v>
      </c>
      <c r="E777" t="n">
        <v>56.33</v>
      </c>
      <c r="F777" t="n">
        <v>36.16</v>
      </c>
      <c r="G777" t="n">
        <v>5.44</v>
      </c>
      <c r="H777" t="n">
        <v>0.08</v>
      </c>
      <c r="I777" t="n">
        <v>399</v>
      </c>
      <c r="J777" t="n">
        <v>222.93</v>
      </c>
      <c r="K777" t="n">
        <v>56.94</v>
      </c>
      <c r="L777" t="n">
        <v>1</v>
      </c>
      <c r="M777" t="n">
        <v>397</v>
      </c>
      <c r="N777" t="n">
        <v>49.99</v>
      </c>
      <c r="O777" t="n">
        <v>27728.69</v>
      </c>
      <c r="P777" t="n">
        <v>550.01</v>
      </c>
      <c r="Q777" t="n">
        <v>1398</v>
      </c>
      <c r="R777" t="n">
        <v>464.49</v>
      </c>
      <c r="S777" t="n">
        <v>66.97</v>
      </c>
      <c r="T777" t="n">
        <v>194251.29</v>
      </c>
      <c r="U777" t="n">
        <v>0.14</v>
      </c>
      <c r="V777" t="n">
        <v>0.58</v>
      </c>
      <c r="W777" t="n">
        <v>5.95</v>
      </c>
      <c r="X777" t="n">
        <v>11.98</v>
      </c>
      <c r="Y777" t="n">
        <v>1</v>
      </c>
      <c r="Z777" t="n">
        <v>10</v>
      </c>
    </row>
    <row r="778">
      <c r="A778" t="n">
        <v>1</v>
      </c>
      <c r="B778" t="n">
        <v>115</v>
      </c>
      <c r="C778" t="inlineStr">
        <is>
          <t xml:space="preserve">CONCLUIDO	</t>
        </is>
      </c>
      <c r="D778" t="n">
        <v>2.0877</v>
      </c>
      <c r="E778" t="n">
        <v>47.9</v>
      </c>
      <c r="F778" t="n">
        <v>32.64</v>
      </c>
      <c r="G778" t="n">
        <v>6.82</v>
      </c>
      <c r="H778" t="n">
        <v>0.1</v>
      </c>
      <c r="I778" t="n">
        <v>287</v>
      </c>
      <c r="J778" t="n">
        <v>223.35</v>
      </c>
      <c r="K778" t="n">
        <v>56.94</v>
      </c>
      <c r="L778" t="n">
        <v>1.25</v>
      </c>
      <c r="M778" t="n">
        <v>285</v>
      </c>
      <c r="N778" t="n">
        <v>50.15</v>
      </c>
      <c r="O778" t="n">
        <v>27780.03</v>
      </c>
      <c r="P778" t="n">
        <v>495.34</v>
      </c>
      <c r="Q778" t="n">
        <v>1397.88</v>
      </c>
      <c r="R778" t="n">
        <v>349.26</v>
      </c>
      <c r="S778" t="n">
        <v>66.97</v>
      </c>
      <c r="T778" t="n">
        <v>137197.67</v>
      </c>
      <c r="U778" t="n">
        <v>0.19</v>
      </c>
      <c r="V778" t="n">
        <v>0.64</v>
      </c>
      <c r="W778" t="n">
        <v>5.76</v>
      </c>
      <c r="X778" t="n">
        <v>8.470000000000001</v>
      </c>
      <c r="Y778" t="n">
        <v>1</v>
      </c>
      <c r="Z778" t="n">
        <v>10</v>
      </c>
    </row>
    <row r="779">
      <c r="A779" t="n">
        <v>2</v>
      </c>
      <c r="B779" t="n">
        <v>115</v>
      </c>
      <c r="C779" t="inlineStr">
        <is>
          <t xml:space="preserve">CONCLUIDO	</t>
        </is>
      </c>
      <c r="D779" t="n">
        <v>2.3085</v>
      </c>
      <c r="E779" t="n">
        <v>43.32</v>
      </c>
      <c r="F779" t="n">
        <v>30.78</v>
      </c>
      <c r="G779" t="n">
        <v>8.210000000000001</v>
      </c>
      <c r="H779" t="n">
        <v>0.12</v>
      </c>
      <c r="I779" t="n">
        <v>225</v>
      </c>
      <c r="J779" t="n">
        <v>223.76</v>
      </c>
      <c r="K779" t="n">
        <v>56.94</v>
      </c>
      <c r="L779" t="n">
        <v>1.5</v>
      </c>
      <c r="M779" t="n">
        <v>223</v>
      </c>
      <c r="N779" t="n">
        <v>50.32</v>
      </c>
      <c r="O779" t="n">
        <v>27831.42</v>
      </c>
      <c r="P779" t="n">
        <v>465.95</v>
      </c>
      <c r="Q779" t="n">
        <v>1397.88</v>
      </c>
      <c r="R779" t="n">
        <v>287.45</v>
      </c>
      <c r="S779" t="n">
        <v>66.97</v>
      </c>
      <c r="T779" t="n">
        <v>106603.14</v>
      </c>
      <c r="U779" t="n">
        <v>0.23</v>
      </c>
      <c r="V779" t="n">
        <v>0.68</v>
      </c>
      <c r="W779" t="n">
        <v>5.69</v>
      </c>
      <c r="X779" t="n">
        <v>6.61</v>
      </c>
      <c r="Y779" t="n">
        <v>1</v>
      </c>
      <c r="Z779" t="n">
        <v>10</v>
      </c>
    </row>
    <row r="780">
      <c r="A780" t="n">
        <v>3</v>
      </c>
      <c r="B780" t="n">
        <v>115</v>
      </c>
      <c r="C780" t="inlineStr">
        <is>
          <t xml:space="preserve">CONCLUIDO	</t>
        </is>
      </c>
      <c r="D780" t="n">
        <v>2.4799</v>
      </c>
      <c r="E780" t="n">
        <v>40.32</v>
      </c>
      <c r="F780" t="n">
        <v>29.54</v>
      </c>
      <c r="G780" t="n">
        <v>9.58</v>
      </c>
      <c r="H780" t="n">
        <v>0.14</v>
      </c>
      <c r="I780" t="n">
        <v>185</v>
      </c>
      <c r="J780" t="n">
        <v>224.18</v>
      </c>
      <c r="K780" t="n">
        <v>56.94</v>
      </c>
      <c r="L780" t="n">
        <v>1.75</v>
      </c>
      <c r="M780" t="n">
        <v>183</v>
      </c>
      <c r="N780" t="n">
        <v>50.49</v>
      </c>
      <c r="O780" t="n">
        <v>27882.87</v>
      </c>
      <c r="P780" t="n">
        <v>446.02</v>
      </c>
      <c r="Q780" t="n">
        <v>1397.45</v>
      </c>
      <c r="R780" t="n">
        <v>248.2</v>
      </c>
      <c r="S780" t="n">
        <v>66.97</v>
      </c>
      <c r="T780" t="n">
        <v>87174.86</v>
      </c>
      <c r="U780" t="n">
        <v>0.27</v>
      </c>
      <c r="V780" t="n">
        <v>0.71</v>
      </c>
      <c r="W780" t="n">
        <v>5.59</v>
      </c>
      <c r="X780" t="n">
        <v>5.37</v>
      </c>
      <c r="Y780" t="n">
        <v>1</v>
      </c>
      <c r="Z780" t="n">
        <v>10</v>
      </c>
    </row>
    <row r="781">
      <c r="A781" t="n">
        <v>4</v>
      </c>
      <c r="B781" t="n">
        <v>115</v>
      </c>
      <c r="C781" t="inlineStr">
        <is>
          <t xml:space="preserve">CONCLUIDO	</t>
        </is>
      </c>
      <c r="D781" t="n">
        <v>2.6114</v>
      </c>
      <c r="E781" t="n">
        <v>38.29</v>
      </c>
      <c r="F781" t="n">
        <v>28.74</v>
      </c>
      <c r="G781" t="n">
        <v>10.98</v>
      </c>
      <c r="H781" t="n">
        <v>0.16</v>
      </c>
      <c r="I781" t="n">
        <v>157</v>
      </c>
      <c r="J781" t="n">
        <v>224.6</v>
      </c>
      <c r="K781" t="n">
        <v>56.94</v>
      </c>
      <c r="L781" t="n">
        <v>2</v>
      </c>
      <c r="M781" t="n">
        <v>155</v>
      </c>
      <c r="N781" t="n">
        <v>50.65</v>
      </c>
      <c r="O781" t="n">
        <v>27934.37</v>
      </c>
      <c r="P781" t="n">
        <v>432.85</v>
      </c>
      <c r="Q781" t="n">
        <v>1397.54</v>
      </c>
      <c r="R781" t="n">
        <v>221.07</v>
      </c>
      <c r="S781" t="n">
        <v>66.97</v>
      </c>
      <c r="T781" t="n">
        <v>73752.42999999999</v>
      </c>
      <c r="U781" t="n">
        <v>0.3</v>
      </c>
      <c r="V781" t="n">
        <v>0.73</v>
      </c>
      <c r="W781" t="n">
        <v>5.57</v>
      </c>
      <c r="X781" t="n">
        <v>4.57</v>
      </c>
      <c r="Y781" t="n">
        <v>1</v>
      </c>
      <c r="Z781" t="n">
        <v>10</v>
      </c>
    </row>
    <row r="782">
      <c r="A782" t="n">
        <v>5</v>
      </c>
      <c r="B782" t="n">
        <v>115</v>
      </c>
      <c r="C782" t="inlineStr">
        <is>
          <t xml:space="preserve">CONCLUIDO	</t>
        </is>
      </c>
      <c r="D782" t="n">
        <v>2.7235</v>
      </c>
      <c r="E782" t="n">
        <v>36.72</v>
      </c>
      <c r="F782" t="n">
        <v>28.09</v>
      </c>
      <c r="G782" t="n">
        <v>12.39</v>
      </c>
      <c r="H782" t="n">
        <v>0.18</v>
      </c>
      <c r="I782" t="n">
        <v>136</v>
      </c>
      <c r="J782" t="n">
        <v>225.01</v>
      </c>
      <c r="K782" t="n">
        <v>56.94</v>
      </c>
      <c r="L782" t="n">
        <v>2.25</v>
      </c>
      <c r="M782" t="n">
        <v>134</v>
      </c>
      <c r="N782" t="n">
        <v>50.82</v>
      </c>
      <c r="O782" t="n">
        <v>27985.94</v>
      </c>
      <c r="P782" t="n">
        <v>421.85</v>
      </c>
      <c r="Q782" t="n">
        <v>1397.45</v>
      </c>
      <c r="R782" t="n">
        <v>200.61</v>
      </c>
      <c r="S782" t="n">
        <v>66.97</v>
      </c>
      <c r="T782" t="n">
        <v>63626.02</v>
      </c>
      <c r="U782" t="n">
        <v>0.33</v>
      </c>
      <c r="V782" t="n">
        <v>0.75</v>
      </c>
      <c r="W782" t="n">
        <v>5.51</v>
      </c>
      <c r="X782" t="n">
        <v>3.92</v>
      </c>
      <c r="Y782" t="n">
        <v>1</v>
      </c>
      <c r="Z782" t="n">
        <v>10</v>
      </c>
    </row>
    <row r="783">
      <c r="A783" t="n">
        <v>6</v>
      </c>
      <c r="B783" t="n">
        <v>115</v>
      </c>
      <c r="C783" t="inlineStr">
        <is>
          <t xml:space="preserve">CONCLUIDO	</t>
        </is>
      </c>
      <c r="D783" t="n">
        <v>2.8132</v>
      </c>
      <c r="E783" t="n">
        <v>35.55</v>
      </c>
      <c r="F783" t="n">
        <v>27.62</v>
      </c>
      <c r="G783" t="n">
        <v>13.81</v>
      </c>
      <c r="H783" t="n">
        <v>0.2</v>
      </c>
      <c r="I783" t="n">
        <v>120</v>
      </c>
      <c r="J783" t="n">
        <v>225.43</v>
      </c>
      <c r="K783" t="n">
        <v>56.94</v>
      </c>
      <c r="L783" t="n">
        <v>2.5</v>
      </c>
      <c r="M783" t="n">
        <v>118</v>
      </c>
      <c r="N783" t="n">
        <v>50.99</v>
      </c>
      <c r="O783" t="n">
        <v>28037.57</v>
      </c>
      <c r="P783" t="n">
        <v>413.78</v>
      </c>
      <c r="Q783" t="n">
        <v>1397.42</v>
      </c>
      <c r="R783" t="n">
        <v>184.69</v>
      </c>
      <c r="S783" t="n">
        <v>66.97</v>
      </c>
      <c r="T783" t="n">
        <v>55744.96</v>
      </c>
      <c r="U783" t="n">
        <v>0.36</v>
      </c>
      <c r="V783" t="n">
        <v>0.76</v>
      </c>
      <c r="W783" t="n">
        <v>5.5</v>
      </c>
      <c r="X783" t="n">
        <v>3.45</v>
      </c>
      <c r="Y783" t="n">
        <v>1</v>
      </c>
      <c r="Z783" t="n">
        <v>10</v>
      </c>
    </row>
    <row r="784">
      <c r="A784" t="n">
        <v>7</v>
      </c>
      <c r="B784" t="n">
        <v>115</v>
      </c>
      <c r="C784" t="inlineStr">
        <is>
          <t xml:space="preserve">CONCLUIDO	</t>
        </is>
      </c>
      <c r="D784" t="n">
        <v>2.8844</v>
      </c>
      <c r="E784" t="n">
        <v>34.67</v>
      </c>
      <c r="F784" t="n">
        <v>27.27</v>
      </c>
      <c r="G784" t="n">
        <v>15.15</v>
      </c>
      <c r="H784" t="n">
        <v>0.22</v>
      </c>
      <c r="I784" t="n">
        <v>108</v>
      </c>
      <c r="J784" t="n">
        <v>225.85</v>
      </c>
      <c r="K784" t="n">
        <v>56.94</v>
      </c>
      <c r="L784" t="n">
        <v>2.75</v>
      </c>
      <c r="M784" t="n">
        <v>106</v>
      </c>
      <c r="N784" t="n">
        <v>51.16</v>
      </c>
      <c r="O784" t="n">
        <v>28089.25</v>
      </c>
      <c r="P784" t="n">
        <v>407.32</v>
      </c>
      <c r="Q784" t="n">
        <v>1397.32</v>
      </c>
      <c r="R784" t="n">
        <v>173.57</v>
      </c>
      <c r="S784" t="n">
        <v>66.97</v>
      </c>
      <c r="T784" t="n">
        <v>50247.77</v>
      </c>
      <c r="U784" t="n">
        <v>0.39</v>
      </c>
      <c r="V784" t="n">
        <v>0.77</v>
      </c>
      <c r="W784" t="n">
        <v>5.47</v>
      </c>
      <c r="X784" t="n">
        <v>3.1</v>
      </c>
      <c r="Y784" t="n">
        <v>1</v>
      </c>
      <c r="Z784" t="n">
        <v>10</v>
      </c>
    </row>
    <row r="785">
      <c r="A785" t="n">
        <v>8</v>
      </c>
      <c r="B785" t="n">
        <v>115</v>
      </c>
      <c r="C785" t="inlineStr">
        <is>
          <t xml:space="preserve">CONCLUIDO	</t>
        </is>
      </c>
      <c r="D785" t="n">
        <v>2.9528</v>
      </c>
      <c r="E785" t="n">
        <v>33.87</v>
      </c>
      <c r="F785" t="n">
        <v>26.95</v>
      </c>
      <c r="G785" t="n">
        <v>16.67</v>
      </c>
      <c r="H785" t="n">
        <v>0.24</v>
      </c>
      <c r="I785" t="n">
        <v>97</v>
      </c>
      <c r="J785" t="n">
        <v>226.27</v>
      </c>
      <c r="K785" t="n">
        <v>56.94</v>
      </c>
      <c r="L785" t="n">
        <v>3</v>
      </c>
      <c r="M785" t="n">
        <v>95</v>
      </c>
      <c r="N785" t="n">
        <v>51.33</v>
      </c>
      <c r="O785" t="n">
        <v>28140.99</v>
      </c>
      <c r="P785" t="n">
        <v>401.41</v>
      </c>
      <c r="Q785" t="n">
        <v>1397.37</v>
      </c>
      <c r="R785" t="n">
        <v>162.92</v>
      </c>
      <c r="S785" t="n">
        <v>66.97</v>
      </c>
      <c r="T785" t="n">
        <v>44977.16</v>
      </c>
      <c r="U785" t="n">
        <v>0.41</v>
      </c>
      <c r="V785" t="n">
        <v>0.78</v>
      </c>
      <c r="W785" t="n">
        <v>5.46</v>
      </c>
      <c r="X785" t="n">
        <v>2.78</v>
      </c>
      <c r="Y785" t="n">
        <v>1</v>
      </c>
      <c r="Z785" t="n">
        <v>10</v>
      </c>
    </row>
    <row r="786">
      <c r="A786" t="n">
        <v>9</v>
      </c>
      <c r="B786" t="n">
        <v>115</v>
      </c>
      <c r="C786" t="inlineStr">
        <is>
          <t xml:space="preserve">CONCLUIDO	</t>
        </is>
      </c>
      <c r="D786" t="n">
        <v>3.0054</v>
      </c>
      <c r="E786" t="n">
        <v>33.27</v>
      </c>
      <c r="F786" t="n">
        <v>26.71</v>
      </c>
      <c r="G786" t="n">
        <v>18</v>
      </c>
      <c r="H786" t="n">
        <v>0.25</v>
      </c>
      <c r="I786" t="n">
        <v>89</v>
      </c>
      <c r="J786" t="n">
        <v>226.69</v>
      </c>
      <c r="K786" t="n">
        <v>56.94</v>
      </c>
      <c r="L786" t="n">
        <v>3.25</v>
      </c>
      <c r="M786" t="n">
        <v>87</v>
      </c>
      <c r="N786" t="n">
        <v>51.5</v>
      </c>
      <c r="O786" t="n">
        <v>28192.8</v>
      </c>
      <c r="P786" t="n">
        <v>396.72</v>
      </c>
      <c r="Q786" t="n">
        <v>1397.38</v>
      </c>
      <c r="R786" t="n">
        <v>155.37</v>
      </c>
      <c r="S786" t="n">
        <v>66.97</v>
      </c>
      <c r="T786" t="n">
        <v>41240.71</v>
      </c>
      <c r="U786" t="n">
        <v>0.43</v>
      </c>
      <c r="V786" t="n">
        <v>0.79</v>
      </c>
      <c r="W786" t="n">
        <v>5.43</v>
      </c>
      <c r="X786" t="n">
        <v>2.54</v>
      </c>
      <c r="Y786" t="n">
        <v>1</v>
      </c>
      <c r="Z786" t="n">
        <v>10</v>
      </c>
    </row>
    <row r="787">
      <c r="A787" t="n">
        <v>10</v>
      </c>
      <c r="B787" t="n">
        <v>115</v>
      </c>
      <c r="C787" t="inlineStr">
        <is>
          <t xml:space="preserve">CONCLUIDO	</t>
        </is>
      </c>
      <c r="D787" t="n">
        <v>3.053</v>
      </c>
      <c r="E787" t="n">
        <v>32.75</v>
      </c>
      <c r="F787" t="n">
        <v>26.49</v>
      </c>
      <c r="G787" t="n">
        <v>19.39</v>
      </c>
      <c r="H787" t="n">
        <v>0.27</v>
      </c>
      <c r="I787" t="n">
        <v>82</v>
      </c>
      <c r="J787" t="n">
        <v>227.11</v>
      </c>
      <c r="K787" t="n">
        <v>56.94</v>
      </c>
      <c r="L787" t="n">
        <v>3.5</v>
      </c>
      <c r="M787" t="n">
        <v>80</v>
      </c>
      <c r="N787" t="n">
        <v>51.67</v>
      </c>
      <c r="O787" t="n">
        <v>28244.66</v>
      </c>
      <c r="P787" t="n">
        <v>392.56</v>
      </c>
      <c r="Q787" t="n">
        <v>1397.44</v>
      </c>
      <c r="R787" t="n">
        <v>148.62</v>
      </c>
      <c r="S787" t="n">
        <v>66.97</v>
      </c>
      <c r="T787" t="n">
        <v>37903.13</v>
      </c>
      <c r="U787" t="n">
        <v>0.45</v>
      </c>
      <c r="V787" t="n">
        <v>0.79</v>
      </c>
      <c r="W787" t="n">
        <v>5.42</v>
      </c>
      <c r="X787" t="n">
        <v>2.33</v>
      </c>
      <c r="Y787" t="n">
        <v>1</v>
      </c>
      <c r="Z787" t="n">
        <v>10</v>
      </c>
    </row>
    <row r="788">
      <c r="A788" t="n">
        <v>11</v>
      </c>
      <c r="B788" t="n">
        <v>115</v>
      </c>
      <c r="C788" t="inlineStr">
        <is>
          <t xml:space="preserve">CONCLUIDO	</t>
        </is>
      </c>
      <c r="D788" t="n">
        <v>3.0933</v>
      </c>
      <c r="E788" t="n">
        <v>32.33</v>
      </c>
      <c r="F788" t="n">
        <v>26.33</v>
      </c>
      <c r="G788" t="n">
        <v>20.79</v>
      </c>
      <c r="H788" t="n">
        <v>0.29</v>
      </c>
      <c r="I788" t="n">
        <v>76</v>
      </c>
      <c r="J788" t="n">
        <v>227.53</v>
      </c>
      <c r="K788" t="n">
        <v>56.94</v>
      </c>
      <c r="L788" t="n">
        <v>3.75</v>
      </c>
      <c r="M788" t="n">
        <v>74</v>
      </c>
      <c r="N788" t="n">
        <v>51.84</v>
      </c>
      <c r="O788" t="n">
        <v>28296.58</v>
      </c>
      <c r="P788" t="n">
        <v>388.68</v>
      </c>
      <c r="Q788" t="n">
        <v>1397.24</v>
      </c>
      <c r="R788" t="n">
        <v>142.62</v>
      </c>
      <c r="S788" t="n">
        <v>66.97</v>
      </c>
      <c r="T788" t="n">
        <v>34933.12</v>
      </c>
      <c r="U788" t="n">
        <v>0.47</v>
      </c>
      <c r="V788" t="n">
        <v>0.8</v>
      </c>
      <c r="W788" t="n">
        <v>5.43</v>
      </c>
      <c r="X788" t="n">
        <v>2.16</v>
      </c>
      <c r="Y788" t="n">
        <v>1</v>
      </c>
      <c r="Z788" t="n">
        <v>10</v>
      </c>
    </row>
    <row r="789">
      <c r="A789" t="n">
        <v>12</v>
      </c>
      <c r="B789" t="n">
        <v>115</v>
      </c>
      <c r="C789" t="inlineStr">
        <is>
          <t xml:space="preserve">CONCLUIDO	</t>
        </is>
      </c>
      <c r="D789" t="n">
        <v>3.1367</v>
      </c>
      <c r="E789" t="n">
        <v>31.88</v>
      </c>
      <c r="F789" t="n">
        <v>26.15</v>
      </c>
      <c r="G789" t="n">
        <v>22.41</v>
      </c>
      <c r="H789" t="n">
        <v>0.31</v>
      </c>
      <c r="I789" t="n">
        <v>70</v>
      </c>
      <c r="J789" t="n">
        <v>227.95</v>
      </c>
      <c r="K789" t="n">
        <v>56.94</v>
      </c>
      <c r="L789" t="n">
        <v>4</v>
      </c>
      <c r="M789" t="n">
        <v>68</v>
      </c>
      <c r="N789" t="n">
        <v>52.01</v>
      </c>
      <c r="O789" t="n">
        <v>28348.56</v>
      </c>
      <c r="P789" t="n">
        <v>384.96</v>
      </c>
      <c r="Q789" t="n">
        <v>1397.27</v>
      </c>
      <c r="R789" t="n">
        <v>136.73</v>
      </c>
      <c r="S789" t="n">
        <v>66.97</v>
      </c>
      <c r="T789" t="n">
        <v>32015.21</v>
      </c>
      <c r="U789" t="n">
        <v>0.49</v>
      </c>
      <c r="V789" t="n">
        <v>0.8</v>
      </c>
      <c r="W789" t="n">
        <v>5.42</v>
      </c>
      <c r="X789" t="n">
        <v>1.98</v>
      </c>
      <c r="Y789" t="n">
        <v>1</v>
      </c>
      <c r="Z789" t="n">
        <v>10</v>
      </c>
    </row>
    <row r="790">
      <c r="A790" t="n">
        <v>13</v>
      </c>
      <c r="B790" t="n">
        <v>115</v>
      </c>
      <c r="C790" t="inlineStr">
        <is>
          <t xml:space="preserve">CONCLUIDO	</t>
        </is>
      </c>
      <c r="D790" t="n">
        <v>3.1631</v>
      </c>
      <c r="E790" t="n">
        <v>31.61</v>
      </c>
      <c r="F790" t="n">
        <v>26.06</v>
      </c>
      <c r="G790" t="n">
        <v>23.69</v>
      </c>
      <c r="H790" t="n">
        <v>0.33</v>
      </c>
      <c r="I790" t="n">
        <v>66</v>
      </c>
      <c r="J790" t="n">
        <v>228.38</v>
      </c>
      <c r="K790" t="n">
        <v>56.94</v>
      </c>
      <c r="L790" t="n">
        <v>4.25</v>
      </c>
      <c r="M790" t="n">
        <v>64</v>
      </c>
      <c r="N790" t="n">
        <v>52.18</v>
      </c>
      <c r="O790" t="n">
        <v>28400.61</v>
      </c>
      <c r="P790" t="n">
        <v>382.72</v>
      </c>
      <c r="Q790" t="n">
        <v>1397.4</v>
      </c>
      <c r="R790" t="n">
        <v>133.71</v>
      </c>
      <c r="S790" t="n">
        <v>66.97</v>
      </c>
      <c r="T790" t="n">
        <v>30529.13</v>
      </c>
      <c r="U790" t="n">
        <v>0.5</v>
      </c>
      <c r="V790" t="n">
        <v>0.8100000000000001</v>
      </c>
      <c r="W790" t="n">
        <v>5.41</v>
      </c>
      <c r="X790" t="n">
        <v>1.89</v>
      </c>
      <c r="Y790" t="n">
        <v>1</v>
      </c>
      <c r="Z790" t="n">
        <v>10</v>
      </c>
    </row>
    <row r="791">
      <c r="A791" t="n">
        <v>14</v>
      </c>
      <c r="B791" t="n">
        <v>115</v>
      </c>
      <c r="C791" t="inlineStr">
        <is>
          <t xml:space="preserve">CONCLUIDO	</t>
        </is>
      </c>
      <c r="D791" t="n">
        <v>3.1935</v>
      </c>
      <c r="E791" t="n">
        <v>31.31</v>
      </c>
      <c r="F791" t="n">
        <v>25.93</v>
      </c>
      <c r="G791" t="n">
        <v>25.1</v>
      </c>
      <c r="H791" t="n">
        <v>0.35</v>
      </c>
      <c r="I791" t="n">
        <v>62</v>
      </c>
      <c r="J791" t="n">
        <v>228.8</v>
      </c>
      <c r="K791" t="n">
        <v>56.94</v>
      </c>
      <c r="L791" t="n">
        <v>4.5</v>
      </c>
      <c r="M791" t="n">
        <v>60</v>
      </c>
      <c r="N791" t="n">
        <v>52.36</v>
      </c>
      <c r="O791" t="n">
        <v>28452.71</v>
      </c>
      <c r="P791" t="n">
        <v>379.85</v>
      </c>
      <c r="Q791" t="n">
        <v>1397.48</v>
      </c>
      <c r="R791" t="n">
        <v>130.11</v>
      </c>
      <c r="S791" t="n">
        <v>66.97</v>
      </c>
      <c r="T791" t="n">
        <v>28745.31</v>
      </c>
      <c r="U791" t="n">
        <v>0.51</v>
      </c>
      <c r="V791" t="n">
        <v>0.8100000000000001</v>
      </c>
      <c r="W791" t="n">
        <v>5.39</v>
      </c>
      <c r="X791" t="n">
        <v>1.76</v>
      </c>
      <c r="Y791" t="n">
        <v>1</v>
      </c>
      <c r="Z791" t="n">
        <v>10</v>
      </c>
    </row>
    <row r="792">
      <c r="A792" t="n">
        <v>15</v>
      </c>
      <c r="B792" t="n">
        <v>115</v>
      </c>
      <c r="C792" t="inlineStr">
        <is>
          <t xml:space="preserve">CONCLUIDO	</t>
        </is>
      </c>
      <c r="D792" t="n">
        <v>3.2243</v>
      </c>
      <c r="E792" t="n">
        <v>31.01</v>
      </c>
      <c r="F792" t="n">
        <v>25.81</v>
      </c>
      <c r="G792" t="n">
        <v>26.7</v>
      </c>
      <c r="H792" t="n">
        <v>0.37</v>
      </c>
      <c r="I792" t="n">
        <v>58</v>
      </c>
      <c r="J792" t="n">
        <v>229.22</v>
      </c>
      <c r="K792" t="n">
        <v>56.94</v>
      </c>
      <c r="L792" t="n">
        <v>4.75</v>
      </c>
      <c r="M792" t="n">
        <v>56</v>
      </c>
      <c r="N792" t="n">
        <v>52.53</v>
      </c>
      <c r="O792" t="n">
        <v>28504.87</v>
      </c>
      <c r="P792" t="n">
        <v>376.77</v>
      </c>
      <c r="Q792" t="n">
        <v>1397.26</v>
      </c>
      <c r="R792" t="n">
        <v>126.26</v>
      </c>
      <c r="S792" t="n">
        <v>66.97</v>
      </c>
      <c r="T792" t="n">
        <v>26843.76</v>
      </c>
      <c r="U792" t="n">
        <v>0.53</v>
      </c>
      <c r="V792" t="n">
        <v>0.82</v>
      </c>
      <c r="W792" t="n">
        <v>5.38</v>
      </c>
      <c r="X792" t="n">
        <v>1.64</v>
      </c>
      <c r="Y792" t="n">
        <v>1</v>
      </c>
      <c r="Z792" t="n">
        <v>10</v>
      </c>
    </row>
    <row r="793">
      <c r="A793" t="n">
        <v>16</v>
      </c>
      <c r="B793" t="n">
        <v>115</v>
      </c>
      <c r="C793" t="inlineStr">
        <is>
          <t xml:space="preserve">CONCLUIDO	</t>
        </is>
      </c>
      <c r="D793" t="n">
        <v>3.2475</v>
      </c>
      <c r="E793" t="n">
        <v>30.79</v>
      </c>
      <c r="F793" t="n">
        <v>25.72</v>
      </c>
      <c r="G793" t="n">
        <v>28.06</v>
      </c>
      <c r="H793" t="n">
        <v>0.39</v>
      </c>
      <c r="I793" t="n">
        <v>55</v>
      </c>
      <c r="J793" t="n">
        <v>229.65</v>
      </c>
      <c r="K793" t="n">
        <v>56.94</v>
      </c>
      <c r="L793" t="n">
        <v>5</v>
      </c>
      <c r="M793" t="n">
        <v>53</v>
      </c>
      <c r="N793" t="n">
        <v>52.7</v>
      </c>
      <c r="O793" t="n">
        <v>28557.1</v>
      </c>
      <c r="P793" t="n">
        <v>374.4</v>
      </c>
      <c r="Q793" t="n">
        <v>1397.49</v>
      </c>
      <c r="R793" t="n">
        <v>123.17</v>
      </c>
      <c r="S793" t="n">
        <v>66.97</v>
      </c>
      <c r="T793" t="n">
        <v>25313.3</v>
      </c>
      <c r="U793" t="n">
        <v>0.54</v>
      </c>
      <c r="V793" t="n">
        <v>0.82</v>
      </c>
      <c r="W793" t="n">
        <v>5.38</v>
      </c>
      <c r="X793" t="n">
        <v>1.55</v>
      </c>
      <c r="Y793" t="n">
        <v>1</v>
      </c>
      <c r="Z793" t="n">
        <v>10</v>
      </c>
    </row>
    <row r="794">
      <c r="A794" t="n">
        <v>17</v>
      </c>
      <c r="B794" t="n">
        <v>115</v>
      </c>
      <c r="C794" t="inlineStr">
        <is>
          <t xml:space="preserve">CONCLUIDO	</t>
        </is>
      </c>
      <c r="D794" t="n">
        <v>3.2698</v>
      </c>
      <c r="E794" t="n">
        <v>30.58</v>
      </c>
      <c r="F794" t="n">
        <v>25.64</v>
      </c>
      <c r="G794" t="n">
        <v>29.58</v>
      </c>
      <c r="H794" t="n">
        <v>0.41</v>
      </c>
      <c r="I794" t="n">
        <v>52</v>
      </c>
      <c r="J794" t="n">
        <v>230.07</v>
      </c>
      <c r="K794" t="n">
        <v>56.94</v>
      </c>
      <c r="L794" t="n">
        <v>5.25</v>
      </c>
      <c r="M794" t="n">
        <v>50</v>
      </c>
      <c r="N794" t="n">
        <v>52.88</v>
      </c>
      <c r="O794" t="n">
        <v>28609.38</v>
      </c>
      <c r="P794" t="n">
        <v>372.3</v>
      </c>
      <c r="Q794" t="n">
        <v>1397.25</v>
      </c>
      <c r="R794" t="n">
        <v>120.27</v>
      </c>
      <c r="S794" t="n">
        <v>66.97</v>
      </c>
      <c r="T794" t="n">
        <v>23876.63</v>
      </c>
      <c r="U794" t="n">
        <v>0.5600000000000001</v>
      </c>
      <c r="V794" t="n">
        <v>0.82</v>
      </c>
      <c r="W794" t="n">
        <v>5.39</v>
      </c>
      <c r="X794" t="n">
        <v>1.47</v>
      </c>
      <c r="Y794" t="n">
        <v>1</v>
      </c>
      <c r="Z794" t="n">
        <v>10</v>
      </c>
    </row>
    <row r="795">
      <c r="A795" t="n">
        <v>18</v>
      </c>
      <c r="B795" t="n">
        <v>115</v>
      </c>
      <c r="C795" t="inlineStr">
        <is>
          <t xml:space="preserve">CONCLUIDO	</t>
        </is>
      </c>
      <c r="D795" t="n">
        <v>3.2886</v>
      </c>
      <c r="E795" t="n">
        <v>30.41</v>
      </c>
      <c r="F795" t="n">
        <v>25.55</v>
      </c>
      <c r="G795" t="n">
        <v>30.66</v>
      </c>
      <c r="H795" t="n">
        <v>0.42</v>
      </c>
      <c r="I795" t="n">
        <v>50</v>
      </c>
      <c r="J795" t="n">
        <v>230.49</v>
      </c>
      <c r="K795" t="n">
        <v>56.94</v>
      </c>
      <c r="L795" t="n">
        <v>5.5</v>
      </c>
      <c r="M795" t="n">
        <v>48</v>
      </c>
      <c r="N795" t="n">
        <v>53.05</v>
      </c>
      <c r="O795" t="n">
        <v>28661.73</v>
      </c>
      <c r="P795" t="n">
        <v>369.83</v>
      </c>
      <c r="Q795" t="n">
        <v>1397.32</v>
      </c>
      <c r="R795" t="n">
        <v>117.7</v>
      </c>
      <c r="S795" t="n">
        <v>66.97</v>
      </c>
      <c r="T795" t="n">
        <v>22602.87</v>
      </c>
      <c r="U795" t="n">
        <v>0.57</v>
      </c>
      <c r="V795" t="n">
        <v>0.82</v>
      </c>
      <c r="W795" t="n">
        <v>5.38</v>
      </c>
      <c r="X795" t="n">
        <v>1.39</v>
      </c>
      <c r="Y795" t="n">
        <v>1</v>
      </c>
      <c r="Z795" t="n">
        <v>10</v>
      </c>
    </row>
    <row r="796">
      <c r="A796" t="n">
        <v>19</v>
      </c>
      <c r="B796" t="n">
        <v>115</v>
      </c>
      <c r="C796" t="inlineStr">
        <is>
          <t xml:space="preserve">CONCLUIDO	</t>
        </is>
      </c>
      <c r="D796" t="n">
        <v>3.3094</v>
      </c>
      <c r="E796" t="n">
        <v>30.22</v>
      </c>
      <c r="F796" t="n">
        <v>25.49</v>
      </c>
      <c r="G796" t="n">
        <v>32.54</v>
      </c>
      <c r="H796" t="n">
        <v>0.44</v>
      </c>
      <c r="I796" t="n">
        <v>47</v>
      </c>
      <c r="J796" t="n">
        <v>230.92</v>
      </c>
      <c r="K796" t="n">
        <v>56.94</v>
      </c>
      <c r="L796" t="n">
        <v>5.75</v>
      </c>
      <c r="M796" t="n">
        <v>45</v>
      </c>
      <c r="N796" t="n">
        <v>53.23</v>
      </c>
      <c r="O796" t="n">
        <v>28714.14</v>
      </c>
      <c r="P796" t="n">
        <v>367.67</v>
      </c>
      <c r="Q796" t="n">
        <v>1397.28</v>
      </c>
      <c r="R796" t="n">
        <v>115.4</v>
      </c>
      <c r="S796" t="n">
        <v>66.97</v>
      </c>
      <c r="T796" t="n">
        <v>21465.68</v>
      </c>
      <c r="U796" t="n">
        <v>0.58</v>
      </c>
      <c r="V796" t="n">
        <v>0.83</v>
      </c>
      <c r="W796" t="n">
        <v>5.38</v>
      </c>
      <c r="X796" t="n">
        <v>1.33</v>
      </c>
      <c r="Y796" t="n">
        <v>1</v>
      </c>
      <c r="Z796" t="n">
        <v>10</v>
      </c>
    </row>
    <row r="797">
      <c r="A797" t="n">
        <v>20</v>
      </c>
      <c r="B797" t="n">
        <v>115</v>
      </c>
      <c r="C797" t="inlineStr">
        <is>
          <t xml:space="preserve">CONCLUIDO	</t>
        </is>
      </c>
      <c r="D797" t="n">
        <v>3.3258</v>
      </c>
      <c r="E797" t="n">
        <v>30.07</v>
      </c>
      <c r="F797" t="n">
        <v>25.43</v>
      </c>
      <c r="G797" t="n">
        <v>33.91</v>
      </c>
      <c r="H797" t="n">
        <v>0.46</v>
      </c>
      <c r="I797" t="n">
        <v>45</v>
      </c>
      <c r="J797" t="n">
        <v>231.34</v>
      </c>
      <c r="K797" t="n">
        <v>56.94</v>
      </c>
      <c r="L797" t="n">
        <v>6</v>
      </c>
      <c r="M797" t="n">
        <v>43</v>
      </c>
      <c r="N797" t="n">
        <v>53.4</v>
      </c>
      <c r="O797" t="n">
        <v>28766.61</v>
      </c>
      <c r="P797" t="n">
        <v>365.99</v>
      </c>
      <c r="Q797" t="n">
        <v>1397.29</v>
      </c>
      <c r="R797" t="n">
        <v>113.66</v>
      </c>
      <c r="S797" t="n">
        <v>66.97</v>
      </c>
      <c r="T797" t="n">
        <v>20608.63</v>
      </c>
      <c r="U797" t="n">
        <v>0.59</v>
      </c>
      <c r="V797" t="n">
        <v>0.83</v>
      </c>
      <c r="W797" t="n">
        <v>5.37</v>
      </c>
      <c r="X797" t="n">
        <v>1.27</v>
      </c>
      <c r="Y797" t="n">
        <v>1</v>
      </c>
      <c r="Z797" t="n">
        <v>10</v>
      </c>
    </row>
    <row r="798">
      <c r="A798" t="n">
        <v>21</v>
      </c>
      <c r="B798" t="n">
        <v>115</v>
      </c>
      <c r="C798" t="inlineStr">
        <is>
          <t xml:space="preserve">CONCLUIDO	</t>
        </is>
      </c>
      <c r="D798" t="n">
        <v>3.3394</v>
      </c>
      <c r="E798" t="n">
        <v>29.95</v>
      </c>
      <c r="F798" t="n">
        <v>25.4</v>
      </c>
      <c r="G798" t="n">
        <v>35.44</v>
      </c>
      <c r="H798" t="n">
        <v>0.48</v>
      </c>
      <c r="I798" t="n">
        <v>43</v>
      </c>
      <c r="J798" t="n">
        <v>231.77</v>
      </c>
      <c r="K798" t="n">
        <v>56.94</v>
      </c>
      <c r="L798" t="n">
        <v>6.25</v>
      </c>
      <c r="M798" t="n">
        <v>41</v>
      </c>
      <c r="N798" t="n">
        <v>53.58</v>
      </c>
      <c r="O798" t="n">
        <v>28819.14</v>
      </c>
      <c r="P798" t="n">
        <v>364.46</v>
      </c>
      <c r="Q798" t="n">
        <v>1397.22</v>
      </c>
      <c r="R798" t="n">
        <v>112.46</v>
      </c>
      <c r="S798" t="n">
        <v>66.97</v>
      </c>
      <c r="T798" t="n">
        <v>20016.07</v>
      </c>
      <c r="U798" t="n">
        <v>0.6</v>
      </c>
      <c r="V798" t="n">
        <v>0.83</v>
      </c>
      <c r="W798" t="n">
        <v>5.37</v>
      </c>
      <c r="X798" t="n">
        <v>1.23</v>
      </c>
      <c r="Y798" t="n">
        <v>1</v>
      </c>
      <c r="Z798" t="n">
        <v>10</v>
      </c>
    </row>
    <row r="799">
      <c r="A799" t="n">
        <v>22</v>
      </c>
      <c r="B799" t="n">
        <v>115</v>
      </c>
      <c r="C799" t="inlineStr">
        <is>
          <t xml:space="preserve">CONCLUIDO	</t>
        </is>
      </c>
      <c r="D799" t="n">
        <v>3.3617</v>
      </c>
      <c r="E799" t="n">
        <v>29.75</v>
      </c>
      <c r="F799" t="n">
        <v>25.29</v>
      </c>
      <c r="G799" t="n">
        <v>37</v>
      </c>
      <c r="H799" t="n">
        <v>0.5</v>
      </c>
      <c r="I799" t="n">
        <v>41</v>
      </c>
      <c r="J799" t="n">
        <v>232.2</v>
      </c>
      <c r="K799" t="n">
        <v>56.94</v>
      </c>
      <c r="L799" t="n">
        <v>6.5</v>
      </c>
      <c r="M799" t="n">
        <v>39</v>
      </c>
      <c r="N799" t="n">
        <v>53.75</v>
      </c>
      <c r="O799" t="n">
        <v>28871.74</v>
      </c>
      <c r="P799" t="n">
        <v>361.26</v>
      </c>
      <c r="Q799" t="n">
        <v>1397.21</v>
      </c>
      <c r="R799" t="n">
        <v>108.86</v>
      </c>
      <c r="S799" t="n">
        <v>66.97</v>
      </c>
      <c r="T799" t="n">
        <v>18228.11</v>
      </c>
      <c r="U799" t="n">
        <v>0.62</v>
      </c>
      <c r="V799" t="n">
        <v>0.83</v>
      </c>
      <c r="W799" t="n">
        <v>5.36</v>
      </c>
      <c r="X799" t="n">
        <v>1.12</v>
      </c>
      <c r="Y799" t="n">
        <v>1</v>
      </c>
      <c r="Z799" t="n">
        <v>10</v>
      </c>
    </row>
    <row r="800">
      <c r="A800" t="n">
        <v>23</v>
      </c>
      <c r="B800" t="n">
        <v>115</v>
      </c>
      <c r="C800" t="inlineStr">
        <is>
          <t xml:space="preserve">CONCLUIDO	</t>
        </is>
      </c>
      <c r="D800" t="n">
        <v>3.367</v>
      </c>
      <c r="E800" t="n">
        <v>29.7</v>
      </c>
      <c r="F800" t="n">
        <v>25.28</v>
      </c>
      <c r="G800" t="n">
        <v>37.92</v>
      </c>
      <c r="H800" t="n">
        <v>0.52</v>
      </c>
      <c r="I800" t="n">
        <v>40</v>
      </c>
      <c r="J800" t="n">
        <v>232.62</v>
      </c>
      <c r="K800" t="n">
        <v>56.94</v>
      </c>
      <c r="L800" t="n">
        <v>6.75</v>
      </c>
      <c r="M800" t="n">
        <v>38</v>
      </c>
      <c r="N800" t="n">
        <v>53.93</v>
      </c>
      <c r="O800" t="n">
        <v>28924.39</v>
      </c>
      <c r="P800" t="n">
        <v>360.3</v>
      </c>
      <c r="Q800" t="n">
        <v>1397.21</v>
      </c>
      <c r="R800" t="n">
        <v>108.97</v>
      </c>
      <c r="S800" t="n">
        <v>66.97</v>
      </c>
      <c r="T800" t="n">
        <v>18288.54</v>
      </c>
      <c r="U800" t="n">
        <v>0.61</v>
      </c>
      <c r="V800" t="n">
        <v>0.83</v>
      </c>
      <c r="W800" t="n">
        <v>5.36</v>
      </c>
      <c r="X800" t="n">
        <v>1.12</v>
      </c>
      <c r="Y800" t="n">
        <v>1</v>
      </c>
      <c r="Z800" t="n">
        <v>10</v>
      </c>
    </row>
    <row r="801">
      <c r="A801" t="n">
        <v>24</v>
      </c>
      <c r="B801" t="n">
        <v>115</v>
      </c>
      <c r="C801" t="inlineStr">
        <is>
          <t xml:space="preserve">CONCLUIDO	</t>
        </is>
      </c>
      <c r="D801" t="n">
        <v>3.3842</v>
      </c>
      <c r="E801" t="n">
        <v>29.55</v>
      </c>
      <c r="F801" t="n">
        <v>25.22</v>
      </c>
      <c r="G801" t="n">
        <v>39.82</v>
      </c>
      <c r="H801" t="n">
        <v>0.53</v>
      </c>
      <c r="I801" t="n">
        <v>38</v>
      </c>
      <c r="J801" t="n">
        <v>233.05</v>
      </c>
      <c r="K801" t="n">
        <v>56.94</v>
      </c>
      <c r="L801" t="n">
        <v>7</v>
      </c>
      <c r="M801" t="n">
        <v>36</v>
      </c>
      <c r="N801" t="n">
        <v>54.11</v>
      </c>
      <c r="O801" t="n">
        <v>28977.11</v>
      </c>
      <c r="P801" t="n">
        <v>357.71</v>
      </c>
      <c r="Q801" t="n">
        <v>1397.24</v>
      </c>
      <c r="R801" t="n">
        <v>106.68</v>
      </c>
      <c r="S801" t="n">
        <v>66.97</v>
      </c>
      <c r="T801" t="n">
        <v>17153.91</v>
      </c>
      <c r="U801" t="n">
        <v>0.63</v>
      </c>
      <c r="V801" t="n">
        <v>0.83</v>
      </c>
      <c r="W801" t="n">
        <v>5.36</v>
      </c>
      <c r="X801" t="n">
        <v>1.05</v>
      </c>
      <c r="Y801" t="n">
        <v>1</v>
      </c>
      <c r="Z801" t="n">
        <v>10</v>
      </c>
    </row>
    <row r="802">
      <c r="A802" t="n">
        <v>25</v>
      </c>
      <c r="B802" t="n">
        <v>115</v>
      </c>
      <c r="C802" t="inlineStr">
        <is>
          <t xml:space="preserve">CONCLUIDO	</t>
        </is>
      </c>
      <c r="D802" t="n">
        <v>3.3909</v>
      </c>
      <c r="E802" t="n">
        <v>29.49</v>
      </c>
      <c r="F802" t="n">
        <v>25.21</v>
      </c>
      <c r="G802" t="n">
        <v>40.87</v>
      </c>
      <c r="H802" t="n">
        <v>0.55</v>
      </c>
      <c r="I802" t="n">
        <v>37</v>
      </c>
      <c r="J802" t="n">
        <v>233.48</v>
      </c>
      <c r="K802" t="n">
        <v>56.94</v>
      </c>
      <c r="L802" t="n">
        <v>7.25</v>
      </c>
      <c r="M802" t="n">
        <v>35</v>
      </c>
      <c r="N802" t="n">
        <v>54.29</v>
      </c>
      <c r="O802" t="n">
        <v>29029.89</v>
      </c>
      <c r="P802" t="n">
        <v>357.2</v>
      </c>
      <c r="Q802" t="n">
        <v>1397.27</v>
      </c>
      <c r="R802" t="n">
        <v>106.38</v>
      </c>
      <c r="S802" t="n">
        <v>66.97</v>
      </c>
      <c r="T802" t="n">
        <v>17005.92</v>
      </c>
      <c r="U802" t="n">
        <v>0.63</v>
      </c>
      <c r="V802" t="n">
        <v>0.84</v>
      </c>
      <c r="W802" t="n">
        <v>5.36</v>
      </c>
      <c r="X802" t="n">
        <v>1.04</v>
      </c>
      <c r="Y802" t="n">
        <v>1</v>
      </c>
      <c r="Z802" t="n">
        <v>10</v>
      </c>
    </row>
    <row r="803">
      <c r="A803" t="n">
        <v>26</v>
      </c>
      <c r="B803" t="n">
        <v>115</v>
      </c>
      <c r="C803" t="inlineStr">
        <is>
          <t xml:space="preserve">CONCLUIDO	</t>
        </is>
      </c>
      <c r="D803" t="n">
        <v>3.4081</v>
      </c>
      <c r="E803" t="n">
        <v>29.34</v>
      </c>
      <c r="F803" t="n">
        <v>25.15</v>
      </c>
      <c r="G803" t="n">
        <v>43.11</v>
      </c>
      <c r="H803" t="n">
        <v>0.57</v>
      </c>
      <c r="I803" t="n">
        <v>35</v>
      </c>
      <c r="J803" t="n">
        <v>233.91</v>
      </c>
      <c r="K803" t="n">
        <v>56.94</v>
      </c>
      <c r="L803" t="n">
        <v>7.5</v>
      </c>
      <c r="M803" t="n">
        <v>33</v>
      </c>
      <c r="N803" t="n">
        <v>54.46</v>
      </c>
      <c r="O803" t="n">
        <v>29082.74</v>
      </c>
      <c r="P803" t="n">
        <v>354.47</v>
      </c>
      <c r="Q803" t="n">
        <v>1397.25</v>
      </c>
      <c r="R803" t="n">
        <v>104.31</v>
      </c>
      <c r="S803" t="n">
        <v>66.97</v>
      </c>
      <c r="T803" t="n">
        <v>15979.77</v>
      </c>
      <c r="U803" t="n">
        <v>0.64</v>
      </c>
      <c r="V803" t="n">
        <v>0.84</v>
      </c>
      <c r="W803" t="n">
        <v>5.35</v>
      </c>
      <c r="X803" t="n">
        <v>0.98</v>
      </c>
      <c r="Y803" t="n">
        <v>1</v>
      </c>
      <c r="Z803" t="n">
        <v>10</v>
      </c>
    </row>
    <row r="804">
      <c r="A804" t="n">
        <v>27</v>
      </c>
      <c r="B804" t="n">
        <v>115</v>
      </c>
      <c r="C804" t="inlineStr">
        <is>
          <t xml:space="preserve">CONCLUIDO	</t>
        </is>
      </c>
      <c r="D804" t="n">
        <v>3.4195</v>
      </c>
      <c r="E804" t="n">
        <v>29.24</v>
      </c>
      <c r="F804" t="n">
        <v>25.09</v>
      </c>
      <c r="G804" t="n">
        <v>44.28</v>
      </c>
      <c r="H804" t="n">
        <v>0.59</v>
      </c>
      <c r="I804" t="n">
        <v>34</v>
      </c>
      <c r="J804" t="n">
        <v>234.34</v>
      </c>
      <c r="K804" t="n">
        <v>56.94</v>
      </c>
      <c r="L804" t="n">
        <v>7.75</v>
      </c>
      <c r="M804" t="n">
        <v>32</v>
      </c>
      <c r="N804" t="n">
        <v>54.64</v>
      </c>
      <c r="O804" t="n">
        <v>29135.65</v>
      </c>
      <c r="P804" t="n">
        <v>352.89</v>
      </c>
      <c r="Q804" t="n">
        <v>1397.23</v>
      </c>
      <c r="R804" t="n">
        <v>102.82</v>
      </c>
      <c r="S804" t="n">
        <v>66.97</v>
      </c>
      <c r="T804" t="n">
        <v>15241.84</v>
      </c>
      <c r="U804" t="n">
        <v>0.65</v>
      </c>
      <c r="V804" t="n">
        <v>0.84</v>
      </c>
      <c r="W804" t="n">
        <v>5.34</v>
      </c>
      <c r="X804" t="n">
        <v>0.92</v>
      </c>
      <c r="Y804" t="n">
        <v>1</v>
      </c>
      <c r="Z804" t="n">
        <v>10</v>
      </c>
    </row>
    <row r="805">
      <c r="A805" t="n">
        <v>28</v>
      </c>
      <c r="B805" t="n">
        <v>115</v>
      </c>
      <c r="C805" t="inlineStr">
        <is>
          <t xml:space="preserve">CONCLUIDO	</t>
        </is>
      </c>
      <c r="D805" t="n">
        <v>3.428</v>
      </c>
      <c r="E805" t="n">
        <v>29.17</v>
      </c>
      <c r="F805" t="n">
        <v>25.06</v>
      </c>
      <c r="G805" t="n">
        <v>45.57</v>
      </c>
      <c r="H805" t="n">
        <v>0.61</v>
      </c>
      <c r="I805" t="n">
        <v>33</v>
      </c>
      <c r="J805" t="n">
        <v>234.77</v>
      </c>
      <c r="K805" t="n">
        <v>56.94</v>
      </c>
      <c r="L805" t="n">
        <v>8</v>
      </c>
      <c r="M805" t="n">
        <v>31</v>
      </c>
      <c r="N805" t="n">
        <v>54.82</v>
      </c>
      <c r="O805" t="n">
        <v>29188.62</v>
      </c>
      <c r="P805" t="n">
        <v>351.52</v>
      </c>
      <c r="Q805" t="n">
        <v>1397.29</v>
      </c>
      <c r="R805" t="n">
        <v>101.83</v>
      </c>
      <c r="S805" t="n">
        <v>66.97</v>
      </c>
      <c r="T805" t="n">
        <v>14752.1</v>
      </c>
      <c r="U805" t="n">
        <v>0.66</v>
      </c>
      <c r="V805" t="n">
        <v>0.84</v>
      </c>
      <c r="W805" t="n">
        <v>5.34</v>
      </c>
      <c r="X805" t="n">
        <v>0.9</v>
      </c>
      <c r="Y805" t="n">
        <v>1</v>
      </c>
      <c r="Z805" t="n">
        <v>10</v>
      </c>
    </row>
    <row r="806">
      <c r="A806" t="n">
        <v>29</v>
      </c>
      <c r="B806" t="n">
        <v>115</v>
      </c>
      <c r="C806" t="inlineStr">
        <is>
          <t xml:space="preserve">CONCLUIDO	</t>
        </is>
      </c>
      <c r="D806" t="n">
        <v>3.4332</v>
      </c>
      <c r="E806" t="n">
        <v>29.13</v>
      </c>
      <c r="F806" t="n">
        <v>25.06</v>
      </c>
      <c r="G806" t="n">
        <v>46.99</v>
      </c>
      <c r="H806" t="n">
        <v>0.62</v>
      </c>
      <c r="I806" t="n">
        <v>32</v>
      </c>
      <c r="J806" t="n">
        <v>235.2</v>
      </c>
      <c r="K806" t="n">
        <v>56.94</v>
      </c>
      <c r="L806" t="n">
        <v>8.25</v>
      </c>
      <c r="M806" t="n">
        <v>30</v>
      </c>
      <c r="N806" t="n">
        <v>55</v>
      </c>
      <c r="O806" t="n">
        <v>29241.66</v>
      </c>
      <c r="P806" t="n">
        <v>350.04</v>
      </c>
      <c r="Q806" t="n">
        <v>1397.25</v>
      </c>
      <c r="R806" t="n">
        <v>101.51</v>
      </c>
      <c r="S806" t="n">
        <v>66.97</v>
      </c>
      <c r="T806" t="n">
        <v>14597.48</v>
      </c>
      <c r="U806" t="n">
        <v>0.66</v>
      </c>
      <c r="V806" t="n">
        <v>0.84</v>
      </c>
      <c r="W806" t="n">
        <v>5.35</v>
      </c>
      <c r="X806" t="n">
        <v>0.9</v>
      </c>
      <c r="Y806" t="n">
        <v>1</v>
      </c>
      <c r="Z806" t="n">
        <v>10</v>
      </c>
    </row>
    <row r="807">
      <c r="A807" t="n">
        <v>30</v>
      </c>
      <c r="B807" t="n">
        <v>115</v>
      </c>
      <c r="C807" t="inlineStr">
        <is>
          <t xml:space="preserve">CONCLUIDO	</t>
        </is>
      </c>
      <c r="D807" t="n">
        <v>3.4428</v>
      </c>
      <c r="E807" t="n">
        <v>29.05</v>
      </c>
      <c r="F807" t="n">
        <v>25.02</v>
      </c>
      <c r="G807" t="n">
        <v>48.43</v>
      </c>
      <c r="H807" t="n">
        <v>0.64</v>
      </c>
      <c r="I807" t="n">
        <v>31</v>
      </c>
      <c r="J807" t="n">
        <v>235.63</v>
      </c>
      <c r="K807" t="n">
        <v>56.94</v>
      </c>
      <c r="L807" t="n">
        <v>8.5</v>
      </c>
      <c r="M807" t="n">
        <v>29</v>
      </c>
      <c r="N807" t="n">
        <v>55.18</v>
      </c>
      <c r="O807" t="n">
        <v>29294.76</v>
      </c>
      <c r="P807" t="n">
        <v>349.07</v>
      </c>
      <c r="Q807" t="n">
        <v>1397.23</v>
      </c>
      <c r="R807" t="n">
        <v>100.32</v>
      </c>
      <c r="S807" t="n">
        <v>66.97</v>
      </c>
      <c r="T807" t="n">
        <v>14007.59</v>
      </c>
      <c r="U807" t="n">
        <v>0.67</v>
      </c>
      <c r="V807" t="n">
        <v>0.84</v>
      </c>
      <c r="W807" t="n">
        <v>5.35</v>
      </c>
      <c r="X807" t="n">
        <v>0.86</v>
      </c>
      <c r="Y807" t="n">
        <v>1</v>
      </c>
      <c r="Z807" t="n">
        <v>10</v>
      </c>
    </row>
    <row r="808">
      <c r="A808" t="n">
        <v>31</v>
      </c>
      <c r="B808" t="n">
        <v>115</v>
      </c>
      <c r="C808" t="inlineStr">
        <is>
          <t xml:space="preserve">CONCLUIDO	</t>
        </is>
      </c>
      <c r="D808" t="n">
        <v>3.4507</v>
      </c>
      <c r="E808" t="n">
        <v>28.98</v>
      </c>
      <c r="F808" t="n">
        <v>25</v>
      </c>
      <c r="G808" t="n">
        <v>50.01</v>
      </c>
      <c r="H808" t="n">
        <v>0.66</v>
      </c>
      <c r="I808" t="n">
        <v>30</v>
      </c>
      <c r="J808" t="n">
        <v>236.06</v>
      </c>
      <c r="K808" t="n">
        <v>56.94</v>
      </c>
      <c r="L808" t="n">
        <v>8.75</v>
      </c>
      <c r="M808" t="n">
        <v>28</v>
      </c>
      <c r="N808" t="n">
        <v>55.36</v>
      </c>
      <c r="O808" t="n">
        <v>29347.92</v>
      </c>
      <c r="P808" t="n">
        <v>347.31</v>
      </c>
      <c r="Q808" t="n">
        <v>1397.27</v>
      </c>
      <c r="R808" t="n">
        <v>99.89</v>
      </c>
      <c r="S808" t="n">
        <v>66.97</v>
      </c>
      <c r="T808" t="n">
        <v>13796.3</v>
      </c>
      <c r="U808" t="n">
        <v>0.67</v>
      </c>
      <c r="V808" t="n">
        <v>0.84</v>
      </c>
      <c r="W808" t="n">
        <v>5.34</v>
      </c>
      <c r="X808" t="n">
        <v>0.84</v>
      </c>
      <c r="Y808" t="n">
        <v>1</v>
      </c>
      <c r="Z808" t="n">
        <v>10</v>
      </c>
    </row>
    <row r="809">
      <c r="A809" t="n">
        <v>32</v>
      </c>
      <c r="B809" t="n">
        <v>115</v>
      </c>
      <c r="C809" t="inlineStr">
        <is>
          <t xml:space="preserve">CONCLUIDO	</t>
        </is>
      </c>
      <c r="D809" t="n">
        <v>3.4598</v>
      </c>
      <c r="E809" t="n">
        <v>28.9</v>
      </c>
      <c r="F809" t="n">
        <v>24.97</v>
      </c>
      <c r="G809" t="n">
        <v>51.66</v>
      </c>
      <c r="H809" t="n">
        <v>0.68</v>
      </c>
      <c r="I809" t="n">
        <v>29</v>
      </c>
      <c r="J809" t="n">
        <v>236.49</v>
      </c>
      <c r="K809" t="n">
        <v>56.94</v>
      </c>
      <c r="L809" t="n">
        <v>9</v>
      </c>
      <c r="M809" t="n">
        <v>27</v>
      </c>
      <c r="N809" t="n">
        <v>55.55</v>
      </c>
      <c r="O809" t="n">
        <v>29401.15</v>
      </c>
      <c r="P809" t="n">
        <v>345.53</v>
      </c>
      <c r="Q809" t="n">
        <v>1397.22</v>
      </c>
      <c r="R809" t="n">
        <v>98.73999999999999</v>
      </c>
      <c r="S809" t="n">
        <v>66.97</v>
      </c>
      <c r="T809" t="n">
        <v>13226.56</v>
      </c>
      <c r="U809" t="n">
        <v>0.68</v>
      </c>
      <c r="V809" t="n">
        <v>0.84</v>
      </c>
      <c r="W809" t="n">
        <v>5.34</v>
      </c>
      <c r="X809" t="n">
        <v>0.8</v>
      </c>
      <c r="Y809" t="n">
        <v>1</v>
      </c>
      <c r="Z809" t="n">
        <v>10</v>
      </c>
    </row>
    <row r="810">
      <c r="A810" t="n">
        <v>33</v>
      </c>
      <c r="B810" t="n">
        <v>115</v>
      </c>
      <c r="C810" t="inlineStr">
        <is>
          <t xml:space="preserve">CONCLUIDO	</t>
        </is>
      </c>
      <c r="D810" t="n">
        <v>3.4701</v>
      </c>
      <c r="E810" t="n">
        <v>28.82</v>
      </c>
      <c r="F810" t="n">
        <v>24.93</v>
      </c>
      <c r="G810" t="n">
        <v>53.42</v>
      </c>
      <c r="H810" t="n">
        <v>0.6899999999999999</v>
      </c>
      <c r="I810" t="n">
        <v>28</v>
      </c>
      <c r="J810" t="n">
        <v>236.92</v>
      </c>
      <c r="K810" t="n">
        <v>56.94</v>
      </c>
      <c r="L810" t="n">
        <v>9.25</v>
      </c>
      <c r="M810" t="n">
        <v>26</v>
      </c>
      <c r="N810" t="n">
        <v>55.73</v>
      </c>
      <c r="O810" t="n">
        <v>29454.44</v>
      </c>
      <c r="P810" t="n">
        <v>344.31</v>
      </c>
      <c r="Q810" t="n">
        <v>1397.21</v>
      </c>
      <c r="R810" t="n">
        <v>97.51000000000001</v>
      </c>
      <c r="S810" t="n">
        <v>66.97</v>
      </c>
      <c r="T810" t="n">
        <v>12617.11</v>
      </c>
      <c r="U810" t="n">
        <v>0.6899999999999999</v>
      </c>
      <c r="V810" t="n">
        <v>0.84</v>
      </c>
      <c r="W810" t="n">
        <v>5.33</v>
      </c>
      <c r="X810" t="n">
        <v>0.76</v>
      </c>
      <c r="Y810" t="n">
        <v>1</v>
      </c>
      <c r="Z810" t="n">
        <v>10</v>
      </c>
    </row>
    <row r="811">
      <c r="A811" t="n">
        <v>34</v>
      </c>
      <c r="B811" t="n">
        <v>115</v>
      </c>
      <c r="C811" t="inlineStr">
        <is>
          <t xml:space="preserve">CONCLUIDO	</t>
        </is>
      </c>
      <c r="D811" t="n">
        <v>3.4776</v>
      </c>
      <c r="E811" t="n">
        <v>28.76</v>
      </c>
      <c r="F811" t="n">
        <v>24.91</v>
      </c>
      <c r="G811" t="n">
        <v>55.36</v>
      </c>
      <c r="H811" t="n">
        <v>0.71</v>
      </c>
      <c r="I811" t="n">
        <v>27</v>
      </c>
      <c r="J811" t="n">
        <v>237.35</v>
      </c>
      <c r="K811" t="n">
        <v>56.94</v>
      </c>
      <c r="L811" t="n">
        <v>9.5</v>
      </c>
      <c r="M811" t="n">
        <v>25</v>
      </c>
      <c r="N811" t="n">
        <v>55.91</v>
      </c>
      <c r="O811" t="n">
        <v>29507.8</v>
      </c>
      <c r="P811" t="n">
        <v>342.32</v>
      </c>
      <c r="Q811" t="n">
        <v>1397.23</v>
      </c>
      <c r="R811" t="n">
        <v>96.83</v>
      </c>
      <c r="S811" t="n">
        <v>66.97</v>
      </c>
      <c r="T811" t="n">
        <v>12279.47</v>
      </c>
      <c r="U811" t="n">
        <v>0.6899999999999999</v>
      </c>
      <c r="V811" t="n">
        <v>0.84</v>
      </c>
      <c r="W811" t="n">
        <v>5.34</v>
      </c>
      <c r="X811" t="n">
        <v>0.74</v>
      </c>
      <c r="Y811" t="n">
        <v>1</v>
      </c>
      <c r="Z811" t="n">
        <v>10</v>
      </c>
    </row>
    <row r="812">
      <c r="A812" t="n">
        <v>35</v>
      </c>
      <c r="B812" t="n">
        <v>115</v>
      </c>
      <c r="C812" t="inlineStr">
        <is>
          <t xml:space="preserve">CONCLUIDO	</t>
        </is>
      </c>
      <c r="D812" t="n">
        <v>3.4855</v>
      </c>
      <c r="E812" t="n">
        <v>28.69</v>
      </c>
      <c r="F812" t="n">
        <v>24.89</v>
      </c>
      <c r="G812" t="n">
        <v>57.43</v>
      </c>
      <c r="H812" t="n">
        <v>0.73</v>
      </c>
      <c r="I812" t="n">
        <v>26</v>
      </c>
      <c r="J812" t="n">
        <v>237.79</v>
      </c>
      <c r="K812" t="n">
        <v>56.94</v>
      </c>
      <c r="L812" t="n">
        <v>9.75</v>
      </c>
      <c r="M812" t="n">
        <v>24</v>
      </c>
      <c r="N812" t="n">
        <v>56.09</v>
      </c>
      <c r="O812" t="n">
        <v>29561.22</v>
      </c>
      <c r="P812" t="n">
        <v>339.69</v>
      </c>
      <c r="Q812" t="n">
        <v>1397.22</v>
      </c>
      <c r="R812" t="n">
        <v>96.19</v>
      </c>
      <c r="S812" t="n">
        <v>66.97</v>
      </c>
      <c r="T812" t="n">
        <v>11969.2</v>
      </c>
      <c r="U812" t="n">
        <v>0.7</v>
      </c>
      <c r="V812" t="n">
        <v>0.85</v>
      </c>
      <c r="W812" t="n">
        <v>5.33</v>
      </c>
      <c r="X812" t="n">
        <v>0.72</v>
      </c>
      <c r="Y812" t="n">
        <v>1</v>
      </c>
      <c r="Z812" t="n">
        <v>10</v>
      </c>
    </row>
    <row r="813">
      <c r="A813" t="n">
        <v>36</v>
      </c>
      <c r="B813" t="n">
        <v>115</v>
      </c>
      <c r="C813" t="inlineStr">
        <is>
          <t xml:space="preserve">CONCLUIDO	</t>
        </is>
      </c>
      <c r="D813" t="n">
        <v>3.4884</v>
      </c>
      <c r="E813" t="n">
        <v>28.67</v>
      </c>
      <c r="F813" t="n">
        <v>24.86</v>
      </c>
      <c r="G813" t="n">
        <v>57.38</v>
      </c>
      <c r="H813" t="n">
        <v>0.75</v>
      </c>
      <c r="I813" t="n">
        <v>26</v>
      </c>
      <c r="J813" t="n">
        <v>238.22</v>
      </c>
      <c r="K813" t="n">
        <v>56.94</v>
      </c>
      <c r="L813" t="n">
        <v>10</v>
      </c>
      <c r="M813" t="n">
        <v>24</v>
      </c>
      <c r="N813" t="n">
        <v>56.28</v>
      </c>
      <c r="O813" t="n">
        <v>29614.71</v>
      </c>
      <c r="P813" t="n">
        <v>339.15</v>
      </c>
      <c r="Q813" t="n">
        <v>1397.22</v>
      </c>
      <c r="R813" t="n">
        <v>95.51000000000001</v>
      </c>
      <c r="S813" t="n">
        <v>66.97</v>
      </c>
      <c r="T813" t="n">
        <v>11626.39</v>
      </c>
      <c r="U813" t="n">
        <v>0.7</v>
      </c>
      <c r="V813" t="n">
        <v>0.85</v>
      </c>
      <c r="W813" t="n">
        <v>5.33</v>
      </c>
      <c r="X813" t="n">
        <v>0.7</v>
      </c>
      <c r="Y813" t="n">
        <v>1</v>
      </c>
      <c r="Z813" t="n">
        <v>10</v>
      </c>
    </row>
    <row r="814">
      <c r="A814" t="n">
        <v>37</v>
      </c>
      <c r="B814" t="n">
        <v>115</v>
      </c>
      <c r="C814" t="inlineStr">
        <is>
          <t xml:space="preserve">CONCLUIDO	</t>
        </is>
      </c>
      <c r="D814" t="n">
        <v>3.4947</v>
      </c>
      <c r="E814" t="n">
        <v>28.61</v>
      </c>
      <c r="F814" t="n">
        <v>24.86</v>
      </c>
      <c r="G814" t="n">
        <v>59.66</v>
      </c>
      <c r="H814" t="n">
        <v>0.76</v>
      </c>
      <c r="I814" t="n">
        <v>25</v>
      </c>
      <c r="J814" t="n">
        <v>238.66</v>
      </c>
      <c r="K814" t="n">
        <v>56.94</v>
      </c>
      <c r="L814" t="n">
        <v>10.25</v>
      </c>
      <c r="M814" t="n">
        <v>23</v>
      </c>
      <c r="N814" t="n">
        <v>56.46</v>
      </c>
      <c r="O814" t="n">
        <v>29668.27</v>
      </c>
      <c r="P814" t="n">
        <v>338.48</v>
      </c>
      <c r="Q814" t="n">
        <v>1397.2</v>
      </c>
      <c r="R814" t="n">
        <v>95.02</v>
      </c>
      <c r="S814" t="n">
        <v>66.97</v>
      </c>
      <c r="T814" t="n">
        <v>11388.68</v>
      </c>
      <c r="U814" t="n">
        <v>0.7</v>
      </c>
      <c r="V814" t="n">
        <v>0.85</v>
      </c>
      <c r="W814" t="n">
        <v>5.34</v>
      </c>
      <c r="X814" t="n">
        <v>0.6899999999999999</v>
      </c>
      <c r="Y814" t="n">
        <v>1</v>
      </c>
      <c r="Z814" t="n">
        <v>10</v>
      </c>
    </row>
    <row r="815">
      <c r="A815" t="n">
        <v>38</v>
      </c>
      <c r="B815" t="n">
        <v>115</v>
      </c>
      <c r="C815" t="inlineStr">
        <is>
          <t xml:space="preserve">CONCLUIDO	</t>
        </is>
      </c>
      <c r="D815" t="n">
        <v>3.5041</v>
      </c>
      <c r="E815" t="n">
        <v>28.54</v>
      </c>
      <c r="F815" t="n">
        <v>24.82</v>
      </c>
      <c r="G815" t="n">
        <v>62.06</v>
      </c>
      <c r="H815" t="n">
        <v>0.78</v>
      </c>
      <c r="I815" t="n">
        <v>24</v>
      </c>
      <c r="J815" t="n">
        <v>239.09</v>
      </c>
      <c r="K815" t="n">
        <v>56.94</v>
      </c>
      <c r="L815" t="n">
        <v>10.5</v>
      </c>
      <c r="M815" t="n">
        <v>22</v>
      </c>
      <c r="N815" t="n">
        <v>56.65</v>
      </c>
      <c r="O815" t="n">
        <v>29721.89</v>
      </c>
      <c r="P815" t="n">
        <v>336.04</v>
      </c>
      <c r="Q815" t="n">
        <v>1397.17</v>
      </c>
      <c r="R815" t="n">
        <v>94.06999999999999</v>
      </c>
      <c r="S815" t="n">
        <v>66.97</v>
      </c>
      <c r="T815" t="n">
        <v>10917.19</v>
      </c>
      <c r="U815" t="n">
        <v>0.71</v>
      </c>
      <c r="V815" t="n">
        <v>0.85</v>
      </c>
      <c r="W815" t="n">
        <v>5.33</v>
      </c>
      <c r="X815" t="n">
        <v>0.66</v>
      </c>
      <c r="Y815" t="n">
        <v>1</v>
      </c>
      <c r="Z815" t="n">
        <v>10</v>
      </c>
    </row>
    <row r="816">
      <c r="A816" t="n">
        <v>39</v>
      </c>
      <c r="B816" t="n">
        <v>115</v>
      </c>
      <c r="C816" t="inlineStr">
        <is>
          <t xml:space="preserve">CONCLUIDO	</t>
        </is>
      </c>
      <c r="D816" t="n">
        <v>3.5038</v>
      </c>
      <c r="E816" t="n">
        <v>28.54</v>
      </c>
      <c r="F816" t="n">
        <v>24.83</v>
      </c>
      <c r="G816" t="n">
        <v>62.07</v>
      </c>
      <c r="H816" t="n">
        <v>0.8</v>
      </c>
      <c r="I816" t="n">
        <v>24</v>
      </c>
      <c r="J816" t="n">
        <v>239.53</v>
      </c>
      <c r="K816" t="n">
        <v>56.94</v>
      </c>
      <c r="L816" t="n">
        <v>10.75</v>
      </c>
      <c r="M816" t="n">
        <v>22</v>
      </c>
      <c r="N816" t="n">
        <v>56.83</v>
      </c>
      <c r="O816" t="n">
        <v>29775.57</v>
      </c>
      <c r="P816" t="n">
        <v>335.28</v>
      </c>
      <c r="Q816" t="n">
        <v>1397.23</v>
      </c>
      <c r="R816" t="n">
        <v>93.95999999999999</v>
      </c>
      <c r="S816" t="n">
        <v>66.97</v>
      </c>
      <c r="T816" t="n">
        <v>10859.57</v>
      </c>
      <c r="U816" t="n">
        <v>0.71</v>
      </c>
      <c r="V816" t="n">
        <v>0.85</v>
      </c>
      <c r="W816" t="n">
        <v>5.34</v>
      </c>
      <c r="X816" t="n">
        <v>0.66</v>
      </c>
      <c r="Y816" t="n">
        <v>1</v>
      </c>
      <c r="Z816" t="n">
        <v>10</v>
      </c>
    </row>
    <row r="817">
      <c r="A817" t="n">
        <v>40</v>
      </c>
      <c r="B817" t="n">
        <v>115</v>
      </c>
      <c r="C817" t="inlineStr">
        <is>
          <t xml:space="preserve">CONCLUIDO	</t>
        </is>
      </c>
      <c r="D817" t="n">
        <v>3.513</v>
      </c>
      <c r="E817" t="n">
        <v>28.47</v>
      </c>
      <c r="F817" t="n">
        <v>24.8</v>
      </c>
      <c r="G817" t="n">
        <v>64.68000000000001</v>
      </c>
      <c r="H817" t="n">
        <v>0.82</v>
      </c>
      <c r="I817" t="n">
        <v>23</v>
      </c>
      <c r="J817" t="n">
        <v>239.96</v>
      </c>
      <c r="K817" t="n">
        <v>56.94</v>
      </c>
      <c r="L817" t="n">
        <v>11</v>
      </c>
      <c r="M817" t="n">
        <v>21</v>
      </c>
      <c r="N817" t="n">
        <v>57.02</v>
      </c>
      <c r="O817" t="n">
        <v>29829.32</v>
      </c>
      <c r="P817" t="n">
        <v>333.62</v>
      </c>
      <c r="Q817" t="n">
        <v>1397.19</v>
      </c>
      <c r="R817" t="n">
        <v>93.17</v>
      </c>
      <c r="S817" t="n">
        <v>66.97</v>
      </c>
      <c r="T817" t="n">
        <v>10471.03</v>
      </c>
      <c r="U817" t="n">
        <v>0.72</v>
      </c>
      <c r="V817" t="n">
        <v>0.85</v>
      </c>
      <c r="W817" t="n">
        <v>5.33</v>
      </c>
      <c r="X817" t="n">
        <v>0.63</v>
      </c>
      <c r="Y817" t="n">
        <v>1</v>
      </c>
      <c r="Z817" t="n">
        <v>10</v>
      </c>
    </row>
    <row r="818">
      <c r="A818" t="n">
        <v>41</v>
      </c>
      <c r="B818" t="n">
        <v>115</v>
      </c>
      <c r="C818" t="inlineStr">
        <is>
          <t xml:space="preserve">CONCLUIDO	</t>
        </is>
      </c>
      <c r="D818" t="n">
        <v>3.5146</v>
      </c>
      <c r="E818" t="n">
        <v>28.45</v>
      </c>
      <c r="F818" t="n">
        <v>24.78</v>
      </c>
      <c r="G818" t="n">
        <v>64.65000000000001</v>
      </c>
      <c r="H818" t="n">
        <v>0.83</v>
      </c>
      <c r="I818" t="n">
        <v>23</v>
      </c>
      <c r="J818" t="n">
        <v>240.4</v>
      </c>
      <c r="K818" t="n">
        <v>56.94</v>
      </c>
      <c r="L818" t="n">
        <v>11.25</v>
      </c>
      <c r="M818" t="n">
        <v>21</v>
      </c>
      <c r="N818" t="n">
        <v>57.21</v>
      </c>
      <c r="O818" t="n">
        <v>29883.27</v>
      </c>
      <c r="P818" t="n">
        <v>332.11</v>
      </c>
      <c r="Q818" t="n">
        <v>1397.23</v>
      </c>
      <c r="R818" t="n">
        <v>92.81</v>
      </c>
      <c r="S818" t="n">
        <v>66.97</v>
      </c>
      <c r="T818" t="n">
        <v>10291.7</v>
      </c>
      <c r="U818" t="n">
        <v>0.72</v>
      </c>
      <c r="V818" t="n">
        <v>0.85</v>
      </c>
      <c r="W818" t="n">
        <v>5.33</v>
      </c>
      <c r="X818" t="n">
        <v>0.62</v>
      </c>
      <c r="Y818" t="n">
        <v>1</v>
      </c>
      <c r="Z818" t="n">
        <v>10</v>
      </c>
    </row>
    <row r="819">
      <c r="A819" t="n">
        <v>42</v>
      </c>
      <c r="B819" t="n">
        <v>115</v>
      </c>
      <c r="C819" t="inlineStr">
        <is>
          <t xml:space="preserve">CONCLUIDO	</t>
        </is>
      </c>
      <c r="D819" t="n">
        <v>3.5207</v>
      </c>
      <c r="E819" t="n">
        <v>28.4</v>
      </c>
      <c r="F819" t="n">
        <v>24.78</v>
      </c>
      <c r="G819" t="n">
        <v>67.56999999999999</v>
      </c>
      <c r="H819" t="n">
        <v>0.85</v>
      </c>
      <c r="I819" t="n">
        <v>22</v>
      </c>
      <c r="J819" t="n">
        <v>240.84</v>
      </c>
      <c r="K819" t="n">
        <v>56.94</v>
      </c>
      <c r="L819" t="n">
        <v>11.5</v>
      </c>
      <c r="M819" t="n">
        <v>20</v>
      </c>
      <c r="N819" t="n">
        <v>57.39</v>
      </c>
      <c r="O819" t="n">
        <v>29937.16</v>
      </c>
      <c r="P819" t="n">
        <v>331.94</v>
      </c>
      <c r="Q819" t="n">
        <v>1397.23</v>
      </c>
      <c r="R819" t="n">
        <v>92.52</v>
      </c>
      <c r="S819" t="n">
        <v>66.97</v>
      </c>
      <c r="T819" t="n">
        <v>10152.56</v>
      </c>
      <c r="U819" t="n">
        <v>0.72</v>
      </c>
      <c r="V819" t="n">
        <v>0.85</v>
      </c>
      <c r="W819" t="n">
        <v>5.33</v>
      </c>
      <c r="X819" t="n">
        <v>0.61</v>
      </c>
      <c r="Y819" t="n">
        <v>1</v>
      </c>
      <c r="Z819" t="n">
        <v>10</v>
      </c>
    </row>
    <row r="820">
      <c r="A820" t="n">
        <v>43</v>
      </c>
      <c r="B820" t="n">
        <v>115</v>
      </c>
      <c r="C820" t="inlineStr">
        <is>
          <t xml:space="preserve">CONCLUIDO	</t>
        </is>
      </c>
      <c r="D820" t="n">
        <v>3.5321</v>
      </c>
      <c r="E820" t="n">
        <v>28.31</v>
      </c>
      <c r="F820" t="n">
        <v>24.73</v>
      </c>
      <c r="G820" t="n">
        <v>70.65000000000001</v>
      </c>
      <c r="H820" t="n">
        <v>0.87</v>
      </c>
      <c r="I820" t="n">
        <v>21</v>
      </c>
      <c r="J820" t="n">
        <v>241.27</v>
      </c>
      <c r="K820" t="n">
        <v>56.94</v>
      </c>
      <c r="L820" t="n">
        <v>11.75</v>
      </c>
      <c r="M820" t="n">
        <v>19</v>
      </c>
      <c r="N820" t="n">
        <v>57.58</v>
      </c>
      <c r="O820" t="n">
        <v>29991.11</v>
      </c>
      <c r="P820" t="n">
        <v>328</v>
      </c>
      <c r="Q820" t="n">
        <v>1397.28</v>
      </c>
      <c r="R820" t="n">
        <v>90.92</v>
      </c>
      <c r="S820" t="n">
        <v>66.97</v>
      </c>
      <c r="T820" t="n">
        <v>9357.93</v>
      </c>
      <c r="U820" t="n">
        <v>0.74</v>
      </c>
      <c r="V820" t="n">
        <v>0.85</v>
      </c>
      <c r="W820" t="n">
        <v>5.33</v>
      </c>
      <c r="X820" t="n">
        <v>0.5600000000000001</v>
      </c>
      <c r="Y820" t="n">
        <v>1</v>
      </c>
      <c r="Z820" t="n">
        <v>10</v>
      </c>
    </row>
    <row r="821">
      <c r="A821" t="n">
        <v>44</v>
      </c>
      <c r="B821" t="n">
        <v>115</v>
      </c>
      <c r="C821" t="inlineStr">
        <is>
          <t xml:space="preserve">CONCLUIDO	</t>
        </is>
      </c>
      <c r="D821" t="n">
        <v>3.5287</v>
      </c>
      <c r="E821" t="n">
        <v>28.34</v>
      </c>
      <c r="F821" t="n">
        <v>24.76</v>
      </c>
      <c r="G821" t="n">
        <v>70.73</v>
      </c>
      <c r="H821" t="n">
        <v>0.88</v>
      </c>
      <c r="I821" t="n">
        <v>21</v>
      </c>
      <c r="J821" t="n">
        <v>241.71</v>
      </c>
      <c r="K821" t="n">
        <v>56.94</v>
      </c>
      <c r="L821" t="n">
        <v>12</v>
      </c>
      <c r="M821" t="n">
        <v>19</v>
      </c>
      <c r="N821" t="n">
        <v>57.77</v>
      </c>
      <c r="O821" t="n">
        <v>30045.13</v>
      </c>
      <c r="P821" t="n">
        <v>328.07</v>
      </c>
      <c r="Q821" t="n">
        <v>1397.18</v>
      </c>
      <c r="R821" t="n">
        <v>91.65000000000001</v>
      </c>
      <c r="S821" t="n">
        <v>66.97</v>
      </c>
      <c r="T821" t="n">
        <v>9720.459999999999</v>
      </c>
      <c r="U821" t="n">
        <v>0.73</v>
      </c>
      <c r="V821" t="n">
        <v>0.85</v>
      </c>
      <c r="W821" t="n">
        <v>5.33</v>
      </c>
      <c r="X821" t="n">
        <v>0.59</v>
      </c>
      <c r="Y821" t="n">
        <v>1</v>
      </c>
      <c r="Z821" t="n">
        <v>10</v>
      </c>
    </row>
    <row r="822">
      <c r="A822" t="n">
        <v>45</v>
      </c>
      <c r="B822" t="n">
        <v>115</v>
      </c>
      <c r="C822" t="inlineStr">
        <is>
          <t xml:space="preserve">CONCLUIDO	</t>
        </is>
      </c>
      <c r="D822" t="n">
        <v>3.5408</v>
      </c>
      <c r="E822" t="n">
        <v>28.24</v>
      </c>
      <c r="F822" t="n">
        <v>24.7</v>
      </c>
      <c r="G822" t="n">
        <v>74.11</v>
      </c>
      <c r="H822" t="n">
        <v>0.9</v>
      </c>
      <c r="I822" t="n">
        <v>20</v>
      </c>
      <c r="J822" t="n">
        <v>242.15</v>
      </c>
      <c r="K822" t="n">
        <v>56.94</v>
      </c>
      <c r="L822" t="n">
        <v>12.25</v>
      </c>
      <c r="M822" t="n">
        <v>18</v>
      </c>
      <c r="N822" t="n">
        <v>57.96</v>
      </c>
      <c r="O822" t="n">
        <v>30099.23</v>
      </c>
      <c r="P822" t="n">
        <v>325.16</v>
      </c>
      <c r="Q822" t="n">
        <v>1397.18</v>
      </c>
      <c r="R822" t="n">
        <v>90.17</v>
      </c>
      <c r="S822" t="n">
        <v>66.97</v>
      </c>
      <c r="T822" t="n">
        <v>8986.5</v>
      </c>
      <c r="U822" t="n">
        <v>0.74</v>
      </c>
      <c r="V822" t="n">
        <v>0.85</v>
      </c>
      <c r="W822" t="n">
        <v>5.32</v>
      </c>
      <c r="X822" t="n">
        <v>0.54</v>
      </c>
      <c r="Y822" t="n">
        <v>1</v>
      </c>
      <c r="Z822" t="n">
        <v>10</v>
      </c>
    </row>
    <row r="823">
      <c r="A823" t="n">
        <v>46</v>
      </c>
      <c r="B823" t="n">
        <v>115</v>
      </c>
      <c r="C823" t="inlineStr">
        <is>
          <t xml:space="preserve">CONCLUIDO	</t>
        </is>
      </c>
      <c r="D823" t="n">
        <v>3.5418</v>
      </c>
      <c r="E823" t="n">
        <v>28.23</v>
      </c>
      <c r="F823" t="n">
        <v>24.7</v>
      </c>
      <c r="G823" t="n">
        <v>74.09</v>
      </c>
      <c r="H823" t="n">
        <v>0.92</v>
      </c>
      <c r="I823" t="n">
        <v>20</v>
      </c>
      <c r="J823" t="n">
        <v>242.59</v>
      </c>
      <c r="K823" t="n">
        <v>56.94</v>
      </c>
      <c r="L823" t="n">
        <v>12.5</v>
      </c>
      <c r="M823" t="n">
        <v>18</v>
      </c>
      <c r="N823" t="n">
        <v>58.15</v>
      </c>
      <c r="O823" t="n">
        <v>30153.38</v>
      </c>
      <c r="P823" t="n">
        <v>325.5</v>
      </c>
      <c r="Q823" t="n">
        <v>1397.21</v>
      </c>
      <c r="R823" t="n">
        <v>89.87</v>
      </c>
      <c r="S823" t="n">
        <v>66.97</v>
      </c>
      <c r="T823" t="n">
        <v>8835.74</v>
      </c>
      <c r="U823" t="n">
        <v>0.75</v>
      </c>
      <c r="V823" t="n">
        <v>0.85</v>
      </c>
      <c r="W823" t="n">
        <v>5.33</v>
      </c>
      <c r="X823" t="n">
        <v>0.53</v>
      </c>
      <c r="Y823" t="n">
        <v>1</v>
      </c>
      <c r="Z823" t="n">
        <v>10</v>
      </c>
    </row>
    <row r="824">
      <c r="A824" t="n">
        <v>47</v>
      </c>
      <c r="B824" t="n">
        <v>115</v>
      </c>
      <c r="C824" t="inlineStr">
        <is>
          <t xml:space="preserve">CONCLUIDO	</t>
        </is>
      </c>
      <c r="D824" t="n">
        <v>3.5411</v>
      </c>
      <c r="E824" t="n">
        <v>28.24</v>
      </c>
      <c r="F824" t="n">
        <v>24.7</v>
      </c>
      <c r="G824" t="n">
        <v>74.09999999999999</v>
      </c>
      <c r="H824" t="n">
        <v>0.93</v>
      </c>
      <c r="I824" t="n">
        <v>20</v>
      </c>
      <c r="J824" t="n">
        <v>243.03</v>
      </c>
      <c r="K824" t="n">
        <v>56.94</v>
      </c>
      <c r="L824" t="n">
        <v>12.75</v>
      </c>
      <c r="M824" t="n">
        <v>18</v>
      </c>
      <c r="N824" t="n">
        <v>58.34</v>
      </c>
      <c r="O824" t="n">
        <v>30207.61</v>
      </c>
      <c r="P824" t="n">
        <v>322.18</v>
      </c>
      <c r="Q824" t="n">
        <v>1397.18</v>
      </c>
      <c r="R824" t="n">
        <v>90.27</v>
      </c>
      <c r="S824" t="n">
        <v>66.97</v>
      </c>
      <c r="T824" t="n">
        <v>9037.84</v>
      </c>
      <c r="U824" t="n">
        <v>0.74</v>
      </c>
      <c r="V824" t="n">
        <v>0.85</v>
      </c>
      <c r="W824" t="n">
        <v>5.32</v>
      </c>
      <c r="X824" t="n">
        <v>0.54</v>
      </c>
      <c r="Y824" t="n">
        <v>1</v>
      </c>
      <c r="Z824" t="n">
        <v>10</v>
      </c>
    </row>
    <row r="825">
      <c r="A825" t="n">
        <v>48</v>
      </c>
      <c r="B825" t="n">
        <v>115</v>
      </c>
      <c r="C825" t="inlineStr">
        <is>
          <t xml:space="preserve">CONCLUIDO	</t>
        </is>
      </c>
      <c r="D825" t="n">
        <v>3.5483</v>
      </c>
      <c r="E825" t="n">
        <v>28.18</v>
      </c>
      <c r="F825" t="n">
        <v>24.69</v>
      </c>
      <c r="G825" t="n">
        <v>77.95999999999999</v>
      </c>
      <c r="H825" t="n">
        <v>0.95</v>
      </c>
      <c r="I825" t="n">
        <v>19</v>
      </c>
      <c r="J825" t="n">
        <v>243.47</v>
      </c>
      <c r="K825" t="n">
        <v>56.94</v>
      </c>
      <c r="L825" t="n">
        <v>13</v>
      </c>
      <c r="M825" t="n">
        <v>17</v>
      </c>
      <c r="N825" t="n">
        <v>58.53</v>
      </c>
      <c r="O825" t="n">
        <v>30261.91</v>
      </c>
      <c r="P825" t="n">
        <v>322.58</v>
      </c>
      <c r="Q825" t="n">
        <v>1397.33</v>
      </c>
      <c r="R825" t="n">
        <v>89.51000000000001</v>
      </c>
      <c r="S825" t="n">
        <v>66.97</v>
      </c>
      <c r="T825" t="n">
        <v>8664.02</v>
      </c>
      <c r="U825" t="n">
        <v>0.75</v>
      </c>
      <c r="V825" t="n">
        <v>0.85</v>
      </c>
      <c r="W825" t="n">
        <v>5.33</v>
      </c>
      <c r="X825" t="n">
        <v>0.52</v>
      </c>
      <c r="Y825" t="n">
        <v>1</v>
      </c>
      <c r="Z825" t="n">
        <v>10</v>
      </c>
    </row>
    <row r="826">
      <c r="A826" t="n">
        <v>49</v>
      </c>
      <c r="B826" t="n">
        <v>115</v>
      </c>
      <c r="C826" t="inlineStr">
        <is>
          <t xml:space="preserve">CONCLUIDO	</t>
        </is>
      </c>
      <c r="D826" t="n">
        <v>3.5488</v>
      </c>
      <c r="E826" t="n">
        <v>28.18</v>
      </c>
      <c r="F826" t="n">
        <v>24.68</v>
      </c>
      <c r="G826" t="n">
        <v>77.95</v>
      </c>
      <c r="H826" t="n">
        <v>0.97</v>
      </c>
      <c r="I826" t="n">
        <v>19</v>
      </c>
      <c r="J826" t="n">
        <v>243.91</v>
      </c>
      <c r="K826" t="n">
        <v>56.94</v>
      </c>
      <c r="L826" t="n">
        <v>13.25</v>
      </c>
      <c r="M826" t="n">
        <v>17</v>
      </c>
      <c r="N826" t="n">
        <v>58.72</v>
      </c>
      <c r="O826" t="n">
        <v>30316.27</v>
      </c>
      <c r="P826" t="n">
        <v>320.65</v>
      </c>
      <c r="Q826" t="n">
        <v>1397.19</v>
      </c>
      <c r="R826" t="n">
        <v>89.39</v>
      </c>
      <c r="S826" t="n">
        <v>66.97</v>
      </c>
      <c r="T826" t="n">
        <v>8602.950000000001</v>
      </c>
      <c r="U826" t="n">
        <v>0.75</v>
      </c>
      <c r="V826" t="n">
        <v>0.85</v>
      </c>
      <c r="W826" t="n">
        <v>5.33</v>
      </c>
      <c r="X826" t="n">
        <v>0.52</v>
      </c>
      <c r="Y826" t="n">
        <v>1</v>
      </c>
      <c r="Z826" t="n">
        <v>10</v>
      </c>
    </row>
    <row r="827">
      <c r="A827" t="n">
        <v>50</v>
      </c>
      <c r="B827" t="n">
        <v>115</v>
      </c>
      <c r="C827" t="inlineStr">
        <is>
          <t xml:space="preserve">CONCLUIDO	</t>
        </is>
      </c>
      <c r="D827" t="n">
        <v>3.5592</v>
      </c>
      <c r="E827" t="n">
        <v>28.1</v>
      </c>
      <c r="F827" t="n">
        <v>24.65</v>
      </c>
      <c r="G827" t="n">
        <v>82.15000000000001</v>
      </c>
      <c r="H827" t="n">
        <v>0.98</v>
      </c>
      <c r="I827" t="n">
        <v>18</v>
      </c>
      <c r="J827" t="n">
        <v>244.35</v>
      </c>
      <c r="K827" t="n">
        <v>56.94</v>
      </c>
      <c r="L827" t="n">
        <v>13.5</v>
      </c>
      <c r="M827" t="n">
        <v>16</v>
      </c>
      <c r="N827" t="n">
        <v>58.91</v>
      </c>
      <c r="O827" t="n">
        <v>30370.7</v>
      </c>
      <c r="P827" t="n">
        <v>318.1</v>
      </c>
      <c r="Q827" t="n">
        <v>1397.17</v>
      </c>
      <c r="R827" t="n">
        <v>88.23</v>
      </c>
      <c r="S827" t="n">
        <v>66.97</v>
      </c>
      <c r="T827" t="n">
        <v>8024.54</v>
      </c>
      <c r="U827" t="n">
        <v>0.76</v>
      </c>
      <c r="V827" t="n">
        <v>0.85</v>
      </c>
      <c r="W827" t="n">
        <v>5.32</v>
      </c>
      <c r="X827" t="n">
        <v>0.48</v>
      </c>
      <c r="Y827" t="n">
        <v>1</v>
      </c>
      <c r="Z827" t="n">
        <v>10</v>
      </c>
    </row>
    <row r="828">
      <c r="A828" t="n">
        <v>51</v>
      </c>
      <c r="B828" t="n">
        <v>115</v>
      </c>
      <c r="C828" t="inlineStr">
        <is>
          <t xml:space="preserve">CONCLUIDO	</t>
        </is>
      </c>
      <c r="D828" t="n">
        <v>3.5569</v>
      </c>
      <c r="E828" t="n">
        <v>28.11</v>
      </c>
      <c r="F828" t="n">
        <v>24.66</v>
      </c>
      <c r="G828" t="n">
        <v>82.20999999999999</v>
      </c>
      <c r="H828" t="n">
        <v>1</v>
      </c>
      <c r="I828" t="n">
        <v>18</v>
      </c>
      <c r="J828" t="n">
        <v>244.79</v>
      </c>
      <c r="K828" t="n">
        <v>56.94</v>
      </c>
      <c r="L828" t="n">
        <v>13.75</v>
      </c>
      <c r="M828" t="n">
        <v>16</v>
      </c>
      <c r="N828" t="n">
        <v>59.1</v>
      </c>
      <c r="O828" t="n">
        <v>30425.2</v>
      </c>
      <c r="P828" t="n">
        <v>318.49</v>
      </c>
      <c r="Q828" t="n">
        <v>1397.28</v>
      </c>
      <c r="R828" t="n">
        <v>89.06</v>
      </c>
      <c r="S828" t="n">
        <v>66.97</v>
      </c>
      <c r="T828" t="n">
        <v>8443.940000000001</v>
      </c>
      <c r="U828" t="n">
        <v>0.75</v>
      </c>
      <c r="V828" t="n">
        <v>0.85</v>
      </c>
      <c r="W828" t="n">
        <v>5.32</v>
      </c>
      <c r="X828" t="n">
        <v>0.5</v>
      </c>
      <c r="Y828" t="n">
        <v>1</v>
      </c>
      <c r="Z828" t="n">
        <v>10</v>
      </c>
    </row>
    <row r="829">
      <c r="A829" t="n">
        <v>52</v>
      </c>
      <c r="B829" t="n">
        <v>115</v>
      </c>
      <c r="C829" t="inlineStr">
        <is>
          <t xml:space="preserve">CONCLUIDO	</t>
        </is>
      </c>
      <c r="D829" t="n">
        <v>3.5583</v>
      </c>
      <c r="E829" t="n">
        <v>28.1</v>
      </c>
      <c r="F829" t="n">
        <v>24.65</v>
      </c>
      <c r="G829" t="n">
        <v>82.17</v>
      </c>
      <c r="H829" t="n">
        <v>1.02</v>
      </c>
      <c r="I829" t="n">
        <v>18</v>
      </c>
      <c r="J829" t="n">
        <v>245.23</v>
      </c>
      <c r="K829" t="n">
        <v>56.94</v>
      </c>
      <c r="L829" t="n">
        <v>14</v>
      </c>
      <c r="M829" t="n">
        <v>16</v>
      </c>
      <c r="N829" t="n">
        <v>59.29</v>
      </c>
      <c r="O829" t="n">
        <v>30479.78</v>
      </c>
      <c r="P829" t="n">
        <v>315.86</v>
      </c>
      <c r="Q829" t="n">
        <v>1397.17</v>
      </c>
      <c r="R829" t="n">
        <v>88.34</v>
      </c>
      <c r="S829" t="n">
        <v>66.97</v>
      </c>
      <c r="T829" t="n">
        <v>8083.63</v>
      </c>
      <c r="U829" t="n">
        <v>0.76</v>
      </c>
      <c r="V829" t="n">
        <v>0.85</v>
      </c>
      <c r="W829" t="n">
        <v>5.33</v>
      </c>
      <c r="X829" t="n">
        <v>0.49</v>
      </c>
      <c r="Y829" t="n">
        <v>1</v>
      </c>
      <c r="Z829" t="n">
        <v>10</v>
      </c>
    </row>
    <row r="830">
      <c r="A830" t="n">
        <v>53</v>
      </c>
      <c r="B830" t="n">
        <v>115</v>
      </c>
      <c r="C830" t="inlineStr">
        <is>
          <t xml:space="preserve">CONCLUIDO	</t>
        </is>
      </c>
      <c r="D830" t="n">
        <v>3.5697</v>
      </c>
      <c r="E830" t="n">
        <v>28.01</v>
      </c>
      <c r="F830" t="n">
        <v>24.61</v>
      </c>
      <c r="G830" t="n">
        <v>86.84999999999999</v>
      </c>
      <c r="H830" t="n">
        <v>1.03</v>
      </c>
      <c r="I830" t="n">
        <v>17</v>
      </c>
      <c r="J830" t="n">
        <v>245.68</v>
      </c>
      <c r="K830" t="n">
        <v>56.94</v>
      </c>
      <c r="L830" t="n">
        <v>14.25</v>
      </c>
      <c r="M830" t="n">
        <v>15</v>
      </c>
      <c r="N830" t="n">
        <v>59.48</v>
      </c>
      <c r="O830" t="n">
        <v>30534.42</v>
      </c>
      <c r="P830" t="n">
        <v>313.59</v>
      </c>
      <c r="Q830" t="n">
        <v>1397.18</v>
      </c>
      <c r="R830" t="n">
        <v>86.93000000000001</v>
      </c>
      <c r="S830" t="n">
        <v>66.97</v>
      </c>
      <c r="T830" t="n">
        <v>7382.68</v>
      </c>
      <c r="U830" t="n">
        <v>0.77</v>
      </c>
      <c r="V830" t="n">
        <v>0.86</v>
      </c>
      <c r="W830" t="n">
        <v>5.32</v>
      </c>
      <c r="X830" t="n">
        <v>0.44</v>
      </c>
      <c r="Y830" t="n">
        <v>1</v>
      </c>
      <c r="Z830" t="n">
        <v>10</v>
      </c>
    </row>
    <row r="831">
      <c r="A831" t="n">
        <v>54</v>
      </c>
      <c r="B831" t="n">
        <v>115</v>
      </c>
      <c r="C831" t="inlineStr">
        <is>
          <t xml:space="preserve">CONCLUIDO	</t>
        </is>
      </c>
      <c r="D831" t="n">
        <v>3.5674</v>
      </c>
      <c r="E831" t="n">
        <v>28.03</v>
      </c>
      <c r="F831" t="n">
        <v>24.62</v>
      </c>
      <c r="G831" t="n">
        <v>86.91</v>
      </c>
      <c r="H831" t="n">
        <v>1.05</v>
      </c>
      <c r="I831" t="n">
        <v>17</v>
      </c>
      <c r="J831" t="n">
        <v>246.12</v>
      </c>
      <c r="K831" t="n">
        <v>56.94</v>
      </c>
      <c r="L831" t="n">
        <v>14.5</v>
      </c>
      <c r="M831" t="n">
        <v>15</v>
      </c>
      <c r="N831" t="n">
        <v>59.68</v>
      </c>
      <c r="O831" t="n">
        <v>30589.13</v>
      </c>
      <c r="P831" t="n">
        <v>313.13</v>
      </c>
      <c r="Q831" t="n">
        <v>1397.19</v>
      </c>
      <c r="R831" t="n">
        <v>87.5</v>
      </c>
      <c r="S831" t="n">
        <v>66.97</v>
      </c>
      <c r="T831" t="n">
        <v>7666.06</v>
      </c>
      <c r="U831" t="n">
        <v>0.77</v>
      </c>
      <c r="V831" t="n">
        <v>0.85</v>
      </c>
      <c r="W831" t="n">
        <v>5.32</v>
      </c>
      <c r="X831" t="n">
        <v>0.46</v>
      </c>
      <c r="Y831" t="n">
        <v>1</v>
      </c>
      <c r="Z831" t="n">
        <v>10</v>
      </c>
    </row>
    <row r="832">
      <c r="A832" t="n">
        <v>55</v>
      </c>
      <c r="B832" t="n">
        <v>115</v>
      </c>
      <c r="C832" t="inlineStr">
        <is>
          <t xml:space="preserve">CONCLUIDO	</t>
        </is>
      </c>
      <c r="D832" t="n">
        <v>3.5661</v>
      </c>
      <c r="E832" t="n">
        <v>28.04</v>
      </c>
      <c r="F832" t="n">
        <v>24.64</v>
      </c>
      <c r="G832" t="n">
        <v>86.95</v>
      </c>
      <c r="H832" t="n">
        <v>1.06</v>
      </c>
      <c r="I832" t="n">
        <v>17</v>
      </c>
      <c r="J832" t="n">
        <v>246.57</v>
      </c>
      <c r="K832" t="n">
        <v>56.94</v>
      </c>
      <c r="L832" t="n">
        <v>14.75</v>
      </c>
      <c r="M832" t="n">
        <v>15</v>
      </c>
      <c r="N832" t="n">
        <v>59.87</v>
      </c>
      <c r="O832" t="n">
        <v>30643.91</v>
      </c>
      <c r="P832" t="n">
        <v>310.5</v>
      </c>
      <c r="Q832" t="n">
        <v>1397.22</v>
      </c>
      <c r="R832" t="n">
        <v>87.88</v>
      </c>
      <c r="S832" t="n">
        <v>66.97</v>
      </c>
      <c r="T832" t="n">
        <v>7858.93</v>
      </c>
      <c r="U832" t="n">
        <v>0.76</v>
      </c>
      <c r="V832" t="n">
        <v>0.85</v>
      </c>
      <c r="W832" t="n">
        <v>5.32</v>
      </c>
      <c r="X832" t="n">
        <v>0.47</v>
      </c>
      <c r="Y832" t="n">
        <v>1</v>
      </c>
      <c r="Z832" t="n">
        <v>10</v>
      </c>
    </row>
    <row r="833">
      <c r="A833" t="n">
        <v>56</v>
      </c>
      <c r="B833" t="n">
        <v>115</v>
      </c>
      <c r="C833" t="inlineStr">
        <is>
          <t xml:space="preserve">CONCLUIDO	</t>
        </is>
      </c>
      <c r="D833" t="n">
        <v>3.5748</v>
      </c>
      <c r="E833" t="n">
        <v>27.97</v>
      </c>
      <c r="F833" t="n">
        <v>24.61</v>
      </c>
      <c r="G833" t="n">
        <v>92.29000000000001</v>
      </c>
      <c r="H833" t="n">
        <v>1.08</v>
      </c>
      <c r="I833" t="n">
        <v>16</v>
      </c>
      <c r="J833" t="n">
        <v>247.01</v>
      </c>
      <c r="K833" t="n">
        <v>56.94</v>
      </c>
      <c r="L833" t="n">
        <v>15</v>
      </c>
      <c r="M833" t="n">
        <v>14</v>
      </c>
      <c r="N833" t="n">
        <v>60.07</v>
      </c>
      <c r="O833" t="n">
        <v>30698.76</v>
      </c>
      <c r="P833" t="n">
        <v>311</v>
      </c>
      <c r="Q833" t="n">
        <v>1397.32</v>
      </c>
      <c r="R833" t="n">
        <v>87.01000000000001</v>
      </c>
      <c r="S833" t="n">
        <v>66.97</v>
      </c>
      <c r="T833" t="n">
        <v>7425.47</v>
      </c>
      <c r="U833" t="n">
        <v>0.77</v>
      </c>
      <c r="V833" t="n">
        <v>0.86</v>
      </c>
      <c r="W833" t="n">
        <v>5.32</v>
      </c>
      <c r="X833" t="n">
        <v>0.45</v>
      </c>
      <c r="Y833" t="n">
        <v>1</v>
      </c>
      <c r="Z833" t="n">
        <v>10</v>
      </c>
    </row>
    <row r="834">
      <c r="A834" t="n">
        <v>57</v>
      </c>
      <c r="B834" t="n">
        <v>115</v>
      </c>
      <c r="C834" t="inlineStr">
        <is>
          <t xml:space="preserve">CONCLUIDO	</t>
        </is>
      </c>
      <c r="D834" t="n">
        <v>3.5768</v>
      </c>
      <c r="E834" t="n">
        <v>27.96</v>
      </c>
      <c r="F834" t="n">
        <v>24.59</v>
      </c>
      <c r="G834" t="n">
        <v>92.23</v>
      </c>
      <c r="H834" t="n">
        <v>1.1</v>
      </c>
      <c r="I834" t="n">
        <v>16</v>
      </c>
      <c r="J834" t="n">
        <v>247.46</v>
      </c>
      <c r="K834" t="n">
        <v>56.94</v>
      </c>
      <c r="L834" t="n">
        <v>15.25</v>
      </c>
      <c r="M834" t="n">
        <v>14</v>
      </c>
      <c r="N834" t="n">
        <v>60.26</v>
      </c>
      <c r="O834" t="n">
        <v>30753.68</v>
      </c>
      <c r="P834" t="n">
        <v>309.38</v>
      </c>
      <c r="Q834" t="n">
        <v>1397.27</v>
      </c>
      <c r="R834" t="n">
        <v>86.73999999999999</v>
      </c>
      <c r="S834" t="n">
        <v>66.97</v>
      </c>
      <c r="T834" t="n">
        <v>7289.41</v>
      </c>
      <c r="U834" t="n">
        <v>0.77</v>
      </c>
      <c r="V834" t="n">
        <v>0.86</v>
      </c>
      <c r="W834" t="n">
        <v>5.31</v>
      </c>
      <c r="X834" t="n">
        <v>0.43</v>
      </c>
      <c r="Y834" t="n">
        <v>1</v>
      </c>
      <c r="Z834" t="n">
        <v>10</v>
      </c>
    </row>
    <row r="835">
      <c r="A835" t="n">
        <v>58</v>
      </c>
      <c r="B835" t="n">
        <v>115</v>
      </c>
      <c r="C835" t="inlineStr">
        <is>
          <t xml:space="preserve">CONCLUIDO	</t>
        </is>
      </c>
      <c r="D835" t="n">
        <v>3.5763</v>
      </c>
      <c r="E835" t="n">
        <v>27.96</v>
      </c>
      <c r="F835" t="n">
        <v>24.6</v>
      </c>
      <c r="G835" t="n">
        <v>92.25</v>
      </c>
      <c r="H835" t="n">
        <v>1.11</v>
      </c>
      <c r="I835" t="n">
        <v>16</v>
      </c>
      <c r="J835" t="n">
        <v>247.9</v>
      </c>
      <c r="K835" t="n">
        <v>56.94</v>
      </c>
      <c r="L835" t="n">
        <v>15.5</v>
      </c>
      <c r="M835" t="n">
        <v>14</v>
      </c>
      <c r="N835" t="n">
        <v>60.46</v>
      </c>
      <c r="O835" t="n">
        <v>30808.68</v>
      </c>
      <c r="P835" t="n">
        <v>307.64</v>
      </c>
      <c r="Q835" t="n">
        <v>1397.22</v>
      </c>
      <c r="R835" t="n">
        <v>86.67</v>
      </c>
      <c r="S835" t="n">
        <v>66.97</v>
      </c>
      <c r="T835" t="n">
        <v>7256.5</v>
      </c>
      <c r="U835" t="n">
        <v>0.77</v>
      </c>
      <c r="V835" t="n">
        <v>0.86</v>
      </c>
      <c r="W835" t="n">
        <v>5.32</v>
      </c>
      <c r="X835" t="n">
        <v>0.43</v>
      </c>
      <c r="Y835" t="n">
        <v>1</v>
      </c>
      <c r="Z835" t="n">
        <v>10</v>
      </c>
    </row>
    <row r="836">
      <c r="A836" t="n">
        <v>59</v>
      </c>
      <c r="B836" t="n">
        <v>115</v>
      </c>
      <c r="C836" t="inlineStr">
        <is>
          <t xml:space="preserve">CONCLUIDO	</t>
        </is>
      </c>
      <c r="D836" t="n">
        <v>3.5868</v>
      </c>
      <c r="E836" t="n">
        <v>27.88</v>
      </c>
      <c r="F836" t="n">
        <v>24.56</v>
      </c>
      <c r="G836" t="n">
        <v>98.23999999999999</v>
      </c>
      <c r="H836" t="n">
        <v>1.13</v>
      </c>
      <c r="I836" t="n">
        <v>15</v>
      </c>
      <c r="J836" t="n">
        <v>248.35</v>
      </c>
      <c r="K836" t="n">
        <v>56.94</v>
      </c>
      <c r="L836" t="n">
        <v>15.75</v>
      </c>
      <c r="M836" t="n">
        <v>13</v>
      </c>
      <c r="N836" t="n">
        <v>60.66</v>
      </c>
      <c r="O836" t="n">
        <v>30863.74</v>
      </c>
      <c r="P836" t="n">
        <v>305.91</v>
      </c>
      <c r="Q836" t="n">
        <v>1397.21</v>
      </c>
      <c r="R836" t="n">
        <v>85.31999999999999</v>
      </c>
      <c r="S836" t="n">
        <v>66.97</v>
      </c>
      <c r="T836" t="n">
        <v>6586.12</v>
      </c>
      <c r="U836" t="n">
        <v>0.78</v>
      </c>
      <c r="V836" t="n">
        <v>0.86</v>
      </c>
      <c r="W836" t="n">
        <v>5.32</v>
      </c>
      <c r="X836" t="n">
        <v>0.4</v>
      </c>
      <c r="Y836" t="n">
        <v>1</v>
      </c>
      <c r="Z836" t="n">
        <v>10</v>
      </c>
    </row>
    <row r="837">
      <c r="A837" t="n">
        <v>60</v>
      </c>
      <c r="B837" t="n">
        <v>115</v>
      </c>
      <c r="C837" t="inlineStr">
        <is>
          <t xml:space="preserve">CONCLUIDO	</t>
        </is>
      </c>
      <c r="D837" t="n">
        <v>3.5867</v>
      </c>
      <c r="E837" t="n">
        <v>27.88</v>
      </c>
      <c r="F837" t="n">
        <v>24.56</v>
      </c>
      <c r="G837" t="n">
        <v>98.25</v>
      </c>
      <c r="H837" t="n">
        <v>1.14</v>
      </c>
      <c r="I837" t="n">
        <v>15</v>
      </c>
      <c r="J837" t="n">
        <v>248.79</v>
      </c>
      <c r="K837" t="n">
        <v>56.94</v>
      </c>
      <c r="L837" t="n">
        <v>16</v>
      </c>
      <c r="M837" t="n">
        <v>13</v>
      </c>
      <c r="N837" t="n">
        <v>60.85</v>
      </c>
      <c r="O837" t="n">
        <v>30918.88</v>
      </c>
      <c r="P837" t="n">
        <v>304.9</v>
      </c>
      <c r="Q837" t="n">
        <v>1397.19</v>
      </c>
      <c r="R837" t="n">
        <v>85.45</v>
      </c>
      <c r="S837" t="n">
        <v>66.97</v>
      </c>
      <c r="T837" t="n">
        <v>6653.58</v>
      </c>
      <c r="U837" t="n">
        <v>0.78</v>
      </c>
      <c r="V837" t="n">
        <v>0.86</v>
      </c>
      <c r="W837" t="n">
        <v>5.32</v>
      </c>
      <c r="X837" t="n">
        <v>0.4</v>
      </c>
      <c r="Y837" t="n">
        <v>1</v>
      </c>
      <c r="Z837" t="n">
        <v>10</v>
      </c>
    </row>
    <row r="838">
      <c r="A838" t="n">
        <v>61</v>
      </c>
      <c r="B838" t="n">
        <v>115</v>
      </c>
      <c r="C838" t="inlineStr">
        <is>
          <t xml:space="preserve">CONCLUIDO	</t>
        </is>
      </c>
      <c r="D838" t="n">
        <v>3.5853</v>
      </c>
      <c r="E838" t="n">
        <v>27.89</v>
      </c>
      <c r="F838" t="n">
        <v>24.57</v>
      </c>
      <c r="G838" t="n">
        <v>98.29000000000001</v>
      </c>
      <c r="H838" t="n">
        <v>1.16</v>
      </c>
      <c r="I838" t="n">
        <v>15</v>
      </c>
      <c r="J838" t="n">
        <v>249.24</v>
      </c>
      <c r="K838" t="n">
        <v>56.94</v>
      </c>
      <c r="L838" t="n">
        <v>16.25</v>
      </c>
      <c r="M838" t="n">
        <v>12</v>
      </c>
      <c r="N838" t="n">
        <v>61.05</v>
      </c>
      <c r="O838" t="n">
        <v>30974.09</v>
      </c>
      <c r="P838" t="n">
        <v>302.08</v>
      </c>
      <c r="Q838" t="n">
        <v>1397.22</v>
      </c>
      <c r="R838" t="n">
        <v>85.73999999999999</v>
      </c>
      <c r="S838" t="n">
        <v>66.97</v>
      </c>
      <c r="T838" t="n">
        <v>6796.63</v>
      </c>
      <c r="U838" t="n">
        <v>0.78</v>
      </c>
      <c r="V838" t="n">
        <v>0.86</v>
      </c>
      <c r="W838" t="n">
        <v>5.32</v>
      </c>
      <c r="X838" t="n">
        <v>0.41</v>
      </c>
      <c r="Y838" t="n">
        <v>1</v>
      </c>
      <c r="Z838" t="n">
        <v>10</v>
      </c>
    </row>
    <row r="839">
      <c r="A839" t="n">
        <v>62</v>
      </c>
      <c r="B839" t="n">
        <v>115</v>
      </c>
      <c r="C839" t="inlineStr">
        <is>
          <t xml:space="preserve">CONCLUIDO	</t>
        </is>
      </c>
      <c r="D839" t="n">
        <v>3.5858</v>
      </c>
      <c r="E839" t="n">
        <v>27.89</v>
      </c>
      <c r="F839" t="n">
        <v>24.57</v>
      </c>
      <c r="G839" t="n">
        <v>98.28</v>
      </c>
      <c r="H839" t="n">
        <v>1.18</v>
      </c>
      <c r="I839" t="n">
        <v>15</v>
      </c>
      <c r="J839" t="n">
        <v>249.69</v>
      </c>
      <c r="K839" t="n">
        <v>56.94</v>
      </c>
      <c r="L839" t="n">
        <v>16.5</v>
      </c>
      <c r="M839" t="n">
        <v>10</v>
      </c>
      <c r="N839" t="n">
        <v>61.25</v>
      </c>
      <c r="O839" t="n">
        <v>31029.37</v>
      </c>
      <c r="P839" t="n">
        <v>300.04</v>
      </c>
      <c r="Q839" t="n">
        <v>1397.19</v>
      </c>
      <c r="R839" t="n">
        <v>85.39</v>
      </c>
      <c r="S839" t="n">
        <v>66.97</v>
      </c>
      <c r="T839" t="n">
        <v>6620.55</v>
      </c>
      <c r="U839" t="n">
        <v>0.78</v>
      </c>
      <c r="V839" t="n">
        <v>0.86</v>
      </c>
      <c r="W839" t="n">
        <v>5.33</v>
      </c>
      <c r="X839" t="n">
        <v>0.4</v>
      </c>
      <c r="Y839" t="n">
        <v>1</v>
      </c>
      <c r="Z839" t="n">
        <v>10</v>
      </c>
    </row>
    <row r="840">
      <c r="A840" t="n">
        <v>63</v>
      </c>
      <c r="B840" t="n">
        <v>115</v>
      </c>
      <c r="C840" t="inlineStr">
        <is>
          <t xml:space="preserve">CONCLUIDO	</t>
        </is>
      </c>
      <c r="D840" t="n">
        <v>3.5956</v>
      </c>
      <c r="E840" t="n">
        <v>27.81</v>
      </c>
      <c r="F840" t="n">
        <v>24.54</v>
      </c>
      <c r="G840" t="n">
        <v>105.16</v>
      </c>
      <c r="H840" t="n">
        <v>1.19</v>
      </c>
      <c r="I840" t="n">
        <v>14</v>
      </c>
      <c r="J840" t="n">
        <v>250.14</v>
      </c>
      <c r="K840" t="n">
        <v>56.94</v>
      </c>
      <c r="L840" t="n">
        <v>16.75</v>
      </c>
      <c r="M840" t="n">
        <v>7</v>
      </c>
      <c r="N840" t="n">
        <v>61.45</v>
      </c>
      <c r="O840" t="n">
        <v>31084.72</v>
      </c>
      <c r="P840" t="n">
        <v>299.51</v>
      </c>
      <c r="Q840" t="n">
        <v>1397.25</v>
      </c>
      <c r="R840" t="n">
        <v>84.5</v>
      </c>
      <c r="S840" t="n">
        <v>66.97</v>
      </c>
      <c r="T840" t="n">
        <v>6183.1</v>
      </c>
      <c r="U840" t="n">
        <v>0.79</v>
      </c>
      <c r="V840" t="n">
        <v>0.86</v>
      </c>
      <c r="W840" t="n">
        <v>5.32</v>
      </c>
      <c r="X840" t="n">
        <v>0.37</v>
      </c>
      <c r="Y840" t="n">
        <v>1</v>
      </c>
      <c r="Z840" t="n">
        <v>10</v>
      </c>
    </row>
    <row r="841">
      <c r="A841" t="n">
        <v>64</v>
      </c>
      <c r="B841" t="n">
        <v>115</v>
      </c>
      <c r="C841" t="inlineStr">
        <is>
          <t xml:space="preserve">CONCLUIDO	</t>
        </is>
      </c>
      <c r="D841" t="n">
        <v>3.5977</v>
      </c>
      <c r="E841" t="n">
        <v>27.8</v>
      </c>
      <c r="F841" t="n">
        <v>24.52</v>
      </c>
      <c r="G841" t="n">
        <v>105.09</v>
      </c>
      <c r="H841" t="n">
        <v>1.21</v>
      </c>
      <c r="I841" t="n">
        <v>14</v>
      </c>
      <c r="J841" t="n">
        <v>250.59</v>
      </c>
      <c r="K841" t="n">
        <v>56.94</v>
      </c>
      <c r="L841" t="n">
        <v>17</v>
      </c>
      <c r="M841" t="n">
        <v>7</v>
      </c>
      <c r="N841" t="n">
        <v>61.65</v>
      </c>
      <c r="O841" t="n">
        <v>31140.15</v>
      </c>
      <c r="P841" t="n">
        <v>299.66</v>
      </c>
      <c r="Q841" t="n">
        <v>1397.19</v>
      </c>
      <c r="R841" t="n">
        <v>83.92</v>
      </c>
      <c r="S841" t="n">
        <v>66.97</v>
      </c>
      <c r="T841" t="n">
        <v>5892.45</v>
      </c>
      <c r="U841" t="n">
        <v>0.8</v>
      </c>
      <c r="V841" t="n">
        <v>0.86</v>
      </c>
      <c r="W841" t="n">
        <v>5.32</v>
      </c>
      <c r="X841" t="n">
        <v>0.36</v>
      </c>
      <c r="Y841" t="n">
        <v>1</v>
      </c>
      <c r="Z841" t="n">
        <v>10</v>
      </c>
    </row>
    <row r="842">
      <c r="A842" t="n">
        <v>65</v>
      </c>
      <c r="B842" t="n">
        <v>115</v>
      </c>
      <c r="C842" t="inlineStr">
        <is>
          <t xml:space="preserve">CONCLUIDO	</t>
        </is>
      </c>
      <c r="D842" t="n">
        <v>3.5948</v>
      </c>
      <c r="E842" t="n">
        <v>27.82</v>
      </c>
      <c r="F842" t="n">
        <v>24.54</v>
      </c>
      <c r="G842" t="n">
        <v>105.18</v>
      </c>
      <c r="H842" t="n">
        <v>1.22</v>
      </c>
      <c r="I842" t="n">
        <v>14</v>
      </c>
      <c r="J842" t="n">
        <v>251.04</v>
      </c>
      <c r="K842" t="n">
        <v>56.94</v>
      </c>
      <c r="L842" t="n">
        <v>17.25</v>
      </c>
      <c r="M842" t="n">
        <v>6</v>
      </c>
      <c r="N842" t="n">
        <v>61.85</v>
      </c>
      <c r="O842" t="n">
        <v>31195.65</v>
      </c>
      <c r="P842" t="n">
        <v>298.81</v>
      </c>
      <c r="Q842" t="n">
        <v>1397.22</v>
      </c>
      <c r="R842" t="n">
        <v>84.66</v>
      </c>
      <c r="S842" t="n">
        <v>66.97</v>
      </c>
      <c r="T842" t="n">
        <v>6263.03</v>
      </c>
      <c r="U842" t="n">
        <v>0.79</v>
      </c>
      <c r="V842" t="n">
        <v>0.86</v>
      </c>
      <c r="W842" t="n">
        <v>5.32</v>
      </c>
      <c r="X842" t="n">
        <v>0.38</v>
      </c>
      <c r="Y842" t="n">
        <v>1</v>
      </c>
      <c r="Z842" t="n">
        <v>10</v>
      </c>
    </row>
    <row r="843">
      <c r="A843" t="n">
        <v>66</v>
      </c>
      <c r="B843" t="n">
        <v>115</v>
      </c>
      <c r="C843" t="inlineStr">
        <is>
          <t xml:space="preserve">CONCLUIDO	</t>
        </is>
      </c>
      <c r="D843" t="n">
        <v>3.5955</v>
      </c>
      <c r="E843" t="n">
        <v>27.81</v>
      </c>
      <c r="F843" t="n">
        <v>24.54</v>
      </c>
      <c r="G843" t="n">
        <v>105.16</v>
      </c>
      <c r="H843" t="n">
        <v>1.24</v>
      </c>
      <c r="I843" t="n">
        <v>14</v>
      </c>
      <c r="J843" t="n">
        <v>251.49</v>
      </c>
      <c r="K843" t="n">
        <v>56.94</v>
      </c>
      <c r="L843" t="n">
        <v>17.5</v>
      </c>
      <c r="M843" t="n">
        <v>6</v>
      </c>
      <c r="N843" t="n">
        <v>62.05</v>
      </c>
      <c r="O843" t="n">
        <v>31251.22</v>
      </c>
      <c r="P843" t="n">
        <v>297.75</v>
      </c>
      <c r="Q843" t="n">
        <v>1397.22</v>
      </c>
      <c r="R843" t="n">
        <v>84.2</v>
      </c>
      <c r="S843" t="n">
        <v>66.97</v>
      </c>
      <c r="T843" t="n">
        <v>6032.8</v>
      </c>
      <c r="U843" t="n">
        <v>0.8</v>
      </c>
      <c r="V843" t="n">
        <v>0.86</v>
      </c>
      <c r="W843" t="n">
        <v>5.33</v>
      </c>
      <c r="X843" t="n">
        <v>0.37</v>
      </c>
      <c r="Y843" t="n">
        <v>1</v>
      </c>
      <c r="Z843" t="n">
        <v>10</v>
      </c>
    </row>
    <row r="844">
      <c r="A844" t="n">
        <v>67</v>
      </c>
      <c r="B844" t="n">
        <v>115</v>
      </c>
      <c r="C844" t="inlineStr">
        <is>
          <t xml:space="preserve">CONCLUIDO	</t>
        </is>
      </c>
      <c r="D844" t="n">
        <v>3.5954</v>
      </c>
      <c r="E844" t="n">
        <v>27.81</v>
      </c>
      <c r="F844" t="n">
        <v>24.54</v>
      </c>
      <c r="G844" t="n">
        <v>105.16</v>
      </c>
      <c r="H844" t="n">
        <v>1.25</v>
      </c>
      <c r="I844" t="n">
        <v>14</v>
      </c>
      <c r="J844" t="n">
        <v>251.94</v>
      </c>
      <c r="K844" t="n">
        <v>56.94</v>
      </c>
      <c r="L844" t="n">
        <v>17.75</v>
      </c>
      <c r="M844" t="n">
        <v>4</v>
      </c>
      <c r="N844" t="n">
        <v>62.25</v>
      </c>
      <c r="O844" t="n">
        <v>31306.86</v>
      </c>
      <c r="P844" t="n">
        <v>297.17</v>
      </c>
      <c r="Q844" t="n">
        <v>1397.24</v>
      </c>
      <c r="R844" t="n">
        <v>84.47</v>
      </c>
      <c r="S844" t="n">
        <v>66.97</v>
      </c>
      <c r="T844" t="n">
        <v>6164.34</v>
      </c>
      <c r="U844" t="n">
        <v>0.79</v>
      </c>
      <c r="V844" t="n">
        <v>0.86</v>
      </c>
      <c r="W844" t="n">
        <v>5.32</v>
      </c>
      <c r="X844" t="n">
        <v>0.37</v>
      </c>
      <c r="Y844" t="n">
        <v>1</v>
      </c>
      <c r="Z844" t="n">
        <v>10</v>
      </c>
    </row>
    <row r="845">
      <c r="A845" t="n">
        <v>68</v>
      </c>
      <c r="B845" t="n">
        <v>115</v>
      </c>
      <c r="C845" t="inlineStr">
        <is>
          <t xml:space="preserve">CONCLUIDO	</t>
        </is>
      </c>
      <c r="D845" t="n">
        <v>3.5941</v>
      </c>
      <c r="E845" t="n">
        <v>27.82</v>
      </c>
      <c r="F845" t="n">
        <v>24.55</v>
      </c>
      <c r="G845" t="n">
        <v>105.21</v>
      </c>
      <c r="H845" t="n">
        <v>1.27</v>
      </c>
      <c r="I845" t="n">
        <v>14</v>
      </c>
      <c r="J845" t="n">
        <v>252.39</v>
      </c>
      <c r="K845" t="n">
        <v>56.94</v>
      </c>
      <c r="L845" t="n">
        <v>18</v>
      </c>
      <c r="M845" t="n">
        <v>1</v>
      </c>
      <c r="N845" t="n">
        <v>62.45</v>
      </c>
      <c r="O845" t="n">
        <v>31362.58</v>
      </c>
      <c r="P845" t="n">
        <v>297</v>
      </c>
      <c r="Q845" t="n">
        <v>1397.27</v>
      </c>
      <c r="R845" t="n">
        <v>84.52</v>
      </c>
      <c r="S845" t="n">
        <v>66.97</v>
      </c>
      <c r="T845" t="n">
        <v>6190.09</v>
      </c>
      <c r="U845" t="n">
        <v>0.79</v>
      </c>
      <c r="V845" t="n">
        <v>0.86</v>
      </c>
      <c r="W845" t="n">
        <v>5.33</v>
      </c>
      <c r="X845" t="n">
        <v>0.38</v>
      </c>
      <c r="Y845" t="n">
        <v>1</v>
      </c>
      <c r="Z845" t="n">
        <v>10</v>
      </c>
    </row>
    <row r="846">
      <c r="A846" t="n">
        <v>69</v>
      </c>
      <c r="B846" t="n">
        <v>115</v>
      </c>
      <c r="C846" t="inlineStr">
        <is>
          <t xml:space="preserve">CONCLUIDO	</t>
        </is>
      </c>
      <c r="D846" t="n">
        <v>3.5943</v>
      </c>
      <c r="E846" t="n">
        <v>27.82</v>
      </c>
      <c r="F846" t="n">
        <v>24.55</v>
      </c>
      <c r="G846" t="n">
        <v>105.2</v>
      </c>
      <c r="H846" t="n">
        <v>1.28</v>
      </c>
      <c r="I846" t="n">
        <v>14</v>
      </c>
      <c r="J846" t="n">
        <v>252.84</v>
      </c>
      <c r="K846" t="n">
        <v>56.94</v>
      </c>
      <c r="L846" t="n">
        <v>18.25</v>
      </c>
      <c r="M846" t="n">
        <v>1</v>
      </c>
      <c r="N846" t="n">
        <v>62.65</v>
      </c>
      <c r="O846" t="n">
        <v>31418.38</v>
      </c>
      <c r="P846" t="n">
        <v>297.18</v>
      </c>
      <c r="Q846" t="n">
        <v>1397.27</v>
      </c>
      <c r="R846" t="n">
        <v>84.45</v>
      </c>
      <c r="S846" t="n">
        <v>66.97</v>
      </c>
      <c r="T846" t="n">
        <v>6156.56</v>
      </c>
      <c r="U846" t="n">
        <v>0.79</v>
      </c>
      <c r="V846" t="n">
        <v>0.86</v>
      </c>
      <c r="W846" t="n">
        <v>5.33</v>
      </c>
      <c r="X846" t="n">
        <v>0.38</v>
      </c>
      <c r="Y846" t="n">
        <v>1</v>
      </c>
      <c r="Z846" t="n">
        <v>10</v>
      </c>
    </row>
    <row r="847">
      <c r="A847" t="n">
        <v>70</v>
      </c>
      <c r="B847" t="n">
        <v>115</v>
      </c>
      <c r="C847" t="inlineStr">
        <is>
          <t xml:space="preserve">CONCLUIDO	</t>
        </is>
      </c>
      <c r="D847" t="n">
        <v>3.594</v>
      </c>
      <c r="E847" t="n">
        <v>27.82</v>
      </c>
      <c r="F847" t="n">
        <v>24.55</v>
      </c>
      <c r="G847" t="n">
        <v>105.21</v>
      </c>
      <c r="H847" t="n">
        <v>1.3</v>
      </c>
      <c r="I847" t="n">
        <v>14</v>
      </c>
      <c r="J847" t="n">
        <v>253.3</v>
      </c>
      <c r="K847" t="n">
        <v>56.94</v>
      </c>
      <c r="L847" t="n">
        <v>18.5</v>
      </c>
      <c r="M847" t="n">
        <v>0</v>
      </c>
      <c r="N847" t="n">
        <v>62.86</v>
      </c>
      <c r="O847" t="n">
        <v>31474.25</v>
      </c>
      <c r="P847" t="n">
        <v>297.51</v>
      </c>
      <c r="Q847" t="n">
        <v>1397.27</v>
      </c>
      <c r="R847" t="n">
        <v>84.45999999999999</v>
      </c>
      <c r="S847" t="n">
        <v>66.97</v>
      </c>
      <c r="T847" t="n">
        <v>6160.29</v>
      </c>
      <c r="U847" t="n">
        <v>0.79</v>
      </c>
      <c r="V847" t="n">
        <v>0.86</v>
      </c>
      <c r="W847" t="n">
        <v>5.33</v>
      </c>
      <c r="X847" t="n">
        <v>0.38</v>
      </c>
      <c r="Y847" t="n">
        <v>1</v>
      </c>
      <c r="Z847" t="n">
        <v>10</v>
      </c>
    </row>
    <row r="848">
      <c r="A848" t="n">
        <v>0</v>
      </c>
      <c r="B848" t="n">
        <v>35</v>
      </c>
      <c r="C848" t="inlineStr">
        <is>
          <t xml:space="preserve">CONCLUIDO	</t>
        </is>
      </c>
      <c r="D848" t="n">
        <v>3.0072</v>
      </c>
      <c r="E848" t="n">
        <v>33.25</v>
      </c>
      <c r="F848" t="n">
        <v>28.67</v>
      </c>
      <c r="G848" t="n">
        <v>11.03</v>
      </c>
      <c r="H848" t="n">
        <v>0.22</v>
      </c>
      <c r="I848" t="n">
        <v>156</v>
      </c>
      <c r="J848" t="n">
        <v>80.84</v>
      </c>
      <c r="K848" t="n">
        <v>35.1</v>
      </c>
      <c r="L848" t="n">
        <v>1</v>
      </c>
      <c r="M848" t="n">
        <v>154</v>
      </c>
      <c r="N848" t="n">
        <v>9.74</v>
      </c>
      <c r="O848" t="n">
        <v>10204.21</v>
      </c>
      <c r="P848" t="n">
        <v>215.16</v>
      </c>
      <c r="Q848" t="n">
        <v>1397.68</v>
      </c>
      <c r="R848" t="n">
        <v>219.31</v>
      </c>
      <c r="S848" t="n">
        <v>66.97</v>
      </c>
      <c r="T848" t="n">
        <v>72877.14999999999</v>
      </c>
      <c r="U848" t="n">
        <v>0.31</v>
      </c>
      <c r="V848" t="n">
        <v>0.73</v>
      </c>
      <c r="W848" t="n">
        <v>5.55</v>
      </c>
      <c r="X848" t="n">
        <v>4.5</v>
      </c>
      <c r="Y848" t="n">
        <v>1</v>
      </c>
      <c r="Z848" t="n">
        <v>10</v>
      </c>
    </row>
    <row r="849">
      <c r="A849" t="n">
        <v>1</v>
      </c>
      <c r="B849" t="n">
        <v>35</v>
      </c>
      <c r="C849" t="inlineStr">
        <is>
          <t xml:space="preserve">CONCLUIDO	</t>
        </is>
      </c>
      <c r="D849" t="n">
        <v>3.1752</v>
      </c>
      <c r="E849" t="n">
        <v>31.49</v>
      </c>
      <c r="F849" t="n">
        <v>27.57</v>
      </c>
      <c r="G849" t="n">
        <v>14.02</v>
      </c>
      <c r="H849" t="n">
        <v>0.27</v>
      </c>
      <c r="I849" t="n">
        <v>118</v>
      </c>
      <c r="J849" t="n">
        <v>81.14</v>
      </c>
      <c r="K849" t="n">
        <v>35.1</v>
      </c>
      <c r="L849" t="n">
        <v>1.25</v>
      </c>
      <c r="M849" t="n">
        <v>116</v>
      </c>
      <c r="N849" t="n">
        <v>9.789999999999999</v>
      </c>
      <c r="O849" t="n">
        <v>10241.25</v>
      </c>
      <c r="P849" t="n">
        <v>202.92</v>
      </c>
      <c r="Q849" t="n">
        <v>1397.51</v>
      </c>
      <c r="R849" t="n">
        <v>182.97</v>
      </c>
      <c r="S849" t="n">
        <v>66.97</v>
      </c>
      <c r="T849" t="n">
        <v>54895.32</v>
      </c>
      <c r="U849" t="n">
        <v>0.37</v>
      </c>
      <c r="V849" t="n">
        <v>0.76</v>
      </c>
      <c r="W849" t="n">
        <v>5.5</v>
      </c>
      <c r="X849" t="n">
        <v>3.4</v>
      </c>
      <c r="Y849" t="n">
        <v>1</v>
      </c>
      <c r="Z849" t="n">
        <v>10</v>
      </c>
    </row>
    <row r="850">
      <c r="A850" t="n">
        <v>2</v>
      </c>
      <c r="B850" t="n">
        <v>35</v>
      </c>
      <c r="C850" t="inlineStr">
        <is>
          <t xml:space="preserve">CONCLUIDO	</t>
        </is>
      </c>
      <c r="D850" t="n">
        <v>3.2938</v>
      </c>
      <c r="E850" t="n">
        <v>30.36</v>
      </c>
      <c r="F850" t="n">
        <v>26.85</v>
      </c>
      <c r="G850" t="n">
        <v>17.14</v>
      </c>
      <c r="H850" t="n">
        <v>0.32</v>
      </c>
      <c r="I850" t="n">
        <v>94</v>
      </c>
      <c r="J850" t="n">
        <v>81.44</v>
      </c>
      <c r="K850" t="n">
        <v>35.1</v>
      </c>
      <c r="L850" t="n">
        <v>1.5</v>
      </c>
      <c r="M850" t="n">
        <v>92</v>
      </c>
      <c r="N850" t="n">
        <v>9.84</v>
      </c>
      <c r="O850" t="n">
        <v>10278.32</v>
      </c>
      <c r="P850" t="n">
        <v>193.87</v>
      </c>
      <c r="Q850" t="n">
        <v>1397.28</v>
      </c>
      <c r="R850" t="n">
        <v>160.23</v>
      </c>
      <c r="S850" t="n">
        <v>66.97</v>
      </c>
      <c r="T850" t="n">
        <v>43646.27</v>
      </c>
      <c r="U850" t="n">
        <v>0.42</v>
      </c>
      <c r="V850" t="n">
        <v>0.78</v>
      </c>
      <c r="W850" t="n">
        <v>5.44</v>
      </c>
      <c r="X850" t="n">
        <v>2.68</v>
      </c>
      <c r="Y850" t="n">
        <v>1</v>
      </c>
      <c r="Z850" t="n">
        <v>10</v>
      </c>
    </row>
    <row r="851">
      <c r="A851" t="n">
        <v>3</v>
      </c>
      <c r="B851" t="n">
        <v>35</v>
      </c>
      <c r="C851" t="inlineStr">
        <is>
          <t xml:space="preserve">CONCLUIDO	</t>
        </is>
      </c>
      <c r="D851" t="n">
        <v>3.3743</v>
      </c>
      <c r="E851" t="n">
        <v>29.64</v>
      </c>
      <c r="F851" t="n">
        <v>26.4</v>
      </c>
      <c r="G851" t="n">
        <v>20.31</v>
      </c>
      <c r="H851" t="n">
        <v>0.38</v>
      </c>
      <c r="I851" t="n">
        <v>78</v>
      </c>
      <c r="J851" t="n">
        <v>81.73999999999999</v>
      </c>
      <c r="K851" t="n">
        <v>35.1</v>
      </c>
      <c r="L851" t="n">
        <v>1.75</v>
      </c>
      <c r="M851" t="n">
        <v>76</v>
      </c>
      <c r="N851" t="n">
        <v>9.890000000000001</v>
      </c>
      <c r="O851" t="n">
        <v>10315.41</v>
      </c>
      <c r="P851" t="n">
        <v>186.09</v>
      </c>
      <c r="Q851" t="n">
        <v>1397.5</v>
      </c>
      <c r="R851" t="n">
        <v>145.38</v>
      </c>
      <c r="S851" t="n">
        <v>66.97</v>
      </c>
      <c r="T851" t="n">
        <v>36302.61</v>
      </c>
      <c r="U851" t="n">
        <v>0.46</v>
      </c>
      <c r="V851" t="n">
        <v>0.8</v>
      </c>
      <c r="W851" t="n">
        <v>5.42</v>
      </c>
      <c r="X851" t="n">
        <v>2.23</v>
      </c>
      <c r="Y851" t="n">
        <v>1</v>
      </c>
      <c r="Z851" t="n">
        <v>10</v>
      </c>
    </row>
    <row r="852">
      <c r="A852" t="n">
        <v>4</v>
      </c>
      <c r="B852" t="n">
        <v>35</v>
      </c>
      <c r="C852" t="inlineStr">
        <is>
          <t xml:space="preserve">CONCLUIDO	</t>
        </is>
      </c>
      <c r="D852" t="n">
        <v>3.4422</v>
      </c>
      <c r="E852" t="n">
        <v>29.05</v>
      </c>
      <c r="F852" t="n">
        <v>26.02</v>
      </c>
      <c r="G852" t="n">
        <v>23.66</v>
      </c>
      <c r="H852" t="n">
        <v>0.43</v>
      </c>
      <c r="I852" t="n">
        <v>66</v>
      </c>
      <c r="J852" t="n">
        <v>82.04000000000001</v>
      </c>
      <c r="K852" t="n">
        <v>35.1</v>
      </c>
      <c r="L852" t="n">
        <v>2</v>
      </c>
      <c r="M852" t="n">
        <v>64</v>
      </c>
      <c r="N852" t="n">
        <v>9.94</v>
      </c>
      <c r="O852" t="n">
        <v>10352.53</v>
      </c>
      <c r="P852" t="n">
        <v>179.25</v>
      </c>
      <c r="Q852" t="n">
        <v>1397.32</v>
      </c>
      <c r="R852" t="n">
        <v>133.08</v>
      </c>
      <c r="S852" t="n">
        <v>66.97</v>
      </c>
      <c r="T852" t="n">
        <v>30213.78</v>
      </c>
      <c r="U852" t="n">
        <v>0.5</v>
      </c>
      <c r="V852" t="n">
        <v>0.8100000000000001</v>
      </c>
      <c r="W852" t="n">
        <v>5.39</v>
      </c>
      <c r="X852" t="n">
        <v>1.86</v>
      </c>
      <c r="Y852" t="n">
        <v>1</v>
      </c>
      <c r="Z852" t="n">
        <v>10</v>
      </c>
    </row>
    <row r="853">
      <c r="A853" t="n">
        <v>5</v>
      </c>
      <c r="B853" t="n">
        <v>35</v>
      </c>
      <c r="C853" t="inlineStr">
        <is>
          <t xml:space="preserve">CONCLUIDO	</t>
        </is>
      </c>
      <c r="D853" t="n">
        <v>3.4915</v>
      </c>
      <c r="E853" t="n">
        <v>28.64</v>
      </c>
      <c r="F853" t="n">
        <v>25.77</v>
      </c>
      <c r="G853" t="n">
        <v>27.12</v>
      </c>
      <c r="H853" t="n">
        <v>0.48</v>
      </c>
      <c r="I853" t="n">
        <v>57</v>
      </c>
      <c r="J853" t="n">
        <v>82.34</v>
      </c>
      <c r="K853" t="n">
        <v>35.1</v>
      </c>
      <c r="L853" t="n">
        <v>2.25</v>
      </c>
      <c r="M853" t="n">
        <v>55</v>
      </c>
      <c r="N853" t="n">
        <v>9.99</v>
      </c>
      <c r="O853" t="n">
        <v>10389.66</v>
      </c>
      <c r="P853" t="n">
        <v>173.63</v>
      </c>
      <c r="Q853" t="n">
        <v>1397.4</v>
      </c>
      <c r="R853" t="n">
        <v>124.61</v>
      </c>
      <c r="S853" t="n">
        <v>66.97</v>
      </c>
      <c r="T853" t="n">
        <v>26022.42</v>
      </c>
      <c r="U853" t="n">
        <v>0.54</v>
      </c>
      <c r="V853" t="n">
        <v>0.82</v>
      </c>
      <c r="W853" t="n">
        <v>5.39</v>
      </c>
      <c r="X853" t="n">
        <v>1.6</v>
      </c>
      <c r="Y853" t="n">
        <v>1</v>
      </c>
      <c r="Z853" t="n">
        <v>10</v>
      </c>
    </row>
    <row r="854">
      <c r="A854" t="n">
        <v>6</v>
      </c>
      <c r="B854" t="n">
        <v>35</v>
      </c>
      <c r="C854" t="inlineStr">
        <is>
          <t xml:space="preserve">CONCLUIDO	</t>
        </is>
      </c>
      <c r="D854" t="n">
        <v>3.5392</v>
      </c>
      <c r="E854" t="n">
        <v>28.26</v>
      </c>
      <c r="F854" t="n">
        <v>25.52</v>
      </c>
      <c r="G854" t="n">
        <v>31.25</v>
      </c>
      <c r="H854" t="n">
        <v>0.53</v>
      </c>
      <c r="I854" t="n">
        <v>49</v>
      </c>
      <c r="J854" t="n">
        <v>82.65000000000001</v>
      </c>
      <c r="K854" t="n">
        <v>35.1</v>
      </c>
      <c r="L854" t="n">
        <v>2.5</v>
      </c>
      <c r="M854" t="n">
        <v>46</v>
      </c>
      <c r="N854" t="n">
        <v>10.04</v>
      </c>
      <c r="O854" t="n">
        <v>10426.82</v>
      </c>
      <c r="P854" t="n">
        <v>167.38</v>
      </c>
      <c r="Q854" t="n">
        <v>1397.33</v>
      </c>
      <c r="R854" t="n">
        <v>116.72</v>
      </c>
      <c r="S854" t="n">
        <v>66.97</v>
      </c>
      <c r="T854" t="n">
        <v>22117.32</v>
      </c>
      <c r="U854" t="n">
        <v>0.57</v>
      </c>
      <c r="V854" t="n">
        <v>0.82</v>
      </c>
      <c r="W854" t="n">
        <v>5.37</v>
      </c>
      <c r="X854" t="n">
        <v>1.35</v>
      </c>
      <c r="Y854" t="n">
        <v>1</v>
      </c>
      <c r="Z854" t="n">
        <v>10</v>
      </c>
    </row>
    <row r="855">
      <c r="A855" t="n">
        <v>7</v>
      </c>
      <c r="B855" t="n">
        <v>35</v>
      </c>
      <c r="C855" t="inlineStr">
        <is>
          <t xml:space="preserve">CONCLUIDO	</t>
        </is>
      </c>
      <c r="D855" t="n">
        <v>3.5607</v>
      </c>
      <c r="E855" t="n">
        <v>28.08</v>
      </c>
      <c r="F855" t="n">
        <v>25.43</v>
      </c>
      <c r="G855" t="n">
        <v>34.68</v>
      </c>
      <c r="H855" t="n">
        <v>0.58</v>
      </c>
      <c r="I855" t="n">
        <v>44</v>
      </c>
      <c r="J855" t="n">
        <v>82.95</v>
      </c>
      <c r="K855" t="n">
        <v>35.1</v>
      </c>
      <c r="L855" t="n">
        <v>2.75</v>
      </c>
      <c r="M855" t="n">
        <v>30</v>
      </c>
      <c r="N855" t="n">
        <v>10.1</v>
      </c>
      <c r="O855" t="n">
        <v>10463.99</v>
      </c>
      <c r="P855" t="n">
        <v>162.55</v>
      </c>
      <c r="Q855" t="n">
        <v>1397.35</v>
      </c>
      <c r="R855" t="n">
        <v>113.12</v>
      </c>
      <c r="S855" t="n">
        <v>66.97</v>
      </c>
      <c r="T855" t="n">
        <v>20344.16</v>
      </c>
      <c r="U855" t="n">
        <v>0.59</v>
      </c>
      <c r="V855" t="n">
        <v>0.83</v>
      </c>
      <c r="W855" t="n">
        <v>5.39</v>
      </c>
      <c r="X855" t="n">
        <v>1.27</v>
      </c>
      <c r="Y855" t="n">
        <v>1</v>
      </c>
      <c r="Z855" t="n">
        <v>10</v>
      </c>
    </row>
    <row r="856">
      <c r="A856" t="n">
        <v>8</v>
      </c>
      <c r="B856" t="n">
        <v>35</v>
      </c>
      <c r="C856" t="inlineStr">
        <is>
          <t xml:space="preserve">CONCLUIDO	</t>
        </is>
      </c>
      <c r="D856" t="n">
        <v>3.5739</v>
      </c>
      <c r="E856" t="n">
        <v>27.98</v>
      </c>
      <c r="F856" t="n">
        <v>25.37</v>
      </c>
      <c r="G856" t="n">
        <v>36.24</v>
      </c>
      <c r="H856" t="n">
        <v>0.63</v>
      </c>
      <c r="I856" t="n">
        <v>42</v>
      </c>
      <c r="J856" t="n">
        <v>83.25</v>
      </c>
      <c r="K856" t="n">
        <v>35.1</v>
      </c>
      <c r="L856" t="n">
        <v>3</v>
      </c>
      <c r="M856" t="n">
        <v>11</v>
      </c>
      <c r="N856" t="n">
        <v>10.15</v>
      </c>
      <c r="O856" t="n">
        <v>10501.19</v>
      </c>
      <c r="P856" t="n">
        <v>160.4</v>
      </c>
      <c r="Q856" t="n">
        <v>1397.25</v>
      </c>
      <c r="R856" t="n">
        <v>110.55</v>
      </c>
      <c r="S856" t="n">
        <v>66.97</v>
      </c>
      <c r="T856" t="n">
        <v>19068.89</v>
      </c>
      <c r="U856" t="n">
        <v>0.61</v>
      </c>
      <c r="V856" t="n">
        <v>0.83</v>
      </c>
      <c r="W856" t="n">
        <v>5.39</v>
      </c>
      <c r="X856" t="n">
        <v>1.2</v>
      </c>
      <c r="Y856" t="n">
        <v>1</v>
      </c>
      <c r="Z856" t="n">
        <v>10</v>
      </c>
    </row>
    <row r="857">
      <c r="A857" t="n">
        <v>9</v>
      </c>
      <c r="B857" t="n">
        <v>35</v>
      </c>
      <c r="C857" t="inlineStr">
        <is>
          <t xml:space="preserve">CONCLUIDO	</t>
        </is>
      </c>
      <c r="D857" t="n">
        <v>3.5687</v>
      </c>
      <c r="E857" t="n">
        <v>28.02</v>
      </c>
      <c r="F857" t="n">
        <v>25.41</v>
      </c>
      <c r="G857" t="n">
        <v>36.29</v>
      </c>
      <c r="H857" t="n">
        <v>0.68</v>
      </c>
      <c r="I857" t="n">
        <v>42</v>
      </c>
      <c r="J857" t="n">
        <v>83.55</v>
      </c>
      <c r="K857" t="n">
        <v>35.1</v>
      </c>
      <c r="L857" t="n">
        <v>3.25</v>
      </c>
      <c r="M857" t="n">
        <v>2</v>
      </c>
      <c r="N857" t="n">
        <v>10.2</v>
      </c>
      <c r="O857" t="n">
        <v>10538.42</v>
      </c>
      <c r="P857" t="n">
        <v>160.56</v>
      </c>
      <c r="Q857" t="n">
        <v>1397.4</v>
      </c>
      <c r="R857" t="n">
        <v>111.08</v>
      </c>
      <c r="S857" t="n">
        <v>66.97</v>
      </c>
      <c r="T857" t="n">
        <v>19333.65</v>
      </c>
      <c r="U857" t="n">
        <v>0.6</v>
      </c>
      <c r="V857" t="n">
        <v>0.83</v>
      </c>
      <c r="W857" t="n">
        <v>5.42</v>
      </c>
      <c r="X857" t="n">
        <v>1.24</v>
      </c>
      <c r="Y857" t="n">
        <v>1</v>
      </c>
      <c r="Z857" t="n">
        <v>10</v>
      </c>
    </row>
    <row r="858">
      <c r="A858" t="n">
        <v>10</v>
      </c>
      <c r="B858" t="n">
        <v>35</v>
      </c>
      <c r="C858" t="inlineStr">
        <is>
          <t xml:space="preserve">CONCLUIDO	</t>
        </is>
      </c>
      <c r="D858" t="n">
        <v>3.5753</v>
      </c>
      <c r="E858" t="n">
        <v>27.97</v>
      </c>
      <c r="F858" t="n">
        <v>25.37</v>
      </c>
      <c r="G858" t="n">
        <v>37.13</v>
      </c>
      <c r="H858" t="n">
        <v>0.73</v>
      </c>
      <c r="I858" t="n">
        <v>41</v>
      </c>
      <c r="J858" t="n">
        <v>83.84999999999999</v>
      </c>
      <c r="K858" t="n">
        <v>35.1</v>
      </c>
      <c r="L858" t="n">
        <v>3.5</v>
      </c>
      <c r="M858" t="n">
        <v>0</v>
      </c>
      <c r="N858" t="n">
        <v>10.25</v>
      </c>
      <c r="O858" t="n">
        <v>10575.66</v>
      </c>
      <c r="P858" t="n">
        <v>160.93</v>
      </c>
      <c r="Q858" t="n">
        <v>1397.26</v>
      </c>
      <c r="R858" t="n">
        <v>109.86</v>
      </c>
      <c r="S858" t="n">
        <v>66.97</v>
      </c>
      <c r="T858" t="n">
        <v>18728.6</v>
      </c>
      <c r="U858" t="n">
        <v>0.61</v>
      </c>
      <c r="V858" t="n">
        <v>0.83</v>
      </c>
      <c r="W858" t="n">
        <v>5.42</v>
      </c>
      <c r="X858" t="n">
        <v>1.21</v>
      </c>
      <c r="Y858" t="n">
        <v>1</v>
      </c>
      <c r="Z858" t="n">
        <v>10</v>
      </c>
    </row>
    <row r="859">
      <c r="A859" t="n">
        <v>0</v>
      </c>
      <c r="B859" t="n">
        <v>50</v>
      </c>
      <c r="C859" t="inlineStr">
        <is>
          <t xml:space="preserve">CONCLUIDO	</t>
        </is>
      </c>
      <c r="D859" t="n">
        <v>2.7274</v>
      </c>
      <c r="E859" t="n">
        <v>36.66</v>
      </c>
      <c r="F859" t="n">
        <v>30.12</v>
      </c>
      <c r="G859" t="n">
        <v>8.9</v>
      </c>
      <c r="H859" t="n">
        <v>0.16</v>
      </c>
      <c r="I859" t="n">
        <v>203</v>
      </c>
      <c r="J859" t="n">
        <v>107.41</v>
      </c>
      <c r="K859" t="n">
        <v>41.65</v>
      </c>
      <c r="L859" t="n">
        <v>1</v>
      </c>
      <c r="M859" t="n">
        <v>201</v>
      </c>
      <c r="N859" t="n">
        <v>14.77</v>
      </c>
      <c r="O859" t="n">
        <v>13481.73</v>
      </c>
      <c r="P859" t="n">
        <v>279.96</v>
      </c>
      <c r="Q859" t="n">
        <v>1397.69</v>
      </c>
      <c r="R859" t="n">
        <v>266.51</v>
      </c>
      <c r="S859" t="n">
        <v>66.97</v>
      </c>
      <c r="T859" t="n">
        <v>96239.61</v>
      </c>
      <c r="U859" t="n">
        <v>0.25</v>
      </c>
      <c r="V859" t="n">
        <v>0.7</v>
      </c>
      <c r="W859" t="n">
        <v>5.63</v>
      </c>
      <c r="X859" t="n">
        <v>5.95</v>
      </c>
      <c r="Y859" t="n">
        <v>1</v>
      </c>
      <c r="Z859" t="n">
        <v>10</v>
      </c>
    </row>
    <row r="860">
      <c r="A860" t="n">
        <v>1</v>
      </c>
      <c r="B860" t="n">
        <v>50</v>
      </c>
      <c r="C860" t="inlineStr">
        <is>
          <t xml:space="preserve">CONCLUIDO	</t>
        </is>
      </c>
      <c r="D860" t="n">
        <v>2.9386</v>
      </c>
      <c r="E860" t="n">
        <v>34.03</v>
      </c>
      <c r="F860" t="n">
        <v>28.59</v>
      </c>
      <c r="G860" t="n">
        <v>11.21</v>
      </c>
      <c r="H860" t="n">
        <v>0.2</v>
      </c>
      <c r="I860" t="n">
        <v>153</v>
      </c>
      <c r="J860" t="n">
        <v>107.73</v>
      </c>
      <c r="K860" t="n">
        <v>41.65</v>
      </c>
      <c r="L860" t="n">
        <v>1.25</v>
      </c>
      <c r="M860" t="n">
        <v>151</v>
      </c>
      <c r="N860" t="n">
        <v>14.83</v>
      </c>
      <c r="O860" t="n">
        <v>13520.81</v>
      </c>
      <c r="P860" t="n">
        <v>263.05</v>
      </c>
      <c r="Q860" t="n">
        <v>1397.61</v>
      </c>
      <c r="R860" t="n">
        <v>217.03</v>
      </c>
      <c r="S860" t="n">
        <v>66.97</v>
      </c>
      <c r="T860" t="n">
        <v>71749.89</v>
      </c>
      <c r="U860" t="n">
        <v>0.31</v>
      </c>
      <c r="V860" t="n">
        <v>0.74</v>
      </c>
      <c r="W860" t="n">
        <v>5.54</v>
      </c>
      <c r="X860" t="n">
        <v>4.42</v>
      </c>
      <c r="Y860" t="n">
        <v>1</v>
      </c>
      <c r="Z860" t="n">
        <v>10</v>
      </c>
    </row>
    <row r="861">
      <c r="A861" t="n">
        <v>2</v>
      </c>
      <c r="B861" t="n">
        <v>50</v>
      </c>
      <c r="C861" t="inlineStr">
        <is>
          <t xml:space="preserve">CONCLUIDO	</t>
        </is>
      </c>
      <c r="D861" t="n">
        <v>3.081</v>
      </c>
      <c r="E861" t="n">
        <v>32.46</v>
      </c>
      <c r="F861" t="n">
        <v>27.71</v>
      </c>
      <c r="G861" t="n">
        <v>13.63</v>
      </c>
      <c r="H861" t="n">
        <v>0.24</v>
      </c>
      <c r="I861" t="n">
        <v>122</v>
      </c>
      <c r="J861" t="n">
        <v>108.05</v>
      </c>
      <c r="K861" t="n">
        <v>41.65</v>
      </c>
      <c r="L861" t="n">
        <v>1.5</v>
      </c>
      <c r="M861" t="n">
        <v>120</v>
      </c>
      <c r="N861" t="n">
        <v>14.9</v>
      </c>
      <c r="O861" t="n">
        <v>13559.91</v>
      </c>
      <c r="P861" t="n">
        <v>252</v>
      </c>
      <c r="Q861" t="n">
        <v>1397.54</v>
      </c>
      <c r="R861" t="n">
        <v>187.36</v>
      </c>
      <c r="S861" t="n">
        <v>66.97</v>
      </c>
      <c r="T861" t="n">
        <v>57072.85</v>
      </c>
      <c r="U861" t="n">
        <v>0.36</v>
      </c>
      <c r="V861" t="n">
        <v>0.76</v>
      </c>
      <c r="W861" t="n">
        <v>5.51</v>
      </c>
      <c r="X861" t="n">
        <v>3.54</v>
      </c>
      <c r="Y861" t="n">
        <v>1</v>
      </c>
      <c r="Z861" t="n">
        <v>10</v>
      </c>
    </row>
    <row r="862">
      <c r="A862" t="n">
        <v>3</v>
      </c>
      <c r="B862" t="n">
        <v>50</v>
      </c>
      <c r="C862" t="inlineStr">
        <is>
          <t xml:space="preserve">CONCLUIDO	</t>
        </is>
      </c>
      <c r="D862" t="n">
        <v>3.1905</v>
      </c>
      <c r="E862" t="n">
        <v>31.34</v>
      </c>
      <c r="F862" t="n">
        <v>27.06</v>
      </c>
      <c r="G862" t="n">
        <v>16.08</v>
      </c>
      <c r="H862" t="n">
        <v>0.28</v>
      </c>
      <c r="I862" t="n">
        <v>101</v>
      </c>
      <c r="J862" t="n">
        <v>108.37</v>
      </c>
      <c r="K862" t="n">
        <v>41.65</v>
      </c>
      <c r="L862" t="n">
        <v>1.75</v>
      </c>
      <c r="M862" t="n">
        <v>99</v>
      </c>
      <c r="N862" t="n">
        <v>14.97</v>
      </c>
      <c r="O862" t="n">
        <v>13599.17</v>
      </c>
      <c r="P862" t="n">
        <v>243.5</v>
      </c>
      <c r="Q862" t="n">
        <v>1397.32</v>
      </c>
      <c r="R862" t="n">
        <v>166.52</v>
      </c>
      <c r="S862" t="n">
        <v>66.97</v>
      </c>
      <c r="T862" t="n">
        <v>46759.2</v>
      </c>
      <c r="U862" t="n">
        <v>0.4</v>
      </c>
      <c r="V862" t="n">
        <v>0.78</v>
      </c>
      <c r="W862" t="n">
        <v>5.47</v>
      </c>
      <c r="X862" t="n">
        <v>2.9</v>
      </c>
      <c r="Y862" t="n">
        <v>1</v>
      </c>
      <c r="Z862" t="n">
        <v>10</v>
      </c>
    </row>
    <row r="863">
      <c r="A863" t="n">
        <v>4</v>
      </c>
      <c r="B863" t="n">
        <v>50</v>
      </c>
      <c r="C863" t="inlineStr">
        <is>
          <t xml:space="preserve">CONCLUIDO	</t>
        </is>
      </c>
      <c r="D863" t="n">
        <v>3.2714</v>
      </c>
      <c r="E863" t="n">
        <v>30.57</v>
      </c>
      <c r="F863" t="n">
        <v>26.62</v>
      </c>
      <c r="G863" t="n">
        <v>18.57</v>
      </c>
      <c r="H863" t="n">
        <v>0.32</v>
      </c>
      <c r="I863" t="n">
        <v>86</v>
      </c>
      <c r="J863" t="n">
        <v>108.68</v>
      </c>
      <c r="K863" t="n">
        <v>41.65</v>
      </c>
      <c r="L863" t="n">
        <v>2</v>
      </c>
      <c r="M863" t="n">
        <v>84</v>
      </c>
      <c r="N863" t="n">
        <v>15.03</v>
      </c>
      <c r="O863" t="n">
        <v>13638.32</v>
      </c>
      <c r="P863" t="n">
        <v>236.68</v>
      </c>
      <c r="Q863" t="n">
        <v>1397.27</v>
      </c>
      <c r="R863" t="n">
        <v>152.59</v>
      </c>
      <c r="S863" t="n">
        <v>66.97</v>
      </c>
      <c r="T863" t="n">
        <v>39865.43</v>
      </c>
      <c r="U863" t="n">
        <v>0.44</v>
      </c>
      <c r="V863" t="n">
        <v>0.79</v>
      </c>
      <c r="W863" t="n">
        <v>5.43</v>
      </c>
      <c r="X863" t="n">
        <v>2.45</v>
      </c>
      <c r="Y863" t="n">
        <v>1</v>
      </c>
      <c r="Z863" t="n">
        <v>10</v>
      </c>
    </row>
    <row r="864">
      <c r="A864" t="n">
        <v>5</v>
      </c>
      <c r="B864" t="n">
        <v>50</v>
      </c>
      <c r="C864" t="inlineStr">
        <is>
          <t xml:space="preserve">CONCLUIDO	</t>
        </is>
      </c>
      <c r="D864" t="n">
        <v>3.3344</v>
      </c>
      <c r="E864" t="n">
        <v>29.99</v>
      </c>
      <c r="F864" t="n">
        <v>26.29</v>
      </c>
      <c r="G864" t="n">
        <v>21.03</v>
      </c>
      <c r="H864" t="n">
        <v>0.36</v>
      </c>
      <c r="I864" t="n">
        <v>75</v>
      </c>
      <c r="J864" t="n">
        <v>109</v>
      </c>
      <c r="K864" t="n">
        <v>41.65</v>
      </c>
      <c r="L864" t="n">
        <v>2.25</v>
      </c>
      <c r="M864" t="n">
        <v>73</v>
      </c>
      <c r="N864" t="n">
        <v>15.1</v>
      </c>
      <c r="O864" t="n">
        <v>13677.51</v>
      </c>
      <c r="P864" t="n">
        <v>230.75</v>
      </c>
      <c r="Q864" t="n">
        <v>1397.39</v>
      </c>
      <c r="R864" t="n">
        <v>141.79</v>
      </c>
      <c r="S864" t="n">
        <v>66.97</v>
      </c>
      <c r="T864" t="n">
        <v>34520.81</v>
      </c>
      <c r="U864" t="n">
        <v>0.47</v>
      </c>
      <c r="V864" t="n">
        <v>0.8</v>
      </c>
      <c r="W864" t="n">
        <v>5.41</v>
      </c>
      <c r="X864" t="n">
        <v>2.12</v>
      </c>
      <c r="Y864" t="n">
        <v>1</v>
      </c>
      <c r="Z864" t="n">
        <v>10</v>
      </c>
    </row>
    <row r="865">
      <c r="A865" t="n">
        <v>6</v>
      </c>
      <c r="B865" t="n">
        <v>50</v>
      </c>
      <c r="C865" t="inlineStr">
        <is>
          <t xml:space="preserve">CONCLUIDO	</t>
        </is>
      </c>
      <c r="D865" t="n">
        <v>3.3828</v>
      </c>
      <c r="E865" t="n">
        <v>29.56</v>
      </c>
      <c r="F865" t="n">
        <v>26.06</v>
      </c>
      <c r="G865" t="n">
        <v>23.69</v>
      </c>
      <c r="H865" t="n">
        <v>0.4</v>
      </c>
      <c r="I865" t="n">
        <v>66</v>
      </c>
      <c r="J865" t="n">
        <v>109.32</v>
      </c>
      <c r="K865" t="n">
        <v>41.65</v>
      </c>
      <c r="L865" t="n">
        <v>2.5</v>
      </c>
      <c r="M865" t="n">
        <v>64</v>
      </c>
      <c r="N865" t="n">
        <v>15.17</v>
      </c>
      <c r="O865" t="n">
        <v>13716.72</v>
      </c>
      <c r="P865" t="n">
        <v>226</v>
      </c>
      <c r="Q865" t="n">
        <v>1397.28</v>
      </c>
      <c r="R865" t="n">
        <v>133.85</v>
      </c>
      <c r="S865" t="n">
        <v>66.97</v>
      </c>
      <c r="T865" t="n">
        <v>30594.33</v>
      </c>
      <c r="U865" t="n">
        <v>0.5</v>
      </c>
      <c r="V865" t="n">
        <v>0.8100000000000001</v>
      </c>
      <c r="W865" t="n">
        <v>5.41</v>
      </c>
      <c r="X865" t="n">
        <v>1.89</v>
      </c>
      <c r="Y865" t="n">
        <v>1</v>
      </c>
      <c r="Z865" t="n">
        <v>10</v>
      </c>
    </row>
    <row r="866">
      <c r="A866" t="n">
        <v>7</v>
      </c>
      <c r="B866" t="n">
        <v>50</v>
      </c>
      <c r="C866" t="inlineStr">
        <is>
          <t xml:space="preserve">CONCLUIDO	</t>
        </is>
      </c>
      <c r="D866" t="n">
        <v>3.4268</v>
      </c>
      <c r="E866" t="n">
        <v>29.18</v>
      </c>
      <c r="F866" t="n">
        <v>25.83</v>
      </c>
      <c r="G866" t="n">
        <v>26.27</v>
      </c>
      <c r="H866" t="n">
        <v>0.44</v>
      </c>
      <c r="I866" t="n">
        <v>59</v>
      </c>
      <c r="J866" t="n">
        <v>109.64</v>
      </c>
      <c r="K866" t="n">
        <v>41.65</v>
      </c>
      <c r="L866" t="n">
        <v>2.75</v>
      </c>
      <c r="M866" t="n">
        <v>57</v>
      </c>
      <c r="N866" t="n">
        <v>15.24</v>
      </c>
      <c r="O866" t="n">
        <v>13755.95</v>
      </c>
      <c r="P866" t="n">
        <v>220.85</v>
      </c>
      <c r="Q866" t="n">
        <v>1397.31</v>
      </c>
      <c r="R866" t="n">
        <v>126.71</v>
      </c>
      <c r="S866" t="n">
        <v>66.97</v>
      </c>
      <c r="T866" t="n">
        <v>27060.28</v>
      </c>
      <c r="U866" t="n">
        <v>0.53</v>
      </c>
      <c r="V866" t="n">
        <v>0.8100000000000001</v>
      </c>
      <c r="W866" t="n">
        <v>5.39</v>
      </c>
      <c r="X866" t="n">
        <v>1.67</v>
      </c>
      <c r="Y866" t="n">
        <v>1</v>
      </c>
      <c r="Z866" t="n">
        <v>10</v>
      </c>
    </row>
    <row r="867">
      <c r="A867" t="n">
        <v>8</v>
      </c>
      <c r="B867" t="n">
        <v>50</v>
      </c>
      <c r="C867" t="inlineStr">
        <is>
          <t xml:space="preserve">CONCLUIDO	</t>
        </is>
      </c>
      <c r="D867" t="n">
        <v>3.465</v>
      </c>
      <c r="E867" t="n">
        <v>28.86</v>
      </c>
      <c r="F867" t="n">
        <v>25.65</v>
      </c>
      <c r="G867" t="n">
        <v>29.03</v>
      </c>
      <c r="H867" t="n">
        <v>0.48</v>
      </c>
      <c r="I867" t="n">
        <v>53</v>
      </c>
      <c r="J867" t="n">
        <v>109.96</v>
      </c>
      <c r="K867" t="n">
        <v>41.65</v>
      </c>
      <c r="L867" t="n">
        <v>3</v>
      </c>
      <c r="M867" t="n">
        <v>51</v>
      </c>
      <c r="N867" t="n">
        <v>15.31</v>
      </c>
      <c r="O867" t="n">
        <v>13795.21</v>
      </c>
      <c r="P867" t="n">
        <v>216.45</v>
      </c>
      <c r="Q867" t="n">
        <v>1397.26</v>
      </c>
      <c r="R867" t="n">
        <v>120.84</v>
      </c>
      <c r="S867" t="n">
        <v>66.97</v>
      </c>
      <c r="T867" t="n">
        <v>24157.75</v>
      </c>
      <c r="U867" t="n">
        <v>0.55</v>
      </c>
      <c r="V867" t="n">
        <v>0.82</v>
      </c>
      <c r="W867" t="n">
        <v>5.38</v>
      </c>
      <c r="X867" t="n">
        <v>1.48</v>
      </c>
      <c r="Y867" t="n">
        <v>1</v>
      </c>
      <c r="Z867" t="n">
        <v>10</v>
      </c>
    </row>
    <row r="868">
      <c r="A868" t="n">
        <v>9</v>
      </c>
      <c r="B868" t="n">
        <v>50</v>
      </c>
      <c r="C868" t="inlineStr">
        <is>
          <t xml:space="preserve">CONCLUIDO	</t>
        </is>
      </c>
      <c r="D868" t="n">
        <v>3.4957</v>
      </c>
      <c r="E868" t="n">
        <v>28.61</v>
      </c>
      <c r="F868" t="n">
        <v>25.5</v>
      </c>
      <c r="G868" t="n">
        <v>31.88</v>
      </c>
      <c r="H868" t="n">
        <v>0.52</v>
      </c>
      <c r="I868" t="n">
        <v>48</v>
      </c>
      <c r="J868" t="n">
        <v>110.27</v>
      </c>
      <c r="K868" t="n">
        <v>41.65</v>
      </c>
      <c r="L868" t="n">
        <v>3.25</v>
      </c>
      <c r="M868" t="n">
        <v>46</v>
      </c>
      <c r="N868" t="n">
        <v>15.37</v>
      </c>
      <c r="O868" t="n">
        <v>13834.5</v>
      </c>
      <c r="P868" t="n">
        <v>212.5</v>
      </c>
      <c r="Q868" t="n">
        <v>1397.3</v>
      </c>
      <c r="R868" t="n">
        <v>116.34</v>
      </c>
      <c r="S868" t="n">
        <v>66.97</v>
      </c>
      <c r="T868" t="n">
        <v>21932.03</v>
      </c>
      <c r="U868" t="n">
        <v>0.58</v>
      </c>
      <c r="V868" t="n">
        <v>0.83</v>
      </c>
      <c r="W868" t="n">
        <v>5.37</v>
      </c>
      <c r="X868" t="n">
        <v>1.34</v>
      </c>
      <c r="Y868" t="n">
        <v>1</v>
      </c>
      <c r="Z868" t="n">
        <v>10</v>
      </c>
    </row>
    <row r="869">
      <c r="A869" t="n">
        <v>10</v>
      </c>
      <c r="B869" t="n">
        <v>50</v>
      </c>
      <c r="C869" t="inlineStr">
        <is>
          <t xml:space="preserve">CONCLUIDO	</t>
        </is>
      </c>
      <c r="D869" t="n">
        <v>3.5198</v>
      </c>
      <c r="E869" t="n">
        <v>28.41</v>
      </c>
      <c r="F869" t="n">
        <v>25.4</v>
      </c>
      <c r="G869" t="n">
        <v>34.63</v>
      </c>
      <c r="H869" t="n">
        <v>0.5600000000000001</v>
      </c>
      <c r="I869" t="n">
        <v>44</v>
      </c>
      <c r="J869" t="n">
        <v>110.59</v>
      </c>
      <c r="K869" t="n">
        <v>41.65</v>
      </c>
      <c r="L869" t="n">
        <v>3.5</v>
      </c>
      <c r="M869" t="n">
        <v>42</v>
      </c>
      <c r="N869" t="n">
        <v>15.44</v>
      </c>
      <c r="O869" t="n">
        <v>13873.81</v>
      </c>
      <c r="P869" t="n">
        <v>208.16</v>
      </c>
      <c r="Q869" t="n">
        <v>1397.32</v>
      </c>
      <c r="R869" t="n">
        <v>112.87</v>
      </c>
      <c r="S869" t="n">
        <v>66.97</v>
      </c>
      <c r="T869" t="n">
        <v>20217.76</v>
      </c>
      <c r="U869" t="n">
        <v>0.59</v>
      </c>
      <c r="V869" t="n">
        <v>0.83</v>
      </c>
      <c r="W869" t="n">
        <v>5.36</v>
      </c>
      <c r="X869" t="n">
        <v>1.23</v>
      </c>
      <c r="Y869" t="n">
        <v>1</v>
      </c>
      <c r="Z869" t="n">
        <v>10</v>
      </c>
    </row>
    <row r="870">
      <c r="A870" t="n">
        <v>11</v>
      </c>
      <c r="B870" t="n">
        <v>50</v>
      </c>
      <c r="C870" t="inlineStr">
        <is>
          <t xml:space="preserve">CONCLUIDO	</t>
        </is>
      </c>
      <c r="D870" t="n">
        <v>3.5423</v>
      </c>
      <c r="E870" t="n">
        <v>28.23</v>
      </c>
      <c r="F870" t="n">
        <v>25.31</v>
      </c>
      <c r="G870" t="n">
        <v>37.96</v>
      </c>
      <c r="H870" t="n">
        <v>0.6</v>
      </c>
      <c r="I870" t="n">
        <v>40</v>
      </c>
      <c r="J870" t="n">
        <v>110.91</v>
      </c>
      <c r="K870" t="n">
        <v>41.65</v>
      </c>
      <c r="L870" t="n">
        <v>3.75</v>
      </c>
      <c r="M870" t="n">
        <v>38</v>
      </c>
      <c r="N870" t="n">
        <v>15.51</v>
      </c>
      <c r="O870" t="n">
        <v>13913.15</v>
      </c>
      <c r="P870" t="n">
        <v>203.78</v>
      </c>
      <c r="Q870" t="n">
        <v>1397.27</v>
      </c>
      <c r="R870" t="n">
        <v>109.49</v>
      </c>
      <c r="S870" t="n">
        <v>66.97</v>
      </c>
      <c r="T870" t="n">
        <v>18548.86</v>
      </c>
      <c r="U870" t="n">
        <v>0.61</v>
      </c>
      <c r="V870" t="n">
        <v>0.83</v>
      </c>
      <c r="W870" t="n">
        <v>5.37</v>
      </c>
      <c r="X870" t="n">
        <v>1.14</v>
      </c>
      <c r="Y870" t="n">
        <v>1</v>
      </c>
      <c r="Z870" t="n">
        <v>10</v>
      </c>
    </row>
    <row r="871">
      <c r="A871" t="n">
        <v>12</v>
      </c>
      <c r="B871" t="n">
        <v>50</v>
      </c>
      <c r="C871" t="inlineStr">
        <is>
          <t xml:space="preserve">CONCLUIDO	</t>
        </is>
      </c>
      <c r="D871" t="n">
        <v>3.562</v>
      </c>
      <c r="E871" t="n">
        <v>28.07</v>
      </c>
      <c r="F871" t="n">
        <v>25.22</v>
      </c>
      <c r="G871" t="n">
        <v>40.89</v>
      </c>
      <c r="H871" t="n">
        <v>0.63</v>
      </c>
      <c r="I871" t="n">
        <v>37</v>
      </c>
      <c r="J871" t="n">
        <v>111.23</v>
      </c>
      <c r="K871" t="n">
        <v>41.65</v>
      </c>
      <c r="L871" t="n">
        <v>4</v>
      </c>
      <c r="M871" t="n">
        <v>35</v>
      </c>
      <c r="N871" t="n">
        <v>15.58</v>
      </c>
      <c r="O871" t="n">
        <v>13952.52</v>
      </c>
      <c r="P871" t="n">
        <v>200.15</v>
      </c>
      <c r="Q871" t="n">
        <v>1397.23</v>
      </c>
      <c r="R871" t="n">
        <v>106.54</v>
      </c>
      <c r="S871" t="n">
        <v>66.97</v>
      </c>
      <c r="T871" t="n">
        <v>17087.11</v>
      </c>
      <c r="U871" t="n">
        <v>0.63</v>
      </c>
      <c r="V871" t="n">
        <v>0.83</v>
      </c>
      <c r="W871" t="n">
        <v>5.36</v>
      </c>
      <c r="X871" t="n">
        <v>1.05</v>
      </c>
      <c r="Y871" t="n">
        <v>1</v>
      </c>
      <c r="Z871" t="n">
        <v>10</v>
      </c>
    </row>
    <row r="872">
      <c r="A872" t="n">
        <v>13</v>
      </c>
      <c r="B872" t="n">
        <v>50</v>
      </c>
      <c r="C872" t="inlineStr">
        <is>
          <t xml:space="preserve">CONCLUIDO	</t>
        </is>
      </c>
      <c r="D872" t="n">
        <v>3.583</v>
      </c>
      <c r="E872" t="n">
        <v>27.91</v>
      </c>
      <c r="F872" t="n">
        <v>25.12</v>
      </c>
      <c r="G872" t="n">
        <v>44.33</v>
      </c>
      <c r="H872" t="n">
        <v>0.67</v>
      </c>
      <c r="I872" t="n">
        <v>34</v>
      </c>
      <c r="J872" t="n">
        <v>111.55</v>
      </c>
      <c r="K872" t="n">
        <v>41.65</v>
      </c>
      <c r="L872" t="n">
        <v>4.25</v>
      </c>
      <c r="M872" t="n">
        <v>31</v>
      </c>
      <c r="N872" t="n">
        <v>15.65</v>
      </c>
      <c r="O872" t="n">
        <v>13991.91</v>
      </c>
      <c r="P872" t="n">
        <v>195.44</v>
      </c>
      <c r="Q872" t="n">
        <v>1397.28</v>
      </c>
      <c r="R872" t="n">
        <v>103.62</v>
      </c>
      <c r="S872" t="n">
        <v>66.97</v>
      </c>
      <c r="T872" t="n">
        <v>15643.44</v>
      </c>
      <c r="U872" t="n">
        <v>0.65</v>
      </c>
      <c r="V872" t="n">
        <v>0.84</v>
      </c>
      <c r="W872" t="n">
        <v>5.35</v>
      </c>
      <c r="X872" t="n">
        <v>0.95</v>
      </c>
      <c r="Y872" t="n">
        <v>1</v>
      </c>
      <c r="Z872" t="n">
        <v>10</v>
      </c>
    </row>
    <row r="873">
      <c r="A873" t="n">
        <v>14</v>
      </c>
      <c r="B873" t="n">
        <v>50</v>
      </c>
      <c r="C873" t="inlineStr">
        <is>
          <t xml:space="preserve">CONCLUIDO	</t>
        </is>
      </c>
      <c r="D873" t="n">
        <v>3.5959</v>
      </c>
      <c r="E873" t="n">
        <v>27.81</v>
      </c>
      <c r="F873" t="n">
        <v>25.06</v>
      </c>
      <c r="G873" t="n">
        <v>46.99</v>
      </c>
      <c r="H873" t="n">
        <v>0.71</v>
      </c>
      <c r="I873" t="n">
        <v>32</v>
      </c>
      <c r="J873" t="n">
        <v>111.87</v>
      </c>
      <c r="K873" t="n">
        <v>41.65</v>
      </c>
      <c r="L873" t="n">
        <v>4.5</v>
      </c>
      <c r="M873" t="n">
        <v>26</v>
      </c>
      <c r="N873" t="n">
        <v>15.72</v>
      </c>
      <c r="O873" t="n">
        <v>14031.33</v>
      </c>
      <c r="P873" t="n">
        <v>192.61</v>
      </c>
      <c r="Q873" t="n">
        <v>1397.2</v>
      </c>
      <c r="R873" t="n">
        <v>101.53</v>
      </c>
      <c r="S873" t="n">
        <v>66.97</v>
      </c>
      <c r="T873" t="n">
        <v>14605.19</v>
      </c>
      <c r="U873" t="n">
        <v>0.66</v>
      </c>
      <c r="V873" t="n">
        <v>0.84</v>
      </c>
      <c r="W873" t="n">
        <v>5.35</v>
      </c>
      <c r="X873" t="n">
        <v>0.9</v>
      </c>
      <c r="Y873" t="n">
        <v>1</v>
      </c>
      <c r="Z873" t="n">
        <v>10</v>
      </c>
    </row>
    <row r="874">
      <c r="A874" t="n">
        <v>15</v>
      </c>
      <c r="B874" t="n">
        <v>50</v>
      </c>
      <c r="C874" t="inlineStr">
        <is>
          <t xml:space="preserve">CONCLUIDO	</t>
        </is>
      </c>
      <c r="D874" t="n">
        <v>3.607</v>
      </c>
      <c r="E874" t="n">
        <v>27.72</v>
      </c>
      <c r="F874" t="n">
        <v>25.02</v>
      </c>
      <c r="G874" t="n">
        <v>50.04</v>
      </c>
      <c r="H874" t="n">
        <v>0.75</v>
      </c>
      <c r="I874" t="n">
        <v>30</v>
      </c>
      <c r="J874" t="n">
        <v>112.19</v>
      </c>
      <c r="K874" t="n">
        <v>41.65</v>
      </c>
      <c r="L874" t="n">
        <v>4.75</v>
      </c>
      <c r="M874" t="n">
        <v>16</v>
      </c>
      <c r="N874" t="n">
        <v>15.79</v>
      </c>
      <c r="O874" t="n">
        <v>14070.77</v>
      </c>
      <c r="P874" t="n">
        <v>189.08</v>
      </c>
      <c r="Q874" t="n">
        <v>1397.44</v>
      </c>
      <c r="R874" t="n">
        <v>99.8</v>
      </c>
      <c r="S874" t="n">
        <v>66.97</v>
      </c>
      <c r="T874" t="n">
        <v>13750.17</v>
      </c>
      <c r="U874" t="n">
        <v>0.67</v>
      </c>
      <c r="V874" t="n">
        <v>0.84</v>
      </c>
      <c r="W874" t="n">
        <v>5.36</v>
      </c>
      <c r="X874" t="n">
        <v>0.85</v>
      </c>
      <c r="Y874" t="n">
        <v>1</v>
      </c>
      <c r="Z874" t="n">
        <v>10</v>
      </c>
    </row>
    <row r="875">
      <c r="A875" t="n">
        <v>16</v>
      </c>
      <c r="B875" t="n">
        <v>50</v>
      </c>
      <c r="C875" t="inlineStr">
        <is>
          <t xml:space="preserve">CONCLUIDO	</t>
        </is>
      </c>
      <c r="D875" t="n">
        <v>3.6053</v>
      </c>
      <c r="E875" t="n">
        <v>27.74</v>
      </c>
      <c r="F875" t="n">
        <v>25.03</v>
      </c>
      <c r="G875" t="n">
        <v>50.07</v>
      </c>
      <c r="H875" t="n">
        <v>0.78</v>
      </c>
      <c r="I875" t="n">
        <v>30</v>
      </c>
      <c r="J875" t="n">
        <v>112.51</v>
      </c>
      <c r="K875" t="n">
        <v>41.65</v>
      </c>
      <c r="L875" t="n">
        <v>5</v>
      </c>
      <c r="M875" t="n">
        <v>7</v>
      </c>
      <c r="N875" t="n">
        <v>15.86</v>
      </c>
      <c r="O875" t="n">
        <v>14110.24</v>
      </c>
      <c r="P875" t="n">
        <v>188.25</v>
      </c>
      <c r="Q875" t="n">
        <v>1397.34</v>
      </c>
      <c r="R875" t="n">
        <v>99.70999999999999</v>
      </c>
      <c r="S875" t="n">
        <v>66.97</v>
      </c>
      <c r="T875" t="n">
        <v>13705.66</v>
      </c>
      <c r="U875" t="n">
        <v>0.67</v>
      </c>
      <c r="V875" t="n">
        <v>0.84</v>
      </c>
      <c r="W875" t="n">
        <v>5.38</v>
      </c>
      <c r="X875" t="n">
        <v>0.87</v>
      </c>
      <c r="Y875" t="n">
        <v>1</v>
      </c>
      <c r="Z875" t="n">
        <v>10</v>
      </c>
    </row>
    <row r="876">
      <c r="A876" t="n">
        <v>17</v>
      </c>
      <c r="B876" t="n">
        <v>50</v>
      </c>
      <c r="C876" t="inlineStr">
        <is>
          <t xml:space="preserve">CONCLUIDO	</t>
        </is>
      </c>
      <c r="D876" t="n">
        <v>3.6144</v>
      </c>
      <c r="E876" t="n">
        <v>27.67</v>
      </c>
      <c r="F876" t="n">
        <v>24.99</v>
      </c>
      <c r="G876" t="n">
        <v>51.7</v>
      </c>
      <c r="H876" t="n">
        <v>0.82</v>
      </c>
      <c r="I876" t="n">
        <v>29</v>
      </c>
      <c r="J876" t="n">
        <v>112.83</v>
      </c>
      <c r="K876" t="n">
        <v>41.65</v>
      </c>
      <c r="L876" t="n">
        <v>5.25</v>
      </c>
      <c r="M876" t="n">
        <v>1</v>
      </c>
      <c r="N876" t="n">
        <v>15.93</v>
      </c>
      <c r="O876" t="n">
        <v>14149.74</v>
      </c>
      <c r="P876" t="n">
        <v>187.65</v>
      </c>
      <c r="Q876" t="n">
        <v>1397.3</v>
      </c>
      <c r="R876" t="n">
        <v>98.15000000000001</v>
      </c>
      <c r="S876" t="n">
        <v>66.97</v>
      </c>
      <c r="T876" t="n">
        <v>12934</v>
      </c>
      <c r="U876" t="n">
        <v>0.68</v>
      </c>
      <c r="V876" t="n">
        <v>0.84</v>
      </c>
      <c r="W876" t="n">
        <v>5.37</v>
      </c>
      <c r="X876" t="n">
        <v>0.82</v>
      </c>
      <c r="Y876" t="n">
        <v>1</v>
      </c>
      <c r="Z876" t="n">
        <v>10</v>
      </c>
    </row>
    <row r="877">
      <c r="A877" t="n">
        <v>18</v>
      </c>
      <c r="B877" t="n">
        <v>50</v>
      </c>
      <c r="C877" t="inlineStr">
        <is>
          <t xml:space="preserve">CONCLUIDO	</t>
        </is>
      </c>
      <c r="D877" t="n">
        <v>3.6138</v>
      </c>
      <c r="E877" t="n">
        <v>27.67</v>
      </c>
      <c r="F877" t="n">
        <v>24.99</v>
      </c>
      <c r="G877" t="n">
        <v>51.71</v>
      </c>
      <c r="H877" t="n">
        <v>0.86</v>
      </c>
      <c r="I877" t="n">
        <v>29</v>
      </c>
      <c r="J877" t="n">
        <v>113.15</v>
      </c>
      <c r="K877" t="n">
        <v>41.65</v>
      </c>
      <c r="L877" t="n">
        <v>5.5</v>
      </c>
      <c r="M877" t="n">
        <v>0</v>
      </c>
      <c r="N877" t="n">
        <v>16</v>
      </c>
      <c r="O877" t="n">
        <v>14189.26</v>
      </c>
      <c r="P877" t="n">
        <v>188.22</v>
      </c>
      <c r="Q877" t="n">
        <v>1397.33</v>
      </c>
      <c r="R877" t="n">
        <v>98.15000000000001</v>
      </c>
      <c r="S877" t="n">
        <v>66.97</v>
      </c>
      <c r="T877" t="n">
        <v>12931.97</v>
      </c>
      <c r="U877" t="n">
        <v>0.68</v>
      </c>
      <c r="V877" t="n">
        <v>0.84</v>
      </c>
      <c r="W877" t="n">
        <v>5.38</v>
      </c>
      <c r="X877" t="n">
        <v>0.82</v>
      </c>
      <c r="Y877" t="n">
        <v>1</v>
      </c>
      <c r="Z877" t="n">
        <v>10</v>
      </c>
    </row>
    <row r="878">
      <c r="A878" t="n">
        <v>0</v>
      </c>
      <c r="B878" t="n">
        <v>25</v>
      </c>
      <c r="C878" t="inlineStr">
        <is>
          <t xml:space="preserve">CONCLUIDO	</t>
        </is>
      </c>
      <c r="D878" t="n">
        <v>3.219</v>
      </c>
      <c r="E878" t="n">
        <v>31.07</v>
      </c>
      <c r="F878" t="n">
        <v>27.6</v>
      </c>
      <c r="G878" t="n">
        <v>13.8</v>
      </c>
      <c r="H878" t="n">
        <v>0.28</v>
      </c>
      <c r="I878" t="n">
        <v>120</v>
      </c>
      <c r="J878" t="n">
        <v>61.76</v>
      </c>
      <c r="K878" t="n">
        <v>28.92</v>
      </c>
      <c r="L878" t="n">
        <v>1</v>
      </c>
      <c r="M878" t="n">
        <v>118</v>
      </c>
      <c r="N878" t="n">
        <v>6.84</v>
      </c>
      <c r="O878" t="n">
        <v>7851.41</v>
      </c>
      <c r="P878" t="n">
        <v>164.65</v>
      </c>
      <c r="Q878" t="n">
        <v>1397.39</v>
      </c>
      <c r="R878" t="n">
        <v>184.83</v>
      </c>
      <c r="S878" t="n">
        <v>66.97</v>
      </c>
      <c r="T878" t="n">
        <v>55816.61</v>
      </c>
      <c r="U878" t="n">
        <v>0.36</v>
      </c>
      <c r="V878" t="n">
        <v>0.76</v>
      </c>
      <c r="W878" t="n">
        <v>5.48</v>
      </c>
      <c r="X878" t="n">
        <v>3.43</v>
      </c>
      <c r="Y878" t="n">
        <v>1</v>
      </c>
      <c r="Z878" t="n">
        <v>10</v>
      </c>
    </row>
    <row r="879">
      <c r="A879" t="n">
        <v>1</v>
      </c>
      <c r="B879" t="n">
        <v>25</v>
      </c>
      <c r="C879" t="inlineStr">
        <is>
          <t xml:space="preserve">CONCLUIDO	</t>
        </is>
      </c>
      <c r="D879" t="n">
        <v>3.3578</v>
      </c>
      <c r="E879" t="n">
        <v>29.78</v>
      </c>
      <c r="F879" t="n">
        <v>26.74</v>
      </c>
      <c r="G879" t="n">
        <v>17.82</v>
      </c>
      <c r="H879" t="n">
        <v>0.35</v>
      </c>
      <c r="I879" t="n">
        <v>90</v>
      </c>
      <c r="J879" t="n">
        <v>62.05</v>
      </c>
      <c r="K879" t="n">
        <v>28.92</v>
      </c>
      <c r="L879" t="n">
        <v>1.25</v>
      </c>
      <c r="M879" t="n">
        <v>88</v>
      </c>
      <c r="N879" t="n">
        <v>6.88</v>
      </c>
      <c r="O879" t="n">
        <v>7887.12</v>
      </c>
      <c r="P879" t="n">
        <v>154.29</v>
      </c>
      <c r="Q879" t="n">
        <v>1397.43</v>
      </c>
      <c r="R879" t="n">
        <v>156.26</v>
      </c>
      <c r="S879" t="n">
        <v>66.97</v>
      </c>
      <c r="T879" t="n">
        <v>41682.58</v>
      </c>
      <c r="U879" t="n">
        <v>0.43</v>
      </c>
      <c r="V879" t="n">
        <v>0.79</v>
      </c>
      <c r="W879" t="n">
        <v>5.44</v>
      </c>
      <c r="X879" t="n">
        <v>2.57</v>
      </c>
      <c r="Y879" t="n">
        <v>1</v>
      </c>
      <c r="Z879" t="n">
        <v>10</v>
      </c>
    </row>
    <row r="880">
      <c r="A880" t="n">
        <v>2</v>
      </c>
      <c r="B880" t="n">
        <v>25</v>
      </c>
      <c r="C880" t="inlineStr">
        <is>
          <t xml:space="preserve">CONCLUIDO	</t>
        </is>
      </c>
      <c r="D880" t="n">
        <v>3.4524</v>
      </c>
      <c r="E880" t="n">
        <v>28.97</v>
      </c>
      <c r="F880" t="n">
        <v>26.18</v>
      </c>
      <c r="G880" t="n">
        <v>22.13</v>
      </c>
      <c r="H880" t="n">
        <v>0.42</v>
      </c>
      <c r="I880" t="n">
        <v>71</v>
      </c>
      <c r="J880" t="n">
        <v>62.34</v>
      </c>
      <c r="K880" t="n">
        <v>28.92</v>
      </c>
      <c r="L880" t="n">
        <v>1.5</v>
      </c>
      <c r="M880" t="n">
        <v>66</v>
      </c>
      <c r="N880" t="n">
        <v>6.92</v>
      </c>
      <c r="O880" t="n">
        <v>7922.85</v>
      </c>
      <c r="P880" t="n">
        <v>145.1</v>
      </c>
      <c r="Q880" t="n">
        <v>1397.35</v>
      </c>
      <c r="R880" t="n">
        <v>138.39</v>
      </c>
      <c r="S880" t="n">
        <v>66.97</v>
      </c>
      <c r="T880" t="n">
        <v>32839.49</v>
      </c>
      <c r="U880" t="n">
        <v>0.48</v>
      </c>
      <c r="V880" t="n">
        <v>0.8</v>
      </c>
      <c r="W880" t="n">
        <v>5.41</v>
      </c>
      <c r="X880" t="n">
        <v>2.02</v>
      </c>
      <c r="Y880" t="n">
        <v>1</v>
      </c>
      <c r="Z880" t="n">
        <v>10</v>
      </c>
    </row>
    <row r="881">
      <c r="A881" t="n">
        <v>3</v>
      </c>
      <c r="B881" t="n">
        <v>25</v>
      </c>
      <c r="C881" t="inlineStr">
        <is>
          <t xml:space="preserve">CONCLUIDO	</t>
        </is>
      </c>
      <c r="D881" t="n">
        <v>3.5049</v>
      </c>
      <c r="E881" t="n">
        <v>28.53</v>
      </c>
      <c r="F881" t="n">
        <v>25.9</v>
      </c>
      <c r="G881" t="n">
        <v>25.9</v>
      </c>
      <c r="H881" t="n">
        <v>0.49</v>
      </c>
      <c r="I881" t="n">
        <v>60</v>
      </c>
      <c r="J881" t="n">
        <v>62.63</v>
      </c>
      <c r="K881" t="n">
        <v>28.92</v>
      </c>
      <c r="L881" t="n">
        <v>1.75</v>
      </c>
      <c r="M881" t="n">
        <v>26</v>
      </c>
      <c r="N881" t="n">
        <v>6.96</v>
      </c>
      <c r="O881" t="n">
        <v>7958.6</v>
      </c>
      <c r="P881" t="n">
        <v>138.69</v>
      </c>
      <c r="Q881" t="n">
        <v>1397.55</v>
      </c>
      <c r="R881" t="n">
        <v>127.69</v>
      </c>
      <c r="S881" t="n">
        <v>66.97</v>
      </c>
      <c r="T881" t="n">
        <v>27545.81</v>
      </c>
      <c r="U881" t="n">
        <v>0.52</v>
      </c>
      <c r="V881" t="n">
        <v>0.8100000000000001</v>
      </c>
      <c r="W881" t="n">
        <v>5.43</v>
      </c>
      <c r="X881" t="n">
        <v>1.73</v>
      </c>
      <c r="Y881" t="n">
        <v>1</v>
      </c>
      <c r="Z881" t="n">
        <v>10</v>
      </c>
    </row>
    <row r="882">
      <c r="A882" t="n">
        <v>4</v>
      </c>
      <c r="B882" t="n">
        <v>25</v>
      </c>
      <c r="C882" t="inlineStr">
        <is>
          <t xml:space="preserve">CONCLUIDO	</t>
        </is>
      </c>
      <c r="D882" t="n">
        <v>3.5115</v>
      </c>
      <c r="E882" t="n">
        <v>28.48</v>
      </c>
      <c r="F882" t="n">
        <v>25.88</v>
      </c>
      <c r="G882" t="n">
        <v>26.77</v>
      </c>
      <c r="H882" t="n">
        <v>0.55</v>
      </c>
      <c r="I882" t="n">
        <v>58</v>
      </c>
      <c r="J882" t="n">
        <v>62.92</v>
      </c>
      <c r="K882" t="n">
        <v>28.92</v>
      </c>
      <c r="L882" t="n">
        <v>2</v>
      </c>
      <c r="M882" t="n">
        <v>4</v>
      </c>
      <c r="N882" t="n">
        <v>7</v>
      </c>
      <c r="O882" t="n">
        <v>7994.37</v>
      </c>
      <c r="P882" t="n">
        <v>137.89</v>
      </c>
      <c r="Q882" t="n">
        <v>1397.6</v>
      </c>
      <c r="R882" t="n">
        <v>125.75</v>
      </c>
      <c r="S882" t="n">
        <v>66.97</v>
      </c>
      <c r="T882" t="n">
        <v>26585.74</v>
      </c>
      <c r="U882" t="n">
        <v>0.53</v>
      </c>
      <c r="V882" t="n">
        <v>0.8100000000000001</v>
      </c>
      <c r="W882" t="n">
        <v>5.46</v>
      </c>
      <c r="X882" t="n">
        <v>1.71</v>
      </c>
      <c r="Y882" t="n">
        <v>1</v>
      </c>
      <c r="Z882" t="n">
        <v>10</v>
      </c>
    </row>
    <row r="883">
      <c r="A883" t="n">
        <v>5</v>
      </c>
      <c r="B883" t="n">
        <v>25</v>
      </c>
      <c r="C883" t="inlineStr">
        <is>
          <t xml:space="preserve">CONCLUIDO	</t>
        </is>
      </c>
      <c r="D883" t="n">
        <v>3.5166</v>
      </c>
      <c r="E883" t="n">
        <v>28.44</v>
      </c>
      <c r="F883" t="n">
        <v>25.85</v>
      </c>
      <c r="G883" t="n">
        <v>27.21</v>
      </c>
      <c r="H883" t="n">
        <v>0.62</v>
      </c>
      <c r="I883" t="n">
        <v>57</v>
      </c>
      <c r="J883" t="n">
        <v>63.21</v>
      </c>
      <c r="K883" t="n">
        <v>28.92</v>
      </c>
      <c r="L883" t="n">
        <v>2.25</v>
      </c>
      <c r="M883" t="n">
        <v>0</v>
      </c>
      <c r="N883" t="n">
        <v>7.04</v>
      </c>
      <c r="O883" t="n">
        <v>8030.17</v>
      </c>
      <c r="P883" t="n">
        <v>138.23</v>
      </c>
      <c r="Q883" t="n">
        <v>1397.76</v>
      </c>
      <c r="R883" t="n">
        <v>124.54</v>
      </c>
      <c r="S883" t="n">
        <v>66.97</v>
      </c>
      <c r="T883" t="n">
        <v>25985.9</v>
      </c>
      <c r="U883" t="n">
        <v>0.54</v>
      </c>
      <c r="V883" t="n">
        <v>0.8100000000000001</v>
      </c>
      <c r="W883" t="n">
        <v>5.47</v>
      </c>
      <c r="X883" t="n">
        <v>1.68</v>
      </c>
      <c r="Y883" t="n">
        <v>1</v>
      </c>
      <c r="Z883" t="n">
        <v>10</v>
      </c>
    </row>
    <row r="884">
      <c r="A884" t="n">
        <v>0</v>
      </c>
      <c r="B884" t="n">
        <v>85</v>
      </c>
      <c r="C884" t="inlineStr">
        <is>
          <t xml:space="preserve">CONCLUIDO	</t>
        </is>
      </c>
      <c r="D884" t="n">
        <v>2.18</v>
      </c>
      <c r="E884" t="n">
        <v>45.87</v>
      </c>
      <c r="F884" t="n">
        <v>33.2</v>
      </c>
      <c r="G884" t="n">
        <v>6.55</v>
      </c>
      <c r="H884" t="n">
        <v>0.11</v>
      </c>
      <c r="I884" t="n">
        <v>304</v>
      </c>
      <c r="J884" t="n">
        <v>167.88</v>
      </c>
      <c r="K884" t="n">
        <v>51.39</v>
      </c>
      <c r="L884" t="n">
        <v>1</v>
      </c>
      <c r="M884" t="n">
        <v>302</v>
      </c>
      <c r="N884" t="n">
        <v>30.49</v>
      </c>
      <c r="O884" t="n">
        <v>20939.59</v>
      </c>
      <c r="P884" t="n">
        <v>419.81</v>
      </c>
      <c r="Q884" t="n">
        <v>1397.92</v>
      </c>
      <c r="R884" t="n">
        <v>366.72</v>
      </c>
      <c r="S884" t="n">
        <v>66.97</v>
      </c>
      <c r="T884" t="n">
        <v>145842.14</v>
      </c>
      <c r="U884" t="n">
        <v>0.18</v>
      </c>
      <c r="V884" t="n">
        <v>0.63</v>
      </c>
      <c r="W884" t="n">
        <v>5.81</v>
      </c>
      <c r="X884" t="n">
        <v>9.02</v>
      </c>
      <c r="Y884" t="n">
        <v>1</v>
      </c>
      <c r="Z884" t="n">
        <v>10</v>
      </c>
    </row>
    <row r="885">
      <c r="A885" t="n">
        <v>1</v>
      </c>
      <c r="B885" t="n">
        <v>85</v>
      </c>
      <c r="C885" t="inlineStr">
        <is>
          <t xml:space="preserve">CONCLUIDO	</t>
        </is>
      </c>
      <c r="D885" t="n">
        <v>2.456</v>
      </c>
      <c r="E885" t="n">
        <v>40.72</v>
      </c>
      <c r="F885" t="n">
        <v>30.75</v>
      </c>
      <c r="G885" t="n">
        <v>8.24</v>
      </c>
      <c r="H885" t="n">
        <v>0.13</v>
      </c>
      <c r="I885" t="n">
        <v>224</v>
      </c>
      <c r="J885" t="n">
        <v>168.25</v>
      </c>
      <c r="K885" t="n">
        <v>51.39</v>
      </c>
      <c r="L885" t="n">
        <v>1.25</v>
      </c>
      <c r="M885" t="n">
        <v>222</v>
      </c>
      <c r="N885" t="n">
        <v>30.6</v>
      </c>
      <c r="O885" t="n">
        <v>20984.25</v>
      </c>
      <c r="P885" t="n">
        <v>387.18</v>
      </c>
      <c r="Q885" t="n">
        <v>1397.8</v>
      </c>
      <c r="R885" t="n">
        <v>286.85</v>
      </c>
      <c r="S885" t="n">
        <v>66.97</v>
      </c>
      <c r="T885" t="n">
        <v>106305.26</v>
      </c>
      <c r="U885" t="n">
        <v>0.23</v>
      </c>
      <c r="V885" t="n">
        <v>0.68</v>
      </c>
      <c r="W885" t="n">
        <v>5.67</v>
      </c>
      <c r="X885" t="n">
        <v>6.58</v>
      </c>
      <c r="Y885" t="n">
        <v>1</v>
      </c>
      <c r="Z885" t="n">
        <v>10</v>
      </c>
    </row>
    <row r="886">
      <c r="A886" t="n">
        <v>2</v>
      </c>
      <c r="B886" t="n">
        <v>85</v>
      </c>
      <c r="C886" t="inlineStr">
        <is>
          <t xml:space="preserve">CONCLUIDO	</t>
        </is>
      </c>
      <c r="D886" t="n">
        <v>2.6497</v>
      </c>
      <c r="E886" t="n">
        <v>37.74</v>
      </c>
      <c r="F886" t="n">
        <v>29.34</v>
      </c>
      <c r="G886" t="n">
        <v>9.890000000000001</v>
      </c>
      <c r="H886" t="n">
        <v>0.16</v>
      </c>
      <c r="I886" t="n">
        <v>178</v>
      </c>
      <c r="J886" t="n">
        <v>168.61</v>
      </c>
      <c r="K886" t="n">
        <v>51.39</v>
      </c>
      <c r="L886" t="n">
        <v>1.5</v>
      </c>
      <c r="M886" t="n">
        <v>176</v>
      </c>
      <c r="N886" t="n">
        <v>30.71</v>
      </c>
      <c r="O886" t="n">
        <v>21028.94</v>
      </c>
      <c r="P886" t="n">
        <v>367.69</v>
      </c>
      <c r="Q886" t="n">
        <v>1397.3</v>
      </c>
      <c r="R886" t="n">
        <v>241</v>
      </c>
      <c r="S886" t="n">
        <v>66.97</v>
      </c>
      <c r="T886" t="n">
        <v>83613.41</v>
      </c>
      <c r="U886" t="n">
        <v>0.28</v>
      </c>
      <c r="V886" t="n">
        <v>0.72</v>
      </c>
      <c r="W886" t="n">
        <v>5.59</v>
      </c>
      <c r="X886" t="n">
        <v>5.17</v>
      </c>
      <c r="Y886" t="n">
        <v>1</v>
      </c>
      <c r="Z886" t="n">
        <v>10</v>
      </c>
    </row>
    <row r="887">
      <c r="A887" t="n">
        <v>3</v>
      </c>
      <c r="B887" t="n">
        <v>85</v>
      </c>
      <c r="C887" t="inlineStr">
        <is>
          <t xml:space="preserve">CONCLUIDO	</t>
        </is>
      </c>
      <c r="D887" t="n">
        <v>2.7978</v>
      </c>
      <c r="E887" t="n">
        <v>35.74</v>
      </c>
      <c r="F887" t="n">
        <v>28.39</v>
      </c>
      <c r="G887" t="n">
        <v>11.59</v>
      </c>
      <c r="H887" t="n">
        <v>0.18</v>
      </c>
      <c r="I887" t="n">
        <v>147</v>
      </c>
      <c r="J887" t="n">
        <v>168.97</v>
      </c>
      <c r="K887" t="n">
        <v>51.39</v>
      </c>
      <c r="L887" t="n">
        <v>1.75</v>
      </c>
      <c r="M887" t="n">
        <v>145</v>
      </c>
      <c r="N887" t="n">
        <v>30.83</v>
      </c>
      <c r="O887" t="n">
        <v>21073.68</v>
      </c>
      <c r="P887" t="n">
        <v>354.08</v>
      </c>
      <c r="Q887" t="n">
        <v>1397.52</v>
      </c>
      <c r="R887" t="n">
        <v>210.84</v>
      </c>
      <c r="S887" t="n">
        <v>66.97</v>
      </c>
      <c r="T887" t="n">
        <v>68687.81</v>
      </c>
      <c r="U887" t="n">
        <v>0.32</v>
      </c>
      <c r="V887" t="n">
        <v>0.74</v>
      </c>
      <c r="W887" t="n">
        <v>5.51</v>
      </c>
      <c r="X887" t="n">
        <v>4.22</v>
      </c>
      <c r="Y887" t="n">
        <v>1</v>
      </c>
      <c r="Z887" t="n">
        <v>10</v>
      </c>
    </row>
    <row r="888">
      <c r="A888" t="n">
        <v>4</v>
      </c>
      <c r="B888" t="n">
        <v>85</v>
      </c>
      <c r="C888" t="inlineStr">
        <is>
          <t xml:space="preserve">CONCLUIDO	</t>
        </is>
      </c>
      <c r="D888" t="n">
        <v>2.9079</v>
      </c>
      <c r="E888" t="n">
        <v>34.39</v>
      </c>
      <c r="F888" t="n">
        <v>27.78</v>
      </c>
      <c r="G888" t="n">
        <v>13.33</v>
      </c>
      <c r="H888" t="n">
        <v>0.21</v>
      </c>
      <c r="I888" t="n">
        <v>125</v>
      </c>
      <c r="J888" t="n">
        <v>169.33</v>
      </c>
      <c r="K888" t="n">
        <v>51.39</v>
      </c>
      <c r="L888" t="n">
        <v>2</v>
      </c>
      <c r="M888" t="n">
        <v>123</v>
      </c>
      <c r="N888" t="n">
        <v>30.94</v>
      </c>
      <c r="O888" t="n">
        <v>21118.46</v>
      </c>
      <c r="P888" t="n">
        <v>344.84</v>
      </c>
      <c r="Q888" t="n">
        <v>1397.42</v>
      </c>
      <c r="R888" t="n">
        <v>189.72</v>
      </c>
      <c r="S888" t="n">
        <v>66.97</v>
      </c>
      <c r="T888" t="n">
        <v>58234.21</v>
      </c>
      <c r="U888" t="n">
        <v>0.35</v>
      </c>
      <c r="V888" t="n">
        <v>0.76</v>
      </c>
      <c r="W888" t="n">
        <v>5.51</v>
      </c>
      <c r="X888" t="n">
        <v>3.61</v>
      </c>
      <c r="Y888" t="n">
        <v>1</v>
      </c>
      <c r="Z888" t="n">
        <v>10</v>
      </c>
    </row>
    <row r="889">
      <c r="A889" t="n">
        <v>5</v>
      </c>
      <c r="B889" t="n">
        <v>85</v>
      </c>
      <c r="C889" t="inlineStr">
        <is>
          <t xml:space="preserve">CONCLUIDO	</t>
        </is>
      </c>
      <c r="D889" t="n">
        <v>2.9981</v>
      </c>
      <c r="E889" t="n">
        <v>33.35</v>
      </c>
      <c r="F889" t="n">
        <v>27.29</v>
      </c>
      <c r="G889" t="n">
        <v>15.02</v>
      </c>
      <c r="H889" t="n">
        <v>0.24</v>
      </c>
      <c r="I889" t="n">
        <v>109</v>
      </c>
      <c r="J889" t="n">
        <v>169.7</v>
      </c>
      <c r="K889" t="n">
        <v>51.39</v>
      </c>
      <c r="L889" t="n">
        <v>2.25</v>
      </c>
      <c r="M889" t="n">
        <v>107</v>
      </c>
      <c r="N889" t="n">
        <v>31.05</v>
      </c>
      <c r="O889" t="n">
        <v>21163.27</v>
      </c>
      <c r="P889" t="n">
        <v>337.25</v>
      </c>
      <c r="Q889" t="n">
        <v>1397.47</v>
      </c>
      <c r="R889" t="n">
        <v>173.86</v>
      </c>
      <c r="S889" t="n">
        <v>66.97</v>
      </c>
      <c r="T889" t="n">
        <v>50386.5</v>
      </c>
      <c r="U889" t="n">
        <v>0.39</v>
      </c>
      <c r="V889" t="n">
        <v>0.77</v>
      </c>
      <c r="W889" t="n">
        <v>5.48</v>
      </c>
      <c r="X889" t="n">
        <v>3.12</v>
      </c>
      <c r="Y889" t="n">
        <v>1</v>
      </c>
      <c r="Z889" t="n">
        <v>10</v>
      </c>
    </row>
    <row r="890">
      <c r="A890" t="n">
        <v>6</v>
      </c>
      <c r="B890" t="n">
        <v>85</v>
      </c>
      <c r="C890" t="inlineStr">
        <is>
          <t xml:space="preserve">CONCLUIDO	</t>
        </is>
      </c>
      <c r="D890" t="n">
        <v>3.0729</v>
      </c>
      <c r="E890" t="n">
        <v>32.54</v>
      </c>
      <c r="F890" t="n">
        <v>26.92</v>
      </c>
      <c r="G890" t="n">
        <v>16.82</v>
      </c>
      <c r="H890" t="n">
        <v>0.26</v>
      </c>
      <c r="I890" t="n">
        <v>96</v>
      </c>
      <c r="J890" t="n">
        <v>170.06</v>
      </c>
      <c r="K890" t="n">
        <v>51.39</v>
      </c>
      <c r="L890" t="n">
        <v>2.5</v>
      </c>
      <c r="M890" t="n">
        <v>94</v>
      </c>
      <c r="N890" t="n">
        <v>31.17</v>
      </c>
      <c r="O890" t="n">
        <v>21208.12</v>
      </c>
      <c r="P890" t="n">
        <v>330.94</v>
      </c>
      <c r="Q890" t="n">
        <v>1397.51</v>
      </c>
      <c r="R890" t="n">
        <v>161.57</v>
      </c>
      <c r="S890" t="n">
        <v>66.97</v>
      </c>
      <c r="T890" t="n">
        <v>44306.75</v>
      </c>
      <c r="U890" t="n">
        <v>0.41</v>
      </c>
      <c r="V890" t="n">
        <v>0.78</v>
      </c>
      <c r="W890" t="n">
        <v>5.47</v>
      </c>
      <c r="X890" t="n">
        <v>2.75</v>
      </c>
      <c r="Y890" t="n">
        <v>1</v>
      </c>
      <c r="Z890" t="n">
        <v>10</v>
      </c>
    </row>
    <row r="891">
      <c r="A891" t="n">
        <v>7</v>
      </c>
      <c r="B891" t="n">
        <v>85</v>
      </c>
      <c r="C891" t="inlineStr">
        <is>
          <t xml:space="preserve">CONCLUIDO	</t>
        </is>
      </c>
      <c r="D891" t="n">
        <v>3.1345</v>
      </c>
      <c r="E891" t="n">
        <v>31.9</v>
      </c>
      <c r="F891" t="n">
        <v>26.62</v>
      </c>
      <c r="G891" t="n">
        <v>18.57</v>
      </c>
      <c r="H891" t="n">
        <v>0.29</v>
      </c>
      <c r="I891" t="n">
        <v>86</v>
      </c>
      <c r="J891" t="n">
        <v>170.42</v>
      </c>
      <c r="K891" t="n">
        <v>51.39</v>
      </c>
      <c r="L891" t="n">
        <v>2.75</v>
      </c>
      <c r="M891" t="n">
        <v>84</v>
      </c>
      <c r="N891" t="n">
        <v>31.28</v>
      </c>
      <c r="O891" t="n">
        <v>21253.01</v>
      </c>
      <c r="P891" t="n">
        <v>325.79</v>
      </c>
      <c r="Q891" t="n">
        <v>1397.39</v>
      </c>
      <c r="R891" t="n">
        <v>152.15</v>
      </c>
      <c r="S891" t="n">
        <v>66.97</v>
      </c>
      <c r="T891" t="n">
        <v>39646.08</v>
      </c>
      <c r="U891" t="n">
        <v>0.44</v>
      </c>
      <c r="V891" t="n">
        <v>0.79</v>
      </c>
      <c r="W891" t="n">
        <v>5.44</v>
      </c>
      <c r="X891" t="n">
        <v>2.45</v>
      </c>
      <c r="Y891" t="n">
        <v>1</v>
      </c>
      <c r="Z891" t="n">
        <v>10</v>
      </c>
    </row>
    <row r="892">
      <c r="A892" t="n">
        <v>8</v>
      </c>
      <c r="B892" t="n">
        <v>85</v>
      </c>
      <c r="C892" t="inlineStr">
        <is>
          <t xml:space="preserve">CONCLUIDO	</t>
        </is>
      </c>
      <c r="D892" t="n">
        <v>3.1815</v>
      </c>
      <c r="E892" t="n">
        <v>31.43</v>
      </c>
      <c r="F892" t="n">
        <v>26.42</v>
      </c>
      <c r="G892" t="n">
        <v>20.32</v>
      </c>
      <c r="H892" t="n">
        <v>0.31</v>
      </c>
      <c r="I892" t="n">
        <v>78</v>
      </c>
      <c r="J892" t="n">
        <v>170.79</v>
      </c>
      <c r="K892" t="n">
        <v>51.39</v>
      </c>
      <c r="L892" t="n">
        <v>3</v>
      </c>
      <c r="M892" t="n">
        <v>76</v>
      </c>
      <c r="N892" t="n">
        <v>31.4</v>
      </c>
      <c r="O892" t="n">
        <v>21297.94</v>
      </c>
      <c r="P892" t="n">
        <v>321.6</v>
      </c>
      <c r="Q892" t="n">
        <v>1397.37</v>
      </c>
      <c r="R892" t="n">
        <v>145.43</v>
      </c>
      <c r="S892" t="n">
        <v>66.97</v>
      </c>
      <c r="T892" t="n">
        <v>36329.18</v>
      </c>
      <c r="U892" t="n">
        <v>0.46</v>
      </c>
      <c r="V892" t="n">
        <v>0.8</v>
      </c>
      <c r="W892" t="n">
        <v>5.43</v>
      </c>
      <c r="X892" t="n">
        <v>2.25</v>
      </c>
      <c r="Y892" t="n">
        <v>1</v>
      </c>
      <c r="Z892" t="n">
        <v>10</v>
      </c>
    </row>
    <row r="893">
      <c r="A893" t="n">
        <v>9</v>
      </c>
      <c r="B893" t="n">
        <v>85</v>
      </c>
      <c r="C893" t="inlineStr">
        <is>
          <t xml:space="preserve">CONCLUIDO	</t>
        </is>
      </c>
      <c r="D893" t="n">
        <v>3.2338</v>
      </c>
      <c r="E893" t="n">
        <v>30.92</v>
      </c>
      <c r="F893" t="n">
        <v>26.14</v>
      </c>
      <c r="G893" t="n">
        <v>22.09</v>
      </c>
      <c r="H893" t="n">
        <v>0.34</v>
      </c>
      <c r="I893" t="n">
        <v>71</v>
      </c>
      <c r="J893" t="n">
        <v>171.15</v>
      </c>
      <c r="K893" t="n">
        <v>51.39</v>
      </c>
      <c r="L893" t="n">
        <v>3.25</v>
      </c>
      <c r="M893" t="n">
        <v>69</v>
      </c>
      <c r="N893" t="n">
        <v>31.51</v>
      </c>
      <c r="O893" t="n">
        <v>21342.91</v>
      </c>
      <c r="P893" t="n">
        <v>316.65</v>
      </c>
      <c r="Q893" t="n">
        <v>1397.28</v>
      </c>
      <c r="R893" t="n">
        <v>136.82</v>
      </c>
      <c r="S893" t="n">
        <v>66.97</v>
      </c>
      <c r="T893" t="n">
        <v>32055.57</v>
      </c>
      <c r="U893" t="n">
        <v>0.49</v>
      </c>
      <c r="V893" t="n">
        <v>0.8100000000000001</v>
      </c>
      <c r="W893" t="n">
        <v>5.41</v>
      </c>
      <c r="X893" t="n">
        <v>1.98</v>
      </c>
      <c r="Y893" t="n">
        <v>1</v>
      </c>
      <c r="Z893" t="n">
        <v>10</v>
      </c>
    </row>
    <row r="894">
      <c r="A894" t="n">
        <v>10</v>
      </c>
      <c r="B894" t="n">
        <v>85</v>
      </c>
      <c r="C894" t="inlineStr">
        <is>
          <t xml:space="preserve">CONCLUIDO	</t>
        </is>
      </c>
      <c r="D894" t="n">
        <v>3.2629</v>
      </c>
      <c r="E894" t="n">
        <v>30.65</v>
      </c>
      <c r="F894" t="n">
        <v>26.04</v>
      </c>
      <c r="G894" t="n">
        <v>23.67</v>
      </c>
      <c r="H894" t="n">
        <v>0.36</v>
      </c>
      <c r="I894" t="n">
        <v>66</v>
      </c>
      <c r="J894" t="n">
        <v>171.52</v>
      </c>
      <c r="K894" t="n">
        <v>51.39</v>
      </c>
      <c r="L894" t="n">
        <v>3.5</v>
      </c>
      <c r="M894" t="n">
        <v>64</v>
      </c>
      <c r="N894" t="n">
        <v>31.63</v>
      </c>
      <c r="O894" t="n">
        <v>21387.92</v>
      </c>
      <c r="P894" t="n">
        <v>313.59</v>
      </c>
      <c r="Q894" t="n">
        <v>1397.41</v>
      </c>
      <c r="R894" t="n">
        <v>133.41</v>
      </c>
      <c r="S894" t="n">
        <v>66.97</v>
      </c>
      <c r="T894" t="n">
        <v>30377.77</v>
      </c>
      <c r="U894" t="n">
        <v>0.5</v>
      </c>
      <c r="V894" t="n">
        <v>0.8100000000000001</v>
      </c>
      <c r="W894" t="n">
        <v>5.41</v>
      </c>
      <c r="X894" t="n">
        <v>1.87</v>
      </c>
      <c r="Y894" t="n">
        <v>1</v>
      </c>
      <c r="Z894" t="n">
        <v>10</v>
      </c>
    </row>
    <row r="895">
      <c r="A895" t="n">
        <v>11</v>
      </c>
      <c r="B895" t="n">
        <v>85</v>
      </c>
      <c r="C895" t="inlineStr">
        <is>
          <t xml:space="preserve">CONCLUIDO	</t>
        </is>
      </c>
      <c r="D895" t="n">
        <v>3.2935</v>
      </c>
      <c r="E895" t="n">
        <v>30.36</v>
      </c>
      <c r="F895" t="n">
        <v>25.92</v>
      </c>
      <c r="G895" t="n">
        <v>25.5</v>
      </c>
      <c r="H895" t="n">
        <v>0.39</v>
      </c>
      <c r="I895" t="n">
        <v>61</v>
      </c>
      <c r="J895" t="n">
        <v>171.88</v>
      </c>
      <c r="K895" t="n">
        <v>51.39</v>
      </c>
      <c r="L895" t="n">
        <v>3.75</v>
      </c>
      <c r="M895" t="n">
        <v>59</v>
      </c>
      <c r="N895" t="n">
        <v>31.74</v>
      </c>
      <c r="O895" t="n">
        <v>21432.96</v>
      </c>
      <c r="P895" t="n">
        <v>310.97</v>
      </c>
      <c r="Q895" t="n">
        <v>1397.26</v>
      </c>
      <c r="R895" t="n">
        <v>129.4</v>
      </c>
      <c r="S895" t="n">
        <v>66.97</v>
      </c>
      <c r="T895" t="n">
        <v>28398.13</v>
      </c>
      <c r="U895" t="n">
        <v>0.52</v>
      </c>
      <c r="V895" t="n">
        <v>0.8100000000000001</v>
      </c>
      <c r="W895" t="n">
        <v>5.4</v>
      </c>
      <c r="X895" t="n">
        <v>1.76</v>
      </c>
      <c r="Y895" t="n">
        <v>1</v>
      </c>
      <c r="Z895" t="n">
        <v>10</v>
      </c>
    </row>
    <row r="896">
      <c r="A896" t="n">
        <v>12</v>
      </c>
      <c r="B896" t="n">
        <v>85</v>
      </c>
      <c r="C896" t="inlineStr">
        <is>
          <t xml:space="preserve">CONCLUIDO	</t>
        </is>
      </c>
      <c r="D896" t="n">
        <v>3.3319</v>
      </c>
      <c r="E896" t="n">
        <v>30.01</v>
      </c>
      <c r="F896" t="n">
        <v>25.74</v>
      </c>
      <c r="G896" t="n">
        <v>27.58</v>
      </c>
      <c r="H896" t="n">
        <v>0.41</v>
      </c>
      <c r="I896" t="n">
        <v>56</v>
      </c>
      <c r="J896" t="n">
        <v>172.25</v>
      </c>
      <c r="K896" t="n">
        <v>51.39</v>
      </c>
      <c r="L896" t="n">
        <v>4</v>
      </c>
      <c r="M896" t="n">
        <v>54</v>
      </c>
      <c r="N896" t="n">
        <v>31.86</v>
      </c>
      <c r="O896" t="n">
        <v>21478.05</v>
      </c>
      <c r="P896" t="n">
        <v>306.99</v>
      </c>
      <c r="Q896" t="n">
        <v>1397.27</v>
      </c>
      <c r="R896" t="n">
        <v>123.81</v>
      </c>
      <c r="S896" t="n">
        <v>66.97</v>
      </c>
      <c r="T896" t="n">
        <v>25627.33</v>
      </c>
      <c r="U896" t="n">
        <v>0.54</v>
      </c>
      <c r="V896" t="n">
        <v>0.82</v>
      </c>
      <c r="W896" t="n">
        <v>5.39</v>
      </c>
      <c r="X896" t="n">
        <v>1.58</v>
      </c>
      <c r="Y896" t="n">
        <v>1</v>
      </c>
      <c r="Z896" t="n">
        <v>10</v>
      </c>
    </row>
    <row r="897">
      <c r="A897" t="n">
        <v>13</v>
      </c>
      <c r="B897" t="n">
        <v>85</v>
      </c>
      <c r="C897" t="inlineStr">
        <is>
          <t xml:space="preserve">CONCLUIDO	</t>
        </is>
      </c>
      <c r="D897" t="n">
        <v>3.3506</v>
      </c>
      <c r="E897" t="n">
        <v>29.85</v>
      </c>
      <c r="F897" t="n">
        <v>25.68</v>
      </c>
      <c r="G897" t="n">
        <v>29.07</v>
      </c>
      <c r="H897" t="n">
        <v>0.44</v>
      </c>
      <c r="I897" t="n">
        <v>53</v>
      </c>
      <c r="J897" t="n">
        <v>172.61</v>
      </c>
      <c r="K897" t="n">
        <v>51.39</v>
      </c>
      <c r="L897" t="n">
        <v>4.25</v>
      </c>
      <c r="M897" t="n">
        <v>51</v>
      </c>
      <c r="N897" t="n">
        <v>31.97</v>
      </c>
      <c r="O897" t="n">
        <v>21523.17</v>
      </c>
      <c r="P897" t="n">
        <v>304.37</v>
      </c>
      <c r="Q897" t="n">
        <v>1397.38</v>
      </c>
      <c r="R897" t="n">
        <v>121.49</v>
      </c>
      <c r="S897" t="n">
        <v>66.97</v>
      </c>
      <c r="T897" t="n">
        <v>24483.67</v>
      </c>
      <c r="U897" t="n">
        <v>0.55</v>
      </c>
      <c r="V897" t="n">
        <v>0.82</v>
      </c>
      <c r="W897" t="n">
        <v>5.39</v>
      </c>
      <c r="X897" t="n">
        <v>1.51</v>
      </c>
      <c r="Y897" t="n">
        <v>1</v>
      </c>
      <c r="Z897" t="n">
        <v>10</v>
      </c>
    </row>
    <row r="898">
      <c r="A898" t="n">
        <v>14</v>
      </c>
      <c r="B898" t="n">
        <v>85</v>
      </c>
      <c r="C898" t="inlineStr">
        <is>
          <t xml:space="preserve">CONCLUIDO	</t>
        </is>
      </c>
      <c r="D898" t="n">
        <v>3.3812</v>
      </c>
      <c r="E898" t="n">
        <v>29.58</v>
      </c>
      <c r="F898" t="n">
        <v>25.54</v>
      </c>
      <c r="G898" t="n">
        <v>31.28</v>
      </c>
      <c r="H898" t="n">
        <v>0.46</v>
      </c>
      <c r="I898" t="n">
        <v>49</v>
      </c>
      <c r="J898" t="n">
        <v>172.98</v>
      </c>
      <c r="K898" t="n">
        <v>51.39</v>
      </c>
      <c r="L898" t="n">
        <v>4.5</v>
      </c>
      <c r="M898" t="n">
        <v>47</v>
      </c>
      <c r="N898" t="n">
        <v>32.09</v>
      </c>
      <c r="O898" t="n">
        <v>21568.34</v>
      </c>
      <c r="P898" t="n">
        <v>301.36</v>
      </c>
      <c r="Q898" t="n">
        <v>1397.29</v>
      </c>
      <c r="R898" t="n">
        <v>117.06</v>
      </c>
      <c r="S898" t="n">
        <v>66.97</v>
      </c>
      <c r="T898" t="n">
        <v>22285.45</v>
      </c>
      <c r="U898" t="n">
        <v>0.57</v>
      </c>
      <c r="V898" t="n">
        <v>0.82</v>
      </c>
      <c r="W898" t="n">
        <v>5.38</v>
      </c>
      <c r="X898" t="n">
        <v>1.38</v>
      </c>
      <c r="Y898" t="n">
        <v>1</v>
      </c>
      <c r="Z898" t="n">
        <v>10</v>
      </c>
    </row>
    <row r="899">
      <c r="A899" t="n">
        <v>15</v>
      </c>
      <c r="B899" t="n">
        <v>85</v>
      </c>
      <c r="C899" t="inlineStr">
        <is>
          <t xml:space="preserve">CONCLUIDO	</t>
        </is>
      </c>
      <c r="D899" t="n">
        <v>3.4015</v>
      </c>
      <c r="E899" t="n">
        <v>29.4</v>
      </c>
      <c r="F899" t="n">
        <v>25.47</v>
      </c>
      <c r="G899" t="n">
        <v>33.22</v>
      </c>
      <c r="H899" t="n">
        <v>0.49</v>
      </c>
      <c r="I899" t="n">
        <v>46</v>
      </c>
      <c r="J899" t="n">
        <v>173.35</v>
      </c>
      <c r="K899" t="n">
        <v>51.39</v>
      </c>
      <c r="L899" t="n">
        <v>4.75</v>
      </c>
      <c r="M899" t="n">
        <v>44</v>
      </c>
      <c r="N899" t="n">
        <v>32.2</v>
      </c>
      <c r="O899" t="n">
        <v>21613.54</v>
      </c>
      <c r="P899" t="n">
        <v>298.22</v>
      </c>
      <c r="Q899" t="n">
        <v>1397.29</v>
      </c>
      <c r="R899" t="n">
        <v>114.96</v>
      </c>
      <c r="S899" t="n">
        <v>66.97</v>
      </c>
      <c r="T899" t="n">
        <v>21253.03</v>
      </c>
      <c r="U899" t="n">
        <v>0.58</v>
      </c>
      <c r="V899" t="n">
        <v>0.83</v>
      </c>
      <c r="W899" t="n">
        <v>5.37</v>
      </c>
      <c r="X899" t="n">
        <v>1.3</v>
      </c>
      <c r="Y899" t="n">
        <v>1</v>
      </c>
      <c r="Z899" t="n">
        <v>10</v>
      </c>
    </row>
    <row r="900">
      <c r="A900" t="n">
        <v>16</v>
      </c>
      <c r="B900" t="n">
        <v>85</v>
      </c>
      <c r="C900" t="inlineStr">
        <is>
          <t xml:space="preserve">CONCLUIDO	</t>
        </is>
      </c>
      <c r="D900" t="n">
        <v>3.4171</v>
      </c>
      <c r="E900" t="n">
        <v>29.26</v>
      </c>
      <c r="F900" t="n">
        <v>25.4</v>
      </c>
      <c r="G900" t="n">
        <v>34.64</v>
      </c>
      <c r="H900" t="n">
        <v>0.51</v>
      </c>
      <c r="I900" t="n">
        <v>44</v>
      </c>
      <c r="J900" t="n">
        <v>173.71</v>
      </c>
      <c r="K900" t="n">
        <v>51.39</v>
      </c>
      <c r="L900" t="n">
        <v>5</v>
      </c>
      <c r="M900" t="n">
        <v>42</v>
      </c>
      <c r="N900" t="n">
        <v>32.32</v>
      </c>
      <c r="O900" t="n">
        <v>21658.78</v>
      </c>
      <c r="P900" t="n">
        <v>296.6</v>
      </c>
      <c r="Q900" t="n">
        <v>1397.19</v>
      </c>
      <c r="R900" t="n">
        <v>112.75</v>
      </c>
      <c r="S900" t="n">
        <v>66.97</v>
      </c>
      <c r="T900" t="n">
        <v>20157.71</v>
      </c>
      <c r="U900" t="n">
        <v>0.59</v>
      </c>
      <c r="V900" t="n">
        <v>0.83</v>
      </c>
      <c r="W900" t="n">
        <v>5.37</v>
      </c>
      <c r="X900" t="n">
        <v>1.24</v>
      </c>
      <c r="Y900" t="n">
        <v>1</v>
      </c>
      <c r="Z900" t="n">
        <v>10</v>
      </c>
    </row>
    <row r="901">
      <c r="A901" t="n">
        <v>17</v>
      </c>
      <c r="B901" t="n">
        <v>85</v>
      </c>
      <c r="C901" t="inlineStr">
        <is>
          <t xml:space="preserve">CONCLUIDO	</t>
        </is>
      </c>
      <c r="D901" t="n">
        <v>3.4412</v>
      </c>
      <c r="E901" t="n">
        <v>29.06</v>
      </c>
      <c r="F901" t="n">
        <v>25.3</v>
      </c>
      <c r="G901" t="n">
        <v>37.02</v>
      </c>
      <c r="H901" t="n">
        <v>0.53</v>
      </c>
      <c r="I901" t="n">
        <v>41</v>
      </c>
      <c r="J901" t="n">
        <v>174.08</v>
      </c>
      <c r="K901" t="n">
        <v>51.39</v>
      </c>
      <c r="L901" t="n">
        <v>5.25</v>
      </c>
      <c r="M901" t="n">
        <v>39</v>
      </c>
      <c r="N901" t="n">
        <v>32.44</v>
      </c>
      <c r="O901" t="n">
        <v>21704.07</v>
      </c>
      <c r="P901" t="n">
        <v>292.98</v>
      </c>
      <c r="Q901" t="n">
        <v>1397.34</v>
      </c>
      <c r="R901" t="n">
        <v>109.05</v>
      </c>
      <c r="S901" t="n">
        <v>66.97</v>
      </c>
      <c r="T901" t="n">
        <v>18319.76</v>
      </c>
      <c r="U901" t="n">
        <v>0.61</v>
      </c>
      <c r="V901" t="n">
        <v>0.83</v>
      </c>
      <c r="W901" t="n">
        <v>5.37</v>
      </c>
      <c r="X901" t="n">
        <v>1.13</v>
      </c>
      <c r="Y901" t="n">
        <v>1</v>
      </c>
      <c r="Z901" t="n">
        <v>10</v>
      </c>
    </row>
    <row r="902">
      <c r="A902" t="n">
        <v>18</v>
      </c>
      <c r="B902" t="n">
        <v>85</v>
      </c>
      <c r="C902" t="inlineStr">
        <is>
          <t xml:space="preserve">CONCLUIDO	</t>
        </is>
      </c>
      <c r="D902" t="n">
        <v>3.4512</v>
      </c>
      <c r="E902" t="n">
        <v>28.98</v>
      </c>
      <c r="F902" t="n">
        <v>25.28</v>
      </c>
      <c r="G902" t="n">
        <v>38.89</v>
      </c>
      <c r="H902" t="n">
        <v>0.5600000000000001</v>
      </c>
      <c r="I902" t="n">
        <v>39</v>
      </c>
      <c r="J902" t="n">
        <v>174.45</v>
      </c>
      <c r="K902" t="n">
        <v>51.39</v>
      </c>
      <c r="L902" t="n">
        <v>5.5</v>
      </c>
      <c r="M902" t="n">
        <v>37</v>
      </c>
      <c r="N902" t="n">
        <v>32.56</v>
      </c>
      <c r="O902" t="n">
        <v>21749.39</v>
      </c>
      <c r="P902" t="n">
        <v>291.22</v>
      </c>
      <c r="Q902" t="n">
        <v>1397.23</v>
      </c>
      <c r="R902" t="n">
        <v>108.81</v>
      </c>
      <c r="S902" t="n">
        <v>66.97</v>
      </c>
      <c r="T902" t="n">
        <v>18209.92</v>
      </c>
      <c r="U902" t="n">
        <v>0.62</v>
      </c>
      <c r="V902" t="n">
        <v>0.83</v>
      </c>
      <c r="W902" t="n">
        <v>5.36</v>
      </c>
      <c r="X902" t="n">
        <v>1.12</v>
      </c>
      <c r="Y902" t="n">
        <v>1</v>
      </c>
      <c r="Z902" t="n">
        <v>10</v>
      </c>
    </row>
    <row r="903">
      <c r="A903" t="n">
        <v>19</v>
      </c>
      <c r="B903" t="n">
        <v>85</v>
      </c>
      <c r="C903" t="inlineStr">
        <is>
          <t xml:space="preserve">CONCLUIDO	</t>
        </is>
      </c>
      <c r="D903" t="n">
        <v>3.4681</v>
      </c>
      <c r="E903" t="n">
        <v>28.83</v>
      </c>
      <c r="F903" t="n">
        <v>25.21</v>
      </c>
      <c r="G903" t="n">
        <v>40.88</v>
      </c>
      <c r="H903" t="n">
        <v>0.58</v>
      </c>
      <c r="I903" t="n">
        <v>37</v>
      </c>
      <c r="J903" t="n">
        <v>174.82</v>
      </c>
      <c r="K903" t="n">
        <v>51.39</v>
      </c>
      <c r="L903" t="n">
        <v>5.75</v>
      </c>
      <c r="M903" t="n">
        <v>35</v>
      </c>
      <c r="N903" t="n">
        <v>32.67</v>
      </c>
      <c r="O903" t="n">
        <v>21794.75</v>
      </c>
      <c r="P903" t="n">
        <v>288.59</v>
      </c>
      <c r="Q903" t="n">
        <v>1397.2</v>
      </c>
      <c r="R903" t="n">
        <v>106.36</v>
      </c>
      <c r="S903" t="n">
        <v>66.97</v>
      </c>
      <c r="T903" t="n">
        <v>16996.94</v>
      </c>
      <c r="U903" t="n">
        <v>0.63</v>
      </c>
      <c r="V903" t="n">
        <v>0.83</v>
      </c>
      <c r="W903" t="n">
        <v>5.36</v>
      </c>
      <c r="X903" t="n">
        <v>1.04</v>
      </c>
      <c r="Y903" t="n">
        <v>1</v>
      </c>
      <c r="Z903" t="n">
        <v>10</v>
      </c>
    </row>
    <row r="904">
      <c r="A904" t="n">
        <v>20</v>
      </c>
      <c r="B904" t="n">
        <v>85</v>
      </c>
      <c r="C904" t="inlineStr">
        <is>
          <t xml:space="preserve">CONCLUIDO	</t>
        </is>
      </c>
      <c r="D904" t="n">
        <v>3.4745</v>
      </c>
      <c r="E904" t="n">
        <v>28.78</v>
      </c>
      <c r="F904" t="n">
        <v>25.19</v>
      </c>
      <c r="G904" t="n">
        <v>41.98</v>
      </c>
      <c r="H904" t="n">
        <v>0.61</v>
      </c>
      <c r="I904" t="n">
        <v>36</v>
      </c>
      <c r="J904" t="n">
        <v>175.18</v>
      </c>
      <c r="K904" t="n">
        <v>51.39</v>
      </c>
      <c r="L904" t="n">
        <v>6</v>
      </c>
      <c r="M904" t="n">
        <v>34</v>
      </c>
      <c r="N904" t="n">
        <v>32.79</v>
      </c>
      <c r="O904" t="n">
        <v>21840.16</v>
      </c>
      <c r="P904" t="n">
        <v>286.81</v>
      </c>
      <c r="Q904" t="n">
        <v>1397.25</v>
      </c>
      <c r="R904" t="n">
        <v>105.93</v>
      </c>
      <c r="S904" t="n">
        <v>66.97</v>
      </c>
      <c r="T904" t="n">
        <v>16786.94</v>
      </c>
      <c r="U904" t="n">
        <v>0.63</v>
      </c>
      <c r="V904" t="n">
        <v>0.84</v>
      </c>
      <c r="W904" t="n">
        <v>5.35</v>
      </c>
      <c r="X904" t="n">
        <v>1.02</v>
      </c>
      <c r="Y904" t="n">
        <v>1</v>
      </c>
      <c r="Z904" t="n">
        <v>10</v>
      </c>
    </row>
    <row r="905">
      <c r="A905" t="n">
        <v>21</v>
      </c>
      <c r="B905" t="n">
        <v>85</v>
      </c>
      <c r="C905" t="inlineStr">
        <is>
          <t xml:space="preserve">CONCLUIDO	</t>
        </is>
      </c>
      <c r="D905" t="n">
        <v>3.4924</v>
      </c>
      <c r="E905" t="n">
        <v>28.63</v>
      </c>
      <c r="F905" t="n">
        <v>25.11</v>
      </c>
      <c r="G905" t="n">
        <v>44.31</v>
      </c>
      <c r="H905" t="n">
        <v>0.63</v>
      </c>
      <c r="I905" t="n">
        <v>34</v>
      </c>
      <c r="J905" t="n">
        <v>175.55</v>
      </c>
      <c r="K905" t="n">
        <v>51.39</v>
      </c>
      <c r="L905" t="n">
        <v>6.25</v>
      </c>
      <c r="M905" t="n">
        <v>32</v>
      </c>
      <c r="N905" t="n">
        <v>32.91</v>
      </c>
      <c r="O905" t="n">
        <v>21885.6</v>
      </c>
      <c r="P905" t="n">
        <v>283.81</v>
      </c>
      <c r="Q905" t="n">
        <v>1397.36</v>
      </c>
      <c r="R905" t="n">
        <v>102.95</v>
      </c>
      <c r="S905" t="n">
        <v>66.97</v>
      </c>
      <c r="T905" t="n">
        <v>15308.33</v>
      </c>
      <c r="U905" t="n">
        <v>0.65</v>
      </c>
      <c r="V905" t="n">
        <v>0.84</v>
      </c>
      <c r="W905" t="n">
        <v>5.36</v>
      </c>
      <c r="X905" t="n">
        <v>0.9399999999999999</v>
      </c>
      <c r="Y905" t="n">
        <v>1</v>
      </c>
      <c r="Z905" t="n">
        <v>10</v>
      </c>
    </row>
    <row r="906">
      <c r="A906" t="n">
        <v>22</v>
      </c>
      <c r="B906" t="n">
        <v>85</v>
      </c>
      <c r="C906" t="inlineStr">
        <is>
          <t xml:space="preserve">CONCLUIDO	</t>
        </is>
      </c>
      <c r="D906" t="n">
        <v>3.4992</v>
      </c>
      <c r="E906" t="n">
        <v>28.58</v>
      </c>
      <c r="F906" t="n">
        <v>25.09</v>
      </c>
      <c r="G906" t="n">
        <v>45.61</v>
      </c>
      <c r="H906" t="n">
        <v>0.66</v>
      </c>
      <c r="I906" t="n">
        <v>33</v>
      </c>
      <c r="J906" t="n">
        <v>175.92</v>
      </c>
      <c r="K906" t="n">
        <v>51.39</v>
      </c>
      <c r="L906" t="n">
        <v>6.5</v>
      </c>
      <c r="M906" t="n">
        <v>31</v>
      </c>
      <c r="N906" t="n">
        <v>33.03</v>
      </c>
      <c r="O906" t="n">
        <v>21931.08</v>
      </c>
      <c r="P906" t="n">
        <v>282.8</v>
      </c>
      <c r="Q906" t="n">
        <v>1397.17</v>
      </c>
      <c r="R906" t="n">
        <v>102.71</v>
      </c>
      <c r="S906" t="n">
        <v>66.97</v>
      </c>
      <c r="T906" t="n">
        <v>15189.41</v>
      </c>
      <c r="U906" t="n">
        <v>0.65</v>
      </c>
      <c r="V906" t="n">
        <v>0.84</v>
      </c>
      <c r="W906" t="n">
        <v>5.34</v>
      </c>
      <c r="X906" t="n">
        <v>0.92</v>
      </c>
      <c r="Y906" t="n">
        <v>1</v>
      </c>
      <c r="Z906" t="n">
        <v>10</v>
      </c>
    </row>
    <row r="907">
      <c r="A907" t="n">
        <v>23</v>
      </c>
      <c r="B907" t="n">
        <v>85</v>
      </c>
      <c r="C907" t="inlineStr">
        <is>
          <t xml:space="preserve">CONCLUIDO	</t>
        </is>
      </c>
      <c r="D907" t="n">
        <v>3.5126</v>
      </c>
      <c r="E907" t="n">
        <v>28.47</v>
      </c>
      <c r="F907" t="n">
        <v>25.05</v>
      </c>
      <c r="G907" t="n">
        <v>48.48</v>
      </c>
      <c r="H907" t="n">
        <v>0.68</v>
      </c>
      <c r="I907" t="n">
        <v>31</v>
      </c>
      <c r="J907" t="n">
        <v>176.29</v>
      </c>
      <c r="K907" t="n">
        <v>51.39</v>
      </c>
      <c r="L907" t="n">
        <v>6.75</v>
      </c>
      <c r="M907" t="n">
        <v>29</v>
      </c>
      <c r="N907" t="n">
        <v>33.15</v>
      </c>
      <c r="O907" t="n">
        <v>21976.61</v>
      </c>
      <c r="P907" t="n">
        <v>280.54</v>
      </c>
      <c r="Q907" t="n">
        <v>1397.24</v>
      </c>
      <c r="R907" t="n">
        <v>101</v>
      </c>
      <c r="S907" t="n">
        <v>66.97</v>
      </c>
      <c r="T907" t="n">
        <v>14348.55</v>
      </c>
      <c r="U907" t="n">
        <v>0.66</v>
      </c>
      <c r="V907" t="n">
        <v>0.84</v>
      </c>
      <c r="W907" t="n">
        <v>5.35</v>
      </c>
      <c r="X907" t="n">
        <v>0.88</v>
      </c>
      <c r="Y907" t="n">
        <v>1</v>
      </c>
      <c r="Z907" t="n">
        <v>10</v>
      </c>
    </row>
    <row r="908">
      <c r="A908" t="n">
        <v>24</v>
      </c>
      <c r="B908" t="n">
        <v>85</v>
      </c>
      <c r="C908" t="inlineStr">
        <is>
          <t xml:space="preserve">CONCLUIDO	</t>
        </is>
      </c>
      <c r="D908" t="n">
        <v>3.5245</v>
      </c>
      <c r="E908" t="n">
        <v>28.37</v>
      </c>
      <c r="F908" t="n">
        <v>24.98</v>
      </c>
      <c r="G908" t="n">
        <v>49.97</v>
      </c>
      <c r="H908" t="n">
        <v>0.7</v>
      </c>
      <c r="I908" t="n">
        <v>30</v>
      </c>
      <c r="J908" t="n">
        <v>176.66</v>
      </c>
      <c r="K908" t="n">
        <v>51.39</v>
      </c>
      <c r="L908" t="n">
        <v>7</v>
      </c>
      <c r="M908" t="n">
        <v>28</v>
      </c>
      <c r="N908" t="n">
        <v>33.27</v>
      </c>
      <c r="O908" t="n">
        <v>22022.17</v>
      </c>
      <c r="P908" t="n">
        <v>277.2</v>
      </c>
      <c r="Q908" t="n">
        <v>1397.19</v>
      </c>
      <c r="R908" t="n">
        <v>99.19</v>
      </c>
      <c r="S908" t="n">
        <v>66.97</v>
      </c>
      <c r="T908" t="n">
        <v>13446.98</v>
      </c>
      <c r="U908" t="n">
        <v>0.68</v>
      </c>
      <c r="V908" t="n">
        <v>0.84</v>
      </c>
      <c r="W908" t="n">
        <v>5.34</v>
      </c>
      <c r="X908" t="n">
        <v>0.82</v>
      </c>
      <c r="Y908" t="n">
        <v>1</v>
      </c>
      <c r="Z908" t="n">
        <v>10</v>
      </c>
    </row>
    <row r="909">
      <c r="A909" t="n">
        <v>25</v>
      </c>
      <c r="B909" t="n">
        <v>85</v>
      </c>
      <c r="C909" t="inlineStr">
        <is>
          <t xml:space="preserve">CONCLUIDO	</t>
        </is>
      </c>
      <c r="D909" t="n">
        <v>3.5288</v>
      </c>
      <c r="E909" t="n">
        <v>28.34</v>
      </c>
      <c r="F909" t="n">
        <v>24.98</v>
      </c>
      <c r="G909" t="n">
        <v>51.69</v>
      </c>
      <c r="H909" t="n">
        <v>0.73</v>
      </c>
      <c r="I909" t="n">
        <v>29</v>
      </c>
      <c r="J909" t="n">
        <v>177.03</v>
      </c>
      <c r="K909" t="n">
        <v>51.39</v>
      </c>
      <c r="L909" t="n">
        <v>7.25</v>
      </c>
      <c r="M909" t="n">
        <v>27</v>
      </c>
      <c r="N909" t="n">
        <v>33.39</v>
      </c>
      <c r="O909" t="n">
        <v>22067.77</v>
      </c>
      <c r="P909" t="n">
        <v>274.8</v>
      </c>
      <c r="Q909" t="n">
        <v>1397.19</v>
      </c>
      <c r="R909" t="n">
        <v>99.22</v>
      </c>
      <c r="S909" t="n">
        <v>66.97</v>
      </c>
      <c r="T909" t="n">
        <v>13465.1</v>
      </c>
      <c r="U909" t="n">
        <v>0.68</v>
      </c>
      <c r="V909" t="n">
        <v>0.84</v>
      </c>
      <c r="W909" t="n">
        <v>5.34</v>
      </c>
      <c r="X909" t="n">
        <v>0.82</v>
      </c>
      <c r="Y909" t="n">
        <v>1</v>
      </c>
      <c r="Z909" t="n">
        <v>10</v>
      </c>
    </row>
    <row r="910">
      <c r="A910" t="n">
        <v>26</v>
      </c>
      <c r="B910" t="n">
        <v>85</v>
      </c>
      <c r="C910" t="inlineStr">
        <is>
          <t xml:space="preserve">CONCLUIDO	</t>
        </is>
      </c>
      <c r="D910" t="n">
        <v>3.5481</v>
      </c>
      <c r="E910" t="n">
        <v>28.18</v>
      </c>
      <c r="F910" t="n">
        <v>24.9</v>
      </c>
      <c r="G910" t="n">
        <v>55.33</v>
      </c>
      <c r="H910" t="n">
        <v>0.75</v>
      </c>
      <c r="I910" t="n">
        <v>27</v>
      </c>
      <c r="J910" t="n">
        <v>177.4</v>
      </c>
      <c r="K910" t="n">
        <v>51.39</v>
      </c>
      <c r="L910" t="n">
        <v>7.5</v>
      </c>
      <c r="M910" t="n">
        <v>25</v>
      </c>
      <c r="N910" t="n">
        <v>33.51</v>
      </c>
      <c r="O910" t="n">
        <v>22113.42</v>
      </c>
      <c r="P910" t="n">
        <v>272.46</v>
      </c>
      <c r="Q910" t="n">
        <v>1397.17</v>
      </c>
      <c r="R910" t="n">
        <v>96.36</v>
      </c>
      <c r="S910" t="n">
        <v>66.97</v>
      </c>
      <c r="T910" t="n">
        <v>12047.1</v>
      </c>
      <c r="U910" t="n">
        <v>0.7</v>
      </c>
      <c r="V910" t="n">
        <v>0.85</v>
      </c>
      <c r="W910" t="n">
        <v>5.34</v>
      </c>
      <c r="X910" t="n">
        <v>0.73</v>
      </c>
      <c r="Y910" t="n">
        <v>1</v>
      </c>
      <c r="Z910" t="n">
        <v>10</v>
      </c>
    </row>
    <row r="911">
      <c r="A911" t="n">
        <v>27</v>
      </c>
      <c r="B911" t="n">
        <v>85</v>
      </c>
      <c r="C911" t="inlineStr">
        <is>
          <t xml:space="preserve">CONCLUIDO	</t>
        </is>
      </c>
      <c r="D911" t="n">
        <v>3.5527</v>
      </c>
      <c r="E911" t="n">
        <v>28.15</v>
      </c>
      <c r="F911" t="n">
        <v>24.89</v>
      </c>
      <c r="G911" t="n">
        <v>57.45</v>
      </c>
      <c r="H911" t="n">
        <v>0.77</v>
      </c>
      <c r="I911" t="n">
        <v>26</v>
      </c>
      <c r="J911" t="n">
        <v>177.77</v>
      </c>
      <c r="K911" t="n">
        <v>51.39</v>
      </c>
      <c r="L911" t="n">
        <v>7.75</v>
      </c>
      <c r="M911" t="n">
        <v>24</v>
      </c>
      <c r="N911" t="n">
        <v>33.63</v>
      </c>
      <c r="O911" t="n">
        <v>22159.1</v>
      </c>
      <c r="P911" t="n">
        <v>269.47</v>
      </c>
      <c r="Q911" t="n">
        <v>1397.25</v>
      </c>
      <c r="R911" t="n">
        <v>96.12</v>
      </c>
      <c r="S911" t="n">
        <v>66.97</v>
      </c>
      <c r="T911" t="n">
        <v>11932.93</v>
      </c>
      <c r="U911" t="n">
        <v>0.7</v>
      </c>
      <c r="V911" t="n">
        <v>0.85</v>
      </c>
      <c r="W911" t="n">
        <v>5.34</v>
      </c>
      <c r="X911" t="n">
        <v>0.73</v>
      </c>
      <c r="Y911" t="n">
        <v>1</v>
      </c>
      <c r="Z911" t="n">
        <v>10</v>
      </c>
    </row>
    <row r="912">
      <c r="A912" t="n">
        <v>28</v>
      </c>
      <c r="B912" t="n">
        <v>85</v>
      </c>
      <c r="C912" t="inlineStr">
        <is>
          <t xml:space="preserve">CONCLUIDO	</t>
        </is>
      </c>
      <c r="D912" t="n">
        <v>3.564</v>
      </c>
      <c r="E912" t="n">
        <v>28.06</v>
      </c>
      <c r="F912" t="n">
        <v>24.84</v>
      </c>
      <c r="G912" t="n">
        <v>59.61</v>
      </c>
      <c r="H912" t="n">
        <v>0.8</v>
      </c>
      <c r="I912" t="n">
        <v>25</v>
      </c>
      <c r="J912" t="n">
        <v>178.14</v>
      </c>
      <c r="K912" t="n">
        <v>51.39</v>
      </c>
      <c r="L912" t="n">
        <v>8</v>
      </c>
      <c r="M912" t="n">
        <v>23</v>
      </c>
      <c r="N912" t="n">
        <v>33.75</v>
      </c>
      <c r="O912" t="n">
        <v>22204.83</v>
      </c>
      <c r="P912" t="n">
        <v>267.93</v>
      </c>
      <c r="Q912" t="n">
        <v>1397.22</v>
      </c>
      <c r="R912" t="n">
        <v>94.52</v>
      </c>
      <c r="S912" t="n">
        <v>66.97</v>
      </c>
      <c r="T912" t="n">
        <v>11137.9</v>
      </c>
      <c r="U912" t="n">
        <v>0.71</v>
      </c>
      <c r="V912" t="n">
        <v>0.85</v>
      </c>
      <c r="W912" t="n">
        <v>5.33</v>
      </c>
      <c r="X912" t="n">
        <v>0.67</v>
      </c>
      <c r="Y912" t="n">
        <v>1</v>
      </c>
      <c r="Z912" t="n">
        <v>10</v>
      </c>
    </row>
    <row r="913">
      <c r="A913" t="n">
        <v>29</v>
      </c>
      <c r="B913" t="n">
        <v>85</v>
      </c>
      <c r="C913" t="inlineStr">
        <is>
          <t xml:space="preserve">CONCLUIDO	</t>
        </is>
      </c>
      <c r="D913" t="n">
        <v>3.5619</v>
      </c>
      <c r="E913" t="n">
        <v>28.07</v>
      </c>
      <c r="F913" t="n">
        <v>24.86</v>
      </c>
      <c r="G913" t="n">
        <v>59.65</v>
      </c>
      <c r="H913" t="n">
        <v>0.82</v>
      </c>
      <c r="I913" t="n">
        <v>25</v>
      </c>
      <c r="J913" t="n">
        <v>178.51</v>
      </c>
      <c r="K913" t="n">
        <v>51.39</v>
      </c>
      <c r="L913" t="n">
        <v>8.25</v>
      </c>
      <c r="M913" t="n">
        <v>23</v>
      </c>
      <c r="N913" t="n">
        <v>33.87</v>
      </c>
      <c r="O913" t="n">
        <v>22250.6</v>
      </c>
      <c r="P913" t="n">
        <v>265.7</v>
      </c>
      <c r="Q913" t="n">
        <v>1397.18</v>
      </c>
      <c r="R913" t="n">
        <v>95.09</v>
      </c>
      <c r="S913" t="n">
        <v>66.97</v>
      </c>
      <c r="T913" t="n">
        <v>11421.67</v>
      </c>
      <c r="U913" t="n">
        <v>0.7</v>
      </c>
      <c r="V913" t="n">
        <v>0.85</v>
      </c>
      <c r="W913" t="n">
        <v>5.33</v>
      </c>
      <c r="X913" t="n">
        <v>0.6899999999999999</v>
      </c>
      <c r="Y913" t="n">
        <v>1</v>
      </c>
      <c r="Z913" t="n">
        <v>10</v>
      </c>
    </row>
    <row r="914">
      <c r="A914" t="n">
        <v>30</v>
      </c>
      <c r="B914" t="n">
        <v>85</v>
      </c>
      <c r="C914" t="inlineStr">
        <is>
          <t xml:space="preserve">CONCLUIDO	</t>
        </is>
      </c>
      <c r="D914" t="n">
        <v>3.5684</v>
      </c>
      <c r="E914" t="n">
        <v>28.02</v>
      </c>
      <c r="F914" t="n">
        <v>24.84</v>
      </c>
      <c r="G914" t="n">
        <v>62.1</v>
      </c>
      <c r="H914" t="n">
        <v>0.84</v>
      </c>
      <c r="I914" t="n">
        <v>24</v>
      </c>
      <c r="J914" t="n">
        <v>178.88</v>
      </c>
      <c r="K914" t="n">
        <v>51.39</v>
      </c>
      <c r="L914" t="n">
        <v>8.5</v>
      </c>
      <c r="M914" t="n">
        <v>22</v>
      </c>
      <c r="N914" t="n">
        <v>33.99</v>
      </c>
      <c r="O914" t="n">
        <v>22296.41</v>
      </c>
      <c r="P914" t="n">
        <v>264.31</v>
      </c>
      <c r="Q914" t="n">
        <v>1397.31</v>
      </c>
      <c r="R914" t="n">
        <v>94.38</v>
      </c>
      <c r="S914" t="n">
        <v>66.97</v>
      </c>
      <c r="T914" t="n">
        <v>11073.48</v>
      </c>
      <c r="U914" t="n">
        <v>0.71</v>
      </c>
      <c r="V914" t="n">
        <v>0.85</v>
      </c>
      <c r="W914" t="n">
        <v>5.34</v>
      </c>
      <c r="X914" t="n">
        <v>0.67</v>
      </c>
      <c r="Y914" t="n">
        <v>1</v>
      </c>
      <c r="Z914" t="n">
        <v>10</v>
      </c>
    </row>
    <row r="915">
      <c r="A915" t="n">
        <v>31</v>
      </c>
      <c r="B915" t="n">
        <v>85</v>
      </c>
      <c r="C915" t="inlineStr">
        <is>
          <t xml:space="preserve">CONCLUIDO	</t>
        </is>
      </c>
      <c r="D915" t="n">
        <v>3.5771</v>
      </c>
      <c r="E915" t="n">
        <v>27.96</v>
      </c>
      <c r="F915" t="n">
        <v>24.8</v>
      </c>
      <c r="G915" t="n">
        <v>64.7</v>
      </c>
      <c r="H915" t="n">
        <v>0.87</v>
      </c>
      <c r="I915" t="n">
        <v>23</v>
      </c>
      <c r="J915" t="n">
        <v>179.26</v>
      </c>
      <c r="K915" t="n">
        <v>51.39</v>
      </c>
      <c r="L915" t="n">
        <v>8.75</v>
      </c>
      <c r="M915" t="n">
        <v>21</v>
      </c>
      <c r="N915" t="n">
        <v>34.11</v>
      </c>
      <c r="O915" t="n">
        <v>22342.26</v>
      </c>
      <c r="P915" t="n">
        <v>261.89</v>
      </c>
      <c r="Q915" t="n">
        <v>1397.22</v>
      </c>
      <c r="R915" t="n">
        <v>93.3</v>
      </c>
      <c r="S915" t="n">
        <v>66.97</v>
      </c>
      <c r="T915" t="n">
        <v>10536.76</v>
      </c>
      <c r="U915" t="n">
        <v>0.72</v>
      </c>
      <c r="V915" t="n">
        <v>0.85</v>
      </c>
      <c r="W915" t="n">
        <v>5.33</v>
      </c>
      <c r="X915" t="n">
        <v>0.64</v>
      </c>
      <c r="Y915" t="n">
        <v>1</v>
      </c>
      <c r="Z915" t="n">
        <v>10</v>
      </c>
    </row>
    <row r="916">
      <c r="A916" t="n">
        <v>32</v>
      </c>
      <c r="B916" t="n">
        <v>85</v>
      </c>
      <c r="C916" t="inlineStr">
        <is>
          <t xml:space="preserve">CONCLUIDO	</t>
        </is>
      </c>
      <c r="D916" t="n">
        <v>3.5847</v>
      </c>
      <c r="E916" t="n">
        <v>27.9</v>
      </c>
      <c r="F916" t="n">
        <v>24.78</v>
      </c>
      <c r="G916" t="n">
        <v>67.58</v>
      </c>
      <c r="H916" t="n">
        <v>0.89</v>
      </c>
      <c r="I916" t="n">
        <v>22</v>
      </c>
      <c r="J916" t="n">
        <v>179.63</v>
      </c>
      <c r="K916" t="n">
        <v>51.39</v>
      </c>
      <c r="L916" t="n">
        <v>9</v>
      </c>
      <c r="M916" t="n">
        <v>20</v>
      </c>
      <c r="N916" t="n">
        <v>34.24</v>
      </c>
      <c r="O916" t="n">
        <v>22388.15</v>
      </c>
      <c r="P916" t="n">
        <v>260.43</v>
      </c>
      <c r="Q916" t="n">
        <v>1397.17</v>
      </c>
      <c r="R916" t="n">
        <v>92.48999999999999</v>
      </c>
      <c r="S916" t="n">
        <v>66.97</v>
      </c>
      <c r="T916" t="n">
        <v>10138.43</v>
      </c>
      <c r="U916" t="n">
        <v>0.72</v>
      </c>
      <c r="V916" t="n">
        <v>0.85</v>
      </c>
      <c r="W916" t="n">
        <v>5.33</v>
      </c>
      <c r="X916" t="n">
        <v>0.61</v>
      </c>
      <c r="Y916" t="n">
        <v>1</v>
      </c>
      <c r="Z916" t="n">
        <v>10</v>
      </c>
    </row>
    <row r="917">
      <c r="A917" t="n">
        <v>33</v>
      </c>
      <c r="B917" t="n">
        <v>85</v>
      </c>
      <c r="C917" t="inlineStr">
        <is>
          <t xml:space="preserve">CONCLUIDO	</t>
        </is>
      </c>
      <c r="D917" t="n">
        <v>3.5941</v>
      </c>
      <c r="E917" t="n">
        <v>27.82</v>
      </c>
      <c r="F917" t="n">
        <v>24.74</v>
      </c>
      <c r="G917" t="n">
        <v>70.68000000000001</v>
      </c>
      <c r="H917" t="n">
        <v>0.91</v>
      </c>
      <c r="I917" t="n">
        <v>21</v>
      </c>
      <c r="J917" t="n">
        <v>180</v>
      </c>
      <c r="K917" t="n">
        <v>51.39</v>
      </c>
      <c r="L917" t="n">
        <v>9.25</v>
      </c>
      <c r="M917" t="n">
        <v>19</v>
      </c>
      <c r="N917" t="n">
        <v>34.36</v>
      </c>
      <c r="O917" t="n">
        <v>22434.08</v>
      </c>
      <c r="P917" t="n">
        <v>256.36</v>
      </c>
      <c r="Q917" t="n">
        <v>1397.18</v>
      </c>
      <c r="R917" t="n">
        <v>91.11</v>
      </c>
      <c r="S917" t="n">
        <v>66.97</v>
      </c>
      <c r="T917" t="n">
        <v>9453.76</v>
      </c>
      <c r="U917" t="n">
        <v>0.74</v>
      </c>
      <c r="V917" t="n">
        <v>0.85</v>
      </c>
      <c r="W917" t="n">
        <v>5.33</v>
      </c>
      <c r="X917" t="n">
        <v>0.57</v>
      </c>
      <c r="Y917" t="n">
        <v>1</v>
      </c>
      <c r="Z917" t="n">
        <v>10</v>
      </c>
    </row>
    <row r="918">
      <c r="A918" t="n">
        <v>34</v>
      </c>
      <c r="B918" t="n">
        <v>85</v>
      </c>
      <c r="C918" t="inlineStr">
        <is>
          <t xml:space="preserve">CONCLUIDO	</t>
        </is>
      </c>
      <c r="D918" t="n">
        <v>3.5954</v>
      </c>
      <c r="E918" t="n">
        <v>27.81</v>
      </c>
      <c r="F918" t="n">
        <v>24.73</v>
      </c>
      <c r="G918" t="n">
        <v>70.65000000000001</v>
      </c>
      <c r="H918" t="n">
        <v>0.93</v>
      </c>
      <c r="I918" t="n">
        <v>21</v>
      </c>
      <c r="J918" t="n">
        <v>180.37</v>
      </c>
      <c r="K918" t="n">
        <v>51.39</v>
      </c>
      <c r="L918" t="n">
        <v>9.5</v>
      </c>
      <c r="M918" t="n">
        <v>19</v>
      </c>
      <c r="N918" t="n">
        <v>34.48</v>
      </c>
      <c r="O918" t="n">
        <v>22480.05</v>
      </c>
      <c r="P918" t="n">
        <v>254.09</v>
      </c>
      <c r="Q918" t="n">
        <v>1397.27</v>
      </c>
      <c r="R918" t="n">
        <v>90.93000000000001</v>
      </c>
      <c r="S918" t="n">
        <v>66.97</v>
      </c>
      <c r="T918" t="n">
        <v>9359.32</v>
      </c>
      <c r="U918" t="n">
        <v>0.74</v>
      </c>
      <c r="V918" t="n">
        <v>0.85</v>
      </c>
      <c r="W918" t="n">
        <v>5.33</v>
      </c>
      <c r="X918" t="n">
        <v>0.5600000000000001</v>
      </c>
      <c r="Y918" t="n">
        <v>1</v>
      </c>
      <c r="Z918" t="n">
        <v>10</v>
      </c>
    </row>
    <row r="919">
      <c r="A919" t="n">
        <v>35</v>
      </c>
      <c r="B919" t="n">
        <v>85</v>
      </c>
      <c r="C919" t="inlineStr">
        <is>
          <t xml:space="preserve">CONCLUIDO	</t>
        </is>
      </c>
      <c r="D919" t="n">
        <v>3.6042</v>
      </c>
      <c r="E919" t="n">
        <v>27.75</v>
      </c>
      <c r="F919" t="n">
        <v>24.7</v>
      </c>
      <c r="G919" t="n">
        <v>74.09</v>
      </c>
      <c r="H919" t="n">
        <v>0.96</v>
      </c>
      <c r="I919" t="n">
        <v>20</v>
      </c>
      <c r="J919" t="n">
        <v>180.75</v>
      </c>
      <c r="K919" t="n">
        <v>51.39</v>
      </c>
      <c r="L919" t="n">
        <v>9.75</v>
      </c>
      <c r="M919" t="n">
        <v>17</v>
      </c>
      <c r="N919" t="n">
        <v>34.6</v>
      </c>
      <c r="O919" t="n">
        <v>22526.07</v>
      </c>
      <c r="P919" t="n">
        <v>252.59</v>
      </c>
      <c r="Q919" t="n">
        <v>1397.17</v>
      </c>
      <c r="R919" t="n">
        <v>89.83</v>
      </c>
      <c r="S919" t="n">
        <v>66.97</v>
      </c>
      <c r="T919" t="n">
        <v>8817.08</v>
      </c>
      <c r="U919" t="n">
        <v>0.75</v>
      </c>
      <c r="V919" t="n">
        <v>0.85</v>
      </c>
      <c r="W919" t="n">
        <v>5.32</v>
      </c>
      <c r="X919" t="n">
        <v>0.53</v>
      </c>
      <c r="Y919" t="n">
        <v>1</v>
      </c>
      <c r="Z919" t="n">
        <v>10</v>
      </c>
    </row>
    <row r="920">
      <c r="A920" t="n">
        <v>36</v>
      </c>
      <c r="B920" t="n">
        <v>85</v>
      </c>
      <c r="C920" t="inlineStr">
        <is>
          <t xml:space="preserve">CONCLUIDO	</t>
        </is>
      </c>
      <c r="D920" t="n">
        <v>3.61</v>
      </c>
      <c r="E920" t="n">
        <v>27.7</v>
      </c>
      <c r="F920" t="n">
        <v>24.68</v>
      </c>
      <c r="G920" t="n">
        <v>77.95</v>
      </c>
      <c r="H920" t="n">
        <v>0.98</v>
      </c>
      <c r="I920" t="n">
        <v>19</v>
      </c>
      <c r="J920" t="n">
        <v>181.12</v>
      </c>
      <c r="K920" t="n">
        <v>51.39</v>
      </c>
      <c r="L920" t="n">
        <v>10</v>
      </c>
      <c r="M920" t="n">
        <v>14</v>
      </c>
      <c r="N920" t="n">
        <v>34.73</v>
      </c>
      <c r="O920" t="n">
        <v>22572.13</v>
      </c>
      <c r="P920" t="n">
        <v>249.24</v>
      </c>
      <c r="Q920" t="n">
        <v>1397.2</v>
      </c>
      <c r="R920" t="n">
        <v>89.48999999999999</v>
      </c>
      <c r="S920" t="n">
        <v>66.97</v>
      </c>
      <c r="T920" t="n">
        <v>8650.48</v>
      </c>
      <c r="U920" t="n">
        <v>0.75</v>
      </c>
      <c r="V920" t="n">
        <v>0.85</v>
      </c>
      <c r="W920" t="n">
        <v>5.33</v>
      </c>
      <c r="X920" t="n">
        <v>0.52</v>
      </c>
      <c r="Y920" t="n">
        <v>1</v>
      </c>
      <c r="Z920" t="n">
        <v>10</v>
      </c>
    </row>
    <row r="921">
      <c r="A921" t="n">
        <v>37</v>
      </c>
      <c r="B921" t="n">
        <v>85</v>
      </c>
      <c r="C921" t="inlineStr">
        <is>
          <t xml:space="preserve">CONCLUIDO	</t>
        </is>
      </c>
      <c r="D921" t="n">
        <v>3.6086</v>
      </c>
      <c r="E921" t="n">
        <v>27.71</v>
      </c>
      <c r="F921" t="n">
        <v>24.7</v>
      </c>
      <c r="G921" t="n">
        <v>77.98</v>
      </c>
      <c r="H921" t="n">
        <v>1</v>
      </c>
      <c r="I921" t="n">
        <v>19</v>
      </c>
      <c r="J921" t="n">
        <v>181.49</v>
      </c>
      <c r="K921" t="n">
        <v>51.39</v>
      </c>
      <c r="L921" t="n">
        <v>10.25</v>
      </c>
      <c r="M921" t="n">
        <v>13</v>
      </c>
      <c r="N921" t="n">
        <v>34.85</v>
      </c>
      <c r="O921" t="n">
        <v>22618.23</v>
      </c>
      <c r="P921" t="n">
        <v>248.79</v>
      </c>
      <c r="Q921" t="n">
        <v>1397.23</v>
      </c>
      <c r="R921" t="n">
        <v>89.68000000000001</v>
      </c>
      <c r="S921" t="n">
        <v>66.97</v>
      </c>
      <c r="T921" t="n">
        <v>8747.450000000001</v>
      </c>
      <c r="U921" t="n">
        <v>0.75</v>
      </c>
      <c r="V921" t="n">
        <v>0.85</v>
      </c>
      <c r="W921" t="n">
        <v>5.33</v>
      </c>
      <c r="X921" t="n">
        <v>0.53</v>
      </c>
      <c r="Y921" t="n">
        <v>1</v>
      </c>
      <c r="Z921" t="n">
        <v>10</v>
      </c>
    </row>
    <row r="922">
      <c r="A922" t="n">
        <v>38</v>
      </c>
      <c r="B922" t="n">
        <v>85</v>
      </c>
      <c r="C922" t="inlineStr">
        <is>
          <t xml:space="preserve">CONCLUIDO	</t>
        </is>
      </c>
      <c r="D922" t="n">
        <v>3.6184</v>
      </c>
      <c r="E922" t="n">
        <v>27.64</v>
      </c>
      <c r="F922" t="n">
        <v>24.65</v>
      </c>
      <c r="G922" t="n">
        <v>82.18000000000001</v>
      </c>
      <c r="H922" t="n">
        <v>1.02</v>
      </c>
      <c r="I922" t="n">
        <v>18</v>
      </c>
      <c r="J922" t="n">
        <v>181.87</v>
      </c>
      <c r="K922" t="n">
        <v>51.39</v>
      </c>
      <c r="L922" t="n">
        <v>10.5</v>
      </c>
      <c r="M922" t="n">
        <v>8</v>
      </c>
      <c r="N922" t="n">
        <v>34.98</v>
      </c>
      <c r="O922" t="n">
        <v>22664.49</v>
      </c>
      <c r="P922" t="n">
        <v>244.7</v>
      </c>
      <c r="Q922" t="n">
        <v>1397.37</v>
      </c>
      <c r="R922" t="n">
        <v>88.18000000000001</v>
      </c>
      <c r="S922" t="n">
        <v>66.97</v>
      </c>
      <c r="T922" t="n">
        <v>8000.73</v>
      </c>
      <c r="U922" t="n">
        <v>0.76</v>
      </c>
      <c r="V922" t="n">
        <v>0.85</v>
      </c>
      <c r="W922" t="n">
        <v>5.33</v>
      </c>
      <c r="X922" t="n">
        <v>0.49</v>
      </c>
      <c r="Y922" t="n">
        <v>1</v>
      </c>
      <c r="Z922" t="n">
        <v>10</v>
      </c>
    </row>
    <row r="923">
      <c r="A923" t="n">
        <v>39</v>
      </c>
      <c r="B923" t="n">
        <v>85</v>
      </c>
      <c r="C923" t="inlineStr">
        <is>
          <t xml:space="preserve">CONCLUIDO	</t>
        </is>
      </c>
      <c r="D923" t="n">
        <v>3.616</v>
      </c>
      <c r="E923" t="n">
        <v>27.66</v>
      </c>
      <c r="F923" t="n">
        <v>24.67</v>
      </c>
      <c r="G923" t="n">
        <v>82.23999999999999</v>
      </c>
      <c r="H923" t="n">
        <v>1.05</v>
      </c>
      <c r="I923" t="n">
        <v>18</v>
      </c>
      <c r="J923" t="n">
        <v>182.24</v>
      </c>
      <c r="K923" t="n">
        <v>51.39</v>
      </c>
      <c r="L923" t="n">
        <v>10.75</v>
      </c>
      <c r="M923" t="n">
        <v>6</v>
      </c>
      <c r="N923" t="n">
        <v>35.1</v>
      </c>
      <c r="O923" t="n">
        <v>22710.68</v>
      </c>
      <c r="P923" t="n">
        <v>245.56</v>
      </c>
      <c r="Q923" t="n">
        <v>1397.24</v>
      </c>
      <c r="R923" t="n">
        <v>88.75</v>
      </c>
      <c r="S923" t="n">
        <v>66.97</v>
      </c>
      <c r="T923" t="n">
        <v>8289.17</v>
      </c>
      <c r="U923" t="n">
        <v>0.75</v>
      </c>
      <c r="V923" t="n">
        <v>0.85</v>
      </c>
      <c r="W923" t="n">
        <v>5.33</v>
      </c>
      <c r="X923" t="n">
        <v>0.51</v>
      </c>
      <c r="Y923" t="n">
        <v>1</v>
      </c>
      <c r="Z923" t="n">
        <v>10</v>
      </c>
    </row>
    <row r="924">
      <c r="A924" t="n">
        <v>40</v>
      </c>
      <c r="B924" t="n">
        <v>85</v>
      </c>
      <c r="C924" t="inlineStr">
        <is>
          <t xml:space="preserve">CONCLUIDO	</t>
        </is>
      </c>
      <c r="D924" t="n">
        <v>3.6148</v>
      </c>
      <c r="E924" t="n">
        <v>27.66</v>
      </c>
      <c r="F924" t="n">
        <v>24.68</v>
      </c>
      <c r="G924" t="n">
        <v>82.27</v>
      </c>
      <c r="H924" t="n">
        <v>1.07</v>
      </c>
      <c r="I924" t="n">
        <v>18</v>
      </c>
      <c r="J924" t="n">
        <v>182.62</v>
      </c>
      <c r="K924" t="n">
        <v>51.39</v>
      </c>
      <c r="L924" t="n">
        <v>11</v>
      </c>
      <c r="M924" t="n">
        <v>4</v>
      </c>
      <c r="N924" t="n">
        <v>35.22</v>
      </c>
      <c r="O924" t="n">
        <v>22756.91</v>
      </c>
      <c r="P924" t="n">
        <v>246.08</v>
      </c>
      <c r="Q924" t="n">
        <v>1397.24</v>
      </c>
      <c r="R924" t="n">
        <v>88.73999999999999</v>
      </c>
      <c r="S924" t="n">
        <v>66.97</v>
      </c>
      <c r="T924" t="n">
        <v>8281.82</v>
      </c>
      <c r="U924" t="n">
        <v>0.75</v>
      </c>
      <c r="V924" t="n">
        <v>0.85</v>
      </c>
      <c r="W924" t="n">
        <v>5.34</v>
      </c>
      <c r="X924" t="n">
        <v>0.52</v>
      </c>
      <c r="Y924" t="n">
        <v>1</v>
      </c>
      <c r="Z924" t="n">
        <v>10</v>
      </c>
    </row>
    <row r="925">
      <c r="A925" t="n">
        <v>41</v>
      </c>
      <c r="B925" t="n">
        <v>85</v>
      </c>
      <c r="C925" t="inlineStr">
        <is>
          <t xml:space="preserve">CONCLUIDO	</t>
        </is>
      </c>
      <c r="D925" t="n">
        <v>3.6142</v>
      </c>
      <c r="E925" t="n">
        <v>27.67</v>
      </c>
      <c r="F925" t="n">
        <v>24.69</v>
      </c>
      <c r="G925" t="n">
        <v>82.29000000000001</v>
      </c>
      <c r="H925" t="n">
        <v>1.09</v>
      </c>
      <c r="I925" t="n">
        <v>18</v>
      </c>
      <c r="J925" t="n">
        <v>182.99</v>
      </c>
      <c r="K925" t="n">
        <v>51.39</v>
      </c>
      <c r="L925" t="n">
        <v>11.25</v>
      </c>
      <c r="M925" t="n">
        <v>2</v>
      </c>
      <c r="N925" t="n">
        <v>35.35</v>
      </c>
      <c r="O925" t="n">
        <v>22803.18</v>
      </c>
      <c r="P925" t="n">
        <v>246.34</v>
      </c>
      <c r="Q925" t="n">
        <v>1397.2</v>
      </c>
      <c r="R925" t="n">
        <v>89.03</v>
      </c>
      <c r="S925" t="n">
        <v>66.97</v>
      </c>
      <c r="T925" t="n">
        <v>8427.469999999999</v>
      </c>
      <c r="U925" t="n">
        <v>0.75</v>
      </c>
      <c r="V925" t="n">
        <v>0.85</v>
      </c>
      <c r="W925" t="n">
        <v>5.34</v>
      </c>
      <c r="X925" t="n">
        <v>0.52</v>
      </c>
      <c r="Y925" t="n">
        <v>1</v>
      </c>
      <c r="Z925" t="n">
        <v>10</v>
      </c>
    </row>
    <row r="926">
      <c r="A926" t="n">
        <v>42</v>
      </c>
      <c r="B926" t="n">
        <v>85</v>
      </c>
      <c r="C926" t="inlineStr">
        <is>
          <t xml:space="preserve">CONCLUIDO	</t>
        </is>
      </c>
      <c r="D926" t="n">
        <v>3.6151</v>
      </c>
      <c r="E926" t="n">
        <v>27.66</v>
      </c>
      <c r="F926" t="n">
        <v>24.68</v>
      </c>
      <c r="G926" t="n">
        <v>82.26000000000001</v>
      </c>
      <c r="H926" t="n">
        <v>1.11</v>
      </c>
      <c r="I926" t="n">
        <v>18</v>
      </c>
      <c r="J926" t="n">
        <v>183.37</v>
      </c>
      <c r="K926" t="n">
        <v>51.39</v>
      </c>
      <c r="L926" t="n">
        <v>11.5</v>
      </c>
      <c r="M926" t="n">
        <v>1</v>
      </c>
      <c r="N926" t="n">
        <v>35.48</v>
      </c>
      <c r="O926" t="n">
        <v>22849.49</v>
      </c>
      <c r="P926" t="n">
        <v>246.42</v>
      </c>
      <c r="Q926" t="n">
        <v>1397.17</v>
      </c>
      <c r="R926" t="n">
        <v>88.73999999999999</v>
      </c>
      <c r="S926" t="n">
        <v>66.97</v>
      </c>
      <c r="T926" t="n">
        <v>8283.24</v>
      </c>
      <c r="U926" t="n">
        <v>0.75</v>
      </c>
      <c r="V926" t="n">
        <v>0.85</v>
      </c>
      <c r="W926" t="n">
        <v>5.34</v>
      </c>
      <c r="X926" t="n">
        <v>0.51</v>
      </c>
      <c r="Y926" t="n">
        <v>1</v>
      </c>
      <c r="Z926" t="n">
        <v>10</v>
      </c>
    </row>
    <row r="927">
      <c r="A927" t="n">
        <v>43</v>
      </c>
      <c r="B927" t="n">
        <v>85</v>
      </c>
      <c r="C927" t="inlineStr">
        <is>
          <t xml:space="preserve">CONCLUIDO	</t>
        </is>
      </c>
      <c r="D927" t="n">
        <v>3.6154</v>
      </c>
      <c r="E927" t="n">
        <v>27.66</v>
      </c>
      <c r="F927" t="n">
        <v>24.68</v>
      </c>
      <c r="G927" t="n">
        <v>82.26000000000001</v>
      </c>
      <c r="H927" t="n">
        <v>1.13</v>
      </c>
      <c r="I927" t="n">
        <v>18</v>
      </c>
      <c r="J927" t="n">
        <v>183.74</v>
      </c>
      <c r="K927" t="n">
        <v>51.39</v>
      </c>
      <c r="L927" t="n">
        <v>11.75</v>
      </c>
      <c r="M927" t="n">
        <v>0</v>
      </c>
      <c r="N927" t="n">
        <v>35.6</v>
      </c>
      <c r="O927" t="n">
        <v>22895.85</v>
      </c>
      <c r="P927" t="n">
        <v>246.78</v>
      </c>
      <c r="Q927" t="n">
        <v>1397.17</v>
      </c>
      <c r="R927" t="n">
        <v>88.70999999999999</v>
      </c>
      <c r="S927" t="n">
        <v>66.97</v>
      </c>
      <c r="T927" t="n">
        <v>8267.27</v>
      </c>
      <c r="U927" t="n">
        <v>0.75</v>
      </c>
      <c r="V927" t="n">
        <v>0.85</v>
      </c>
      <c r="W927" t="n">
        <v>5.34</v>
      </c>
      <c r="X927" t="n">
        <v>0.51</v>
      </c>
      <c r="Y927" t="n">
        <v>1</v>
      </c>
      <c r="Z927" t="n">
        <v>10</v>
      </c>
    </row>
    <row r="928">
      <c r="A928" t="n">
        <v>0</v>
      </c>
      <c r="B928" t="n">
        <v>20</v>
      </c>
      <c r="C928" t="inlineStr">
        <is>
          <t xml:space="preserve">CONCLUIDO	</t>
        </is>
      </c>
      <c r="D928" t="n">
        <v>3.3474</v>
      </c>
      <c r="E928" t="n">
        <v>29.87</v>
      </c>
      <c r="F928" t="n">
        <v>26.94</v>
      </c>
      <c r="G928" t="n">
        <v>16.66</v>
      </c>
      <c r="H928" t="n">
        <v>0.34</v>
      </c>
      <c r="I928" t="n">
        <v>97</v>
      </c>
      <c r="J928" t="n">
        <v>51.33</v>
      </c>
      <c r="K928" t="n">
        <v>24.83</v>
      </c>
      <c r="L928" t="n">
        <v>1</v>
      </c>
      <c r="M928" t="n">
        <v>95</v>
      </c>
      <c r="N928" t="n">
        <v>5.51</v>
      </c>
      <c r="O928" t="n">
        <v>6564.78</v>
      </c>
      <c r="P928" t="n">
        <v>133.57</v>
      </c>
      <c r="Q928" t="n">
        <v>1397.28</v>
      </c>
      <c r="R928" t="n">
        <v>162.98</v>
      </c>
      <c r="S928" t="n">
        <v>66.97</v>
      </c>
      <c r="T928" t="n">
        <v>45006.3</v>
      </c>
      <c r="U928" t="n">
        <v>0.41</v>
      </c>
      <c r="V928" t="n">
        <v>0.78</v>
      </c>
      <c r="W928" t="n">
        <v>5.45</v>
      </c>
      <c r="X928" t="n">
        <v>2.77</v>
      </c>
      <c r="Y928" t="n">
        <v>1</v>
      </c>
      <c r="Z928" t="n">
        <v>10</v>
      </c>
    </row>
    <row r="929">
      <c r="A929" t="n">
        <v>1</v>
      </c>
      <c r="B929" t="n">
        <v>20</v>
      </c>
      <c r="C929" t="inlineStr">
        <is>
          <t xml:space="preserve">CONCLUIDO	</t>
        </is>
      </c>
      <c r="D929" t="n">
        <v>3.4432</v>
      </c>
      <c r="E929" t="n">
        <v>29.04</v>
      </c>
      <c r="F929" t="n">
        <v>26.37</v>
      </c>
      <c r="G929" t="n">
        <v>20.82</v>
      </c>
      <c r="H929" t="n">
        <v>0.42</v>
      </c>
      <c r="I929" t="n">
        <v>76</v>
      </c>
      <c r="J929" t="n">
        <v>51.62</v>
      </c>
      <c r="K929" t="n">
        <v>24.83</v>
      </c>
      <c r="L929" t="n">
        <v>1.25</v>
      </c>
      <c r="M929" t="n">
        <v>42</v>
      </c>
      <c r="N929" t="n">
        <v>5.54</v>
      </c>
      <c r="O929" t="n">
        <v>6599.8</v>
      </c>
      <c r="P929" t="n">
        <v>125.2</v>
      </c>
      <c r="Q929" t="n">
        <v>1397.37</v>
      </c>
      <c r="R929" t="n">
        <v>142.35</v>
      </c>
      <c r="S929" t="n">
        <v>66.97</v>
      </c>
      <c r="T929" t="n">
        <v>34796.09</v>
      </c>
      <c r="U929" t="n">
        <v>0.47</v>
      </c>
      <c r="V929" t="n">
        <v>0.8</v>
      </c>
      <c r="W929" t="n">
        <v>5.47</v>
      </c>
      <c r="X929" t="n">
        <v>2.2</v>
      </c>
      <c r="Y929" t="n">
        <v>1</v>
      </c>
      <c r="Z929" t="n">
        <v>10</v>
      </c>
    </row>
    <row r="930">
      <c r="A930" t="n">
        <v>2</v>
      </c>
      <c r="B930" t="n">
        <v>20</v>
      </c>
      <c r="C930" t="inlineStr">
        <is>
          <t xml:space="preserve">CONCLUIDO	</t>
        </is>
      </c>
      <c r="D930" t="n">
        <v>3.4633</v>
      </c>
      <c r="E930" t="n">
        <v>28.87</v>
      </c>
      <c r="F930" t="n">
        <v>26.26</v>
      </c>
      <c r="G930" t="n">
        <v>22.19</v>
      </c>
      <c r="H930" t="n">
        <v>0.5</v>
      </c>
      <c r="I930" t="n">
        <v>71</v>
      </c>
      <c r="J930" t="n">
        <v>51.9</v>
      </c>
      <c r="K930" t="n">
        <v>24.83</v>
      </c>
      <c r="L930" t="n">
        <v>1.5</v>
      </c>
      <c r="M930" t="n">
        <v>2</v>
      </c>
      <c r="N930" t="n">
        <v>5.57</v>
      </c>
      <c r="O930" t="n">
        <v>6634.84</v>
      </c>
      <c r="P930" t="n">
        <v>124</v>
      </c>
      <c r="Q930" t="n">
        <v>1397.59</v>
      </c>
      <c r="R930" t="n">
        <v>137.57</v>
      </c>
      <c r="S930" t="n">
        <v>66.97</v>
      </c>
      <c r="T930" t="n">
        <v>32429.25</v>
      </c>
      <c r="U930" t="n">
        <v>0.49</v>
      </c>
      <c r="V930" t="n">
        <v>0.8</v>
      </c>
      <c r="W930" t="n">
        <v>5.51</v>
      </c>
      <c r="X930" t="n">
        <v>2.09</v>
      </c>
      <c r="Y930" t="n">
        <v>1</v>
      </c>
      <c r="Z930" t="n">
        <v>10</v>
      </c>
    </row>
    <row r="931">
      <c r="A931" t="n">
        <v>3</v>
      </c>
      <c r="B931" t="n">
        <v>20</v>
      </c>
      <c r="C931" t="inlineStr">
        <is>
          <t xml:space="preserve">CONCLUIDO	</t>
        </is>
      </c>
      <c r="D931" t="n">
        <v>3.4632</v>
      </c>
      <c r="E931" t="n">
        <v>28.87</v>
      </c>
      <c r="F931" t="n">
        <v>26.26</v>
      </c>
      <c r="G931" t="n">
        <v>22.19</v>
      </c>
      <c r="H931" t="n">
        <v>0.58</v>
      </c>
      <c r="I931" t="n">
        <v>71</v>
      </c>
      <c r="J931" t="n">
        <v>52.19</v>
      </c>
      <c r="K931" t="n">
        <v>24.83</v>
      </c>
      <c r="L931" t="n">
        <v>1.75</v>
      </c>
      <c r="M931" t="n">
        <v>0</v>
      </c>
      <c r="N931" t="n">
        <v>5.61</v>
      </c>
      <c r="O931" t="n">
        <v>6670.02</v>
      </c>
      <c r="P931" t="n">
        <v>124.53</v>
      </c>
      <c r="Q931" t="n">
        <v>1397.49</v>
      </c>
      <c r="R931" t="n">
        <v>137.3</v>
      </c>
      <c r="S931" t="n">
        <v>66.97</v>
      </c>
      <c r="T931" t="n">
        <v>32297.46</v>
      </c>
      <c r="U931" t="n">
        <v>0.49</v>
      </c>
      <c r="V931" t="n">
        <v>0.8</v>
      </c>
      <c r="W931" t="n">
        <v>5.51</v>
      </c>
      <c r="X931" t="n">
        <v>2.09</v>
      </c>
      <c r="Y931" t="n">
        <v>1</v>
      </c>
      <c r="Z931" t="n">
        <v>10</v>
      </c>
    </row>
    <row r="932">
      <c r="A932" t="n">
        <v>0</v>
      </c>
      <c r="B932" t="n">
        <v>120</v>
      </c>
      <c r="C932" t="inlineStr">
        <is>
          <t xml:space="preserve">CONCLUIDO	</t>
        </is>
      </c>
      <c r="D932" t="n">
        <v>1.7133</v>
      </c>
      <c r="E932" t="n">
        <v>58.37</v>
      </c>
      <c r="F932" t="n">
        <v>36.71</v>
      </c>
      <c r="G932" t="n">
        <v>5.29</v>
      </c>
      <c r="H932" t="n">
        <v>0.08</v>
      </c>
      <c r="I932" t="n">
        <v>416</v>
      </c>
      <c r="J932" t="n">
        <v>232.68</v>
      </c>
      <c r="K932" t="n">
        <v>57.72</v>
      </c>
      <c r="L932" t="n">
        <v>1</v>
      </c>
      <c r="M932" t="n">
        <v>414</v>
      </c>
      <c r="N932" t="n">
        <v>53.95</v>
      </c>
      <c r="O932" t="n">
        <v>28931.02</v>
      </c>
      <c r="P932" t="n">
        <v>573.86</v>
      </c>
      <c r="Q932" t="n">
        <v>1398.32</v>
      </c>
      <c r="R932" t="n">
        <v>481.57</v>
      </c>
      <c r="S932" t="n">
        <v>66.97</v>
      </c>
      <c r="T932" t="n">
        <v>202706.53</v>
      </c>
      <c r="U932" t="n">
        <v>0.14</v>
      </c>
      <c r="V932" t="n">
        <v>0.57</v>
      </c>
      <c r="W932" t="n">
        <v>6</v>
      </c>
      <c r="X932" t="n">
        <v>12.52</v>
      </c>
      <c r="Y932" t="n">
        <v>1</v>
      </c>
      <c r="Z932" t="n">
        <v>10</v>
      </c>
    </row>
    <row r="933">
      <c r="A933" t="n">
        <v>1</v>
      </c>
      <c r="B933" t="n">
        <v>120</v>
      </c>
      <c r="C933" t="inlineStr">
        <is>
          <t xml:space="preserve">CONCLUIDO	</t>
        </is>
      </c>
      <c r="D933" t="n">
        <v>2.0255</v>
      </c>
      <c r="E933" t="n">
        <v>49.37</v>
      </c>
      <c r="F933" t="n">
        <v>33.04</v>
      </c>
      <c r="G933" t="n">
        <v>6.63</v>
      </c>
      <c r="H933" t="n">
        <v>0.1</v>
      </c>
      <c r="I933" t="n">
        <v>299</v>
      </c>
      <c r="J933" t="n">
        <v>233.1</v>
      </c>
      <c r="K933" t="n">
        <v>57.72</v>
      </c>
      <c r="L933" t="n">
        <v>1.25</v>
      </c>
      <c r="M933" t="n">
        <v>297</v>
      </c>
      <c r="N933" t="n">
        <v>54.13</v>
      </c>
      <c r="O933" t="n">
        <v>28983.75</v>
      </c>
      <c r="P933" t="n">
        <v>515.41</v>
      </c>
      <c r="Q933" t="n">
        <v>1397.84</v>
      </c>
      <c r="R933" t="n">
        <v>361.77</v>
      </c>
      <c r="S933" t="n">
        <v>66.97</v>
      </c>
      <c r="T933" t="n">
        <v>143391.99</v>
      </c>
      <c r="U933" t="n">
        <v>0.19</v>
      </c>
      <c r="V933" t="n">
        <v>0.64</v>
      </c>
      <c r="W933" t="n">
        <v>5.79</v>
      </c>
      <c r="X933" t="n">
        <v>8.859999999999999</v>
      </c>
      <c r="Y933" t="n">
        <v>1</v>
      </c>
      <c r="Z933" t="n">
        <v>10</v>
      </c>
    </row>
    <row r="934">
      <c r="A934" t="n">
        <v>2</v>
      </c>
      <c r="B934" t="n">
        <v>120</v>
      </c>
      <c r="C934" t="inlineStr">
        <is>
          <t xml:space="preserve">CONCLUIDO	</t>
        </is>
      </c>
      <c r="D934" t="n">
        <v>2.2539</v>
      </c>
      <c r="E934" t="n">
        <v>44.37</v>
      </c>
      <c r="F934" t="n">
        <v>31.04</v>
      </c>
      <c r="G934" t="n">
        <v>7.99</v>
      </c>
      <c r="H934" t="n">
        <v>0.11</v>
      </c>
      <c r="I934" t="n">
        <v>233</v>
      </c>
      <c r="J934" t="n">
        <v>233.53</v>
      </c>
      <c r="K934" t="n">
        <v>57.72</v>
      </c>
      <c r="L934" t="n">
        <v>1.5</v>
      </c>
      <c r="M934" t="n">
        <v>231</v>
      </c>
      <c r="N934" t="n">
        <v>54.31</v>
      </c>
      <c r="O934" t="n">
        <v>29036.54</v>
      </c>
      <c r="P934" t="n">
        <v>483.12</v>
      </c>
      <c r="Q934" t="n">
        <v>1397.73</v>
      </c>
      <c r="R934" t="n">
        <v>295.77</v>
      </c>
      <c r="S934" t="n">
        <v>66.97</v>
      </c>
      <c r="T934" t="n">
        <v>110720.5</v>
      </c>
      <c r="U934" t="n">
        <v>0.23</v>
      </c>
      <c r="V934" t="n">
        <v>0.68</v>
      </c>
      <c r="W934" t="n">
        <v>5.71</v>
      </c>
      <c r="X934" t="n">
        <v>6.87</v>
      </c>
      <c r="Y934" t="n">
        <v>1</v>
      </c>
      <c r="Z934" t="n">
        <v>10</v>
      </c>
    </row>
    <row r="935">
      <c r="A935" t="n">
        <v>3</v>
      </c>
      <c r="B935" t="n">
        <v>120</v>
      </c>
      <c r="C935" t="inlineStr">
        <is>
          <t xml:space="preserve">CONCLUIDO	</t>
        </is>
      </c>
      <c r="D935" t="n">
        <v>2.4305</v>
      </c>
      <c r="E935" t="n">
        <v>41.14</v>
      </c>
      <c r="F935" t="n">
        <v>29.73</v>
      </c>
      <c r="G935" t="n">
        <v>9.34</v>
      </c>
      <c r="H935" t="n">
        <v>0.13</v>
      </c>
      <c r="I935" t="n">
        <v>191</v>
      </c>
      <c r="J935" t="n">
        <v>233.96</v>
      </c>
      <c r="K935" t="n">
        <v>57.72</v>
      </c>
      <c r="L935" t="n">
        <v>1.75</v>
      </c>
      <c r="M935" t="n">
        <v>189</v>
      </c>
      <c r="N935" t="n">
        <v>54.49</v>
      </c>
      <c r="O935" t="n">
        <v>29089.39</v>
      </c>
      <c r="P935" t="n">
        <v>461.68</v>
      </c>
      <c r="Q935" t="n">
        <v>1397.51</v>
      </c>
      <c r="R935" t="n">
        <v>254.12</v>
      </c>
      <c r="S935" t="n">
        <v>66.97</v>
      </c>
      <c r="T935" t="n">
        <v>90107.5</v>
      </c>
      <c r="U935" t="n">
        <v>0.26</v>
      </c>
      <c r="V935" t="n">
        <v>0.71</v>
      </c>
      <c r="W935" t="n">
        <v>5.61</v>
      </c>
      <c r="X935" t="n">
        <v>5.56</v>
      </c>
      <c r="Y935" t="n">
        <v>1</v>
      </c>
      <c r="Z935" t="n">
        <v>10</v>
      </c>
    </row>
    <row r="936">
      <c r="A936" t="n">
        <v>4</v>
      </c>
      <c r="B936" t="n">
        <v>120</v>
      </c>
      <c r="C936" t="inlineStr">
        <is>
          <t xml:space="preserve">CONCLUIDO	</t>
        </is>
      </c>
      <c r="D936" t="n">
        <v>2.568</v>
      </c>
      <c r="E936" t="n">
        <v>38.94</v>
      </c>
      <c r="F936" t="n">
        <v>28.85</v>
      </c>
      <c r="G936" t="n">
        <v>10.69</v>
      </c>
      <c r="H936" t="n">
        <v>0.15</v>
      </c>
      <c r="I936" t="n">
        <v>162</v>
      </c>
      <c r="J936" t="n">
        <v>234.39</v>
      </c>
      <c r="K936" t="n">
        <v>57.72</v>
      </c>
      <c r="L936" t="n">
        <v>2</v>
      </c>
      <c r="M936" t="n">
        <v>160</v>
      </c>
      <c r="N936" t="n">
        <v>54.67</v>
      </c>
      <c r="O936" t="n">
        <v>29142.31</v>
      </c>
      <c r="P936" t="n">
        <v>446.88</v>
      </c>
      <c r="Q936" t="n">
        <v>1397.59</v>
      </c>
      <c r="R936" t="n">
        <v>225.78</v>
      </c>
      <c r="S936" t="n">
        <v>66.97</v>
      </c>
      <c r="T936" t="n">
        <v>76083.03999999999</v>
      </c>
      <c r="U936" t="n">
        <v>0.3</v>
      </c>
      <c r="V936" t="n">
        <v>0.73</v>
      </c>
      <c r="W936" t="n">
        <v>5.54</v>
      </c>
      <c r="X936" t="n">
        <v>4.68</v>
      </c>
      <c r="Y936" t="n">
        <v>1</v>
      </c>
      <c r="Z936" t="n">
        <v>10</v>
      </c>
    </row>
    <row r="937">
      <c r="A937" t="n">
        <v>5</v>
      </c>
      <c r="B937" t="n">
        <v>120</v>
      </c>
      <c r="C937" t="inlineStr">
        <is>
          <t xml:space="preserve">CONCLUIDO	</t>
        </is>
      </c>
      <c r="D937" t="n">
        <v>2.6768</v>
      </c>
      <c r="E937" t="n">
        <v>37.36</v>
      </c>
      <c r="F937" t="n">
        <v>28.23</v>
      </c>
      <c r="G937" t="n">
        <v>12.01</v>
      </c>
      <c r="H937" t="n">
        <v>0.17</v>
      </c>
      <c r="I937" t="n">
        <v>141</v>
      </c>
      <c r="J937" t="n">
        <v>234.82</v>
      </c>
      <c r="K937" t="n">
        <v>57.72</v>
      </c>
      <c r="L937" t="n">
        <v>2.25</v>
      </c>
      <c r="M937" t="n">
        <v>139</v>
      </c>
      <c r="N937" t="n">
        <v>54.85</v>
      </c>
      <c r="O937" t="n">
        <v>29195.29</v>
      </c>
      <c r="P937" t="n">
        <v>436.21</v>
      </c>
      <c r="Q937" t="n">
        <v>1397.54</v>
      </c>
      <c r="R937" t="n">
        <v>204.94</v>
      </c>
      <c r="S937" t="n">
        <v>66.97</v>
      </c>
      <c r="T937" t="n">
        <v>65765.89999999999</v>
      </c>
      <c r="U937" t="n">
        <v>0.33</v>
      </c>
      <c r="V937" t="n">
        <v>0.75</v>
      </c>
      <c r="W937" t="n">
        <v>5.52</v>
      </c>
      <c r="X937" t="n">
        <v>4.06</v>
      </c>
      <c r="Y937" t="n">
        <v>1</v>
      </c>
      <c r="Z937" t="n">
        <v>10</v>
      </c>
    </row>
    <row r="938">
      <c r="A938" t="n">
        <v>6</v>
      </c>
      <c r="B938" t="n">
        <v>120</v>
      </c>
      <c r="C938" t="inlineStr">
        <is>
          <t xml:space="preserve">CONCLUIDO	</t>
        </is>
      </c>
      <c r="D938" t="n">
        <v>2.7725</v>
      </c>
      <c r="E938" t="n">
        <v>36.07</v>
      </c>
      <c r="F938" t="n">
        <v>27.71</v>
      </c>
      <c r="G938" t="n">
        <v>13.41</v>
      </c>
      <c r="H938" t="n">
        <v>0.19</v>
      </c>
      <c r="I938" t="n">
        <v>124</v>
      </c>
      <c r="J938" t="n">
        <v>235.25</v>
      </c>
      <c r="K938" t="n">
        <v>57.72</v>
      </c>
      <c r="L938" t="n">
        <v>2.5</v>
      </c>
      <c r="M938" t="n">
        <v>122</v>
      </c>
      <c r="N938" t="n">
        <v>55.03</v>
      </c>
      <c r="O938" t="n">
        <v>29248.33</v>
      </c>
      <c r="P938" t="n">
        <v>427.06</v>
      </c>
      <c r="Q938" t="n">
        <v>1397.56</v>
      </c>
      <c r="R938" t="n">
        <v>188.38</v>
      </c>
      <c r="S938" t="n">
        <v>66.97</v>
      </c>
      <c r="T938" t="n">
        <v>57570.63</v>
      </c>
      <c r="U938" t="n">
        <v>0.36</v>
      </c>
      <c r="V938" t="n">
        <v>0.76</v>
      </c>
      <c r="W938" t="n">
        <v>5.49</v>
      </c>
      <c r="X938" t="n">
        <v>3.54</v>
      </c>
      <c r="Y938" t="n">
        <v>1</v>
      </c>
      <c r="Z938" t="n">
        <v>10</v>
      </c>
    </row>
    <row r="939">
      <c r="A939" t="n">
        <v>7</v>
      </c>
      <c r="B939" t="n">
        <v>120</v>
      </c>
      <c r="C939" t="inlineStr">
        <is>
          <t xml:space="preserve">CONCLUIDO	</t>
        </is>
      </c>
      <c r="D939" t="n">
        <v>2.8467</v>
      </c>
      <c r="E939" t="n">
        <v>35.13</v>
      </c>
      <c r="F939" t="n">
        <v>27.36</v>
      </c>
      <c r="G939" t="n">
        <v>14.79</v>
      </c>
      <c r="H939" t="n">
        <v>0.21</v>
      </c>
      <c r="I939" t="n">
        <v>111</v>
      </c>
      <c r="J939" t="n">
        <v>235.68</v>
      </c>
      <c r="K939" t="n">
        <v>57.72</v>
      </c>
      <c r="L939" t="n">
        <v>2.75</v>
      </c>
      <c r="M939" t="n">
        <v>109</v>
      </c>
      <c r="N939" t="n">
        <v>55.21</v>
      </c>
      <c r="O939" t="n">
        <v>29301.44</v>
      </c>
      <c r="P939" t="n">
        <v>420.85</v>
      </c>
      <c r="Q939" t="n">
        <v>1397.32</v>
      </c>
      <c r="R939" t="n">
        <v>176.4</v>
      </c>
      <c r="S939" t="n">
        <v>66.97</v>
      </c>
      <c r="T939" t="n">
        <v>51644.77</v>
      </c>
      <c r="U939" t="n">
        <v>0.38</v>
      </c>
      <c r="V939" t="n">
        <v>0.77</v>
      </c>
      <c r="W939" t="n">
        <v>5.48</v>
      </c>
      <c r="X939" t="n">
        <v>3.19</v>
      </c>
      <c r="Y939" t="n">
        <v>1</v>
      </c>
      <c r="Z939" t="n">
        <v>10</v>
      </c>
    </row>
    <row r="940">
      <c r="A940" t="n">
        <v>8</v>
      </c>
      <c r="B940" t="n">
        <v>120</v>
      </c>
      <c r="C940" t="inlineStr">
        <is>
          <t xml:space="preserve">CONCLUIDO	</t>
        </is>
      </c>
      <c r="D940" t="n">
        <v>2.909</v>
      </c>
      <c r="E940" t="n">
        <v>34.38</v>
      </c>
      <c r="F940" t="n">
        <v>27.07</v>
      </c>
      <c r="G940" t="n">
        <v>16.08</v>
      </c>
      <c r="H940" t="n">
        <v>0.23</v>
      </c>
      <c r="I940" t="n">
        <v>101</v>
      </c>
      <c r="J940" t="n">
        <v>236.11</v>
      </c>
      <c r="K940" t="n">
        <v>57.72</v>
      </c>
      <c r="L940" t="n">
        <v>3</v>
      </c>
      <c r="M940" t="n">
        <v>99</v>
      </c>
      <c r="N940" t="n">
        <v>55.39</v>
      </c>
      <c r="O940" t="n">
        <v>29354.61</v>
      </c>
      <c r="P940" t="n">
        <v>415.13</v>
      </c>
      <c r="Q940" t="n">
        <v>1397.37</v>
      </c>
      <c r="R940" t="n">
        <v>167.17</v>
      </c>
      <c r="S940" t="n">
        <v>66.97</v>
      </c>
      <c r="T940" t="n">
        <v>47082.39</v>
      </c>
      <c r="U940" t="n">
        <v>0.4</v>
      </c>
      <c r="V940" t="n">
        <v>0.78</v>
      </c>
      <c r="W940" t="n">
        <v>5.46</v>
      </c>
      <c r="X940" t="n">
        <v>2.9</v>
      </c>
      <c r="Y940" t="n">
        <v>1</v>
      </c>
      <c r="Z940" t="n">
        <v>10</v>
      </c>
    </row>
    <row r="941">
      <c r="A941" t="n">
        <v>9</v>
      </c>
      <c r="B941" t="n">
        <v>120</v>
      </c>
      <c r="C941" t="inlineStr">
        <is>
          <t xml:space="preserve">CONCLUIDO	</t>
        </is>
      </c>
      <c r="D941" t="n">
        <v>2.9682</v>
      </c>
      <c r="E941" t="n">
        <v>33.69</v>
      </c>
      <c r="F941" t="n">
        <v>26.79</v>
      </c>
      <c r="G941" t="n">
        <v>17.47</v>
      </c>
      <c r="H941" t="n">
        <v>0.24</v>
      </c>
      <c r="I941" t="n">
        <v>92</v>
      </c>
      <c r="J941" t="n">
        <v>236.54</v>
      </c>
      <c r="K941" t="n">
        <v>57.72</v>
      </c>
      <c r="L941" t="n">
        <v>3.25</v>
      </c>
      <c r="M941" t="n">
        <v>90</v>
      </c>
      <c r="N941" t="n">
        <v>55.57</v>
      </c>
      <c r="O941" t="n">
        <v>29407.85</v>
      </c>
      <c r="P941" t="n">
        <v>409.82</v>
      </c>
      <c r="Q941" t="n">
        <v>1397.39</v>
      </c>
      <c r="R941" t="n">
        <v>157.74</v>
      </c>
      <c r="S941" t="n">
        <v>66.97</v>
      </c>
      <c r="T941" t="n">
        <v>42411.83</v>
      </c>
      <c r="U941" t="n">
        <v>0.42</v>
      </c>
      <c r="V941" t="n">
        <v>0.79</v>
      </c>
      <c r="W941" t="n">
        <v>5.45</v>
      </c>
      <c r="X941" t="n">
        <v>2.62</v>
      </c>
      <c r="Y941" t="n">
        <v>1</v>
      </c>
      <c r="Z941" t="n">
        <v>10</v>
      </c>
    </row>
    <row r="942">
      <c r="A942" t="n">
        <v>10</v>
      </c>
      <c r="B942" t="n">
        <v>120</v>
      </c>
      <c r="C942" t="inlineStr">
        <is>
          <t xml:space="preserve">CONCLUIDO	</t>
        </is>
      </c>
      <c r="D942" t="n">
        <v>3.0125</v>
      </c>
      <c r="E942" t="n">
        <v>33.19</v>
      </c>
      <c r="F942" t="n">
        <v>26.61</v>
      </c>
      <c r="G942" t="n">
        <v>18.79</v>
      </c>
      <c r="H942" t="n">
        <v>0.26</v>
      </c>
      <c r="I942" t="n">
        <v>85</v>
      </c>
      <c r="J942" t="n">
        <v>236.98</v>
      </c>
      <c r="K942" t="n">
        <v>57.72</v>
      </c>
      <c r="L942" t="n">
        <v>3.5</v>
      </c>
      <c r="M942" t="n">
        <v>83</v>
      </c>
      <c r="N942" t="n">
        <v>55.75</v>
      </c>
      <c r="O942" t="n">
        <v>29461.15</v>
      </c>
      <c r="P942" t="n">
        <v>406.13</v>
      </c>
      <c r="Q942" t="n">
        <v>1397.3</v>
      </c>
      <c r="R942" t="n">
        <v>151.86</v>
      </c>
      <c r="S942" t="n">
        <v>66.97</v>
      </c>
      <c r="T942" t="n">
        <v>39506.95</v>
      </c>
      <c r="U942" t="n">
        <v>0.44</v>
      </c>
      <c r="V942" t="n">
        <v>0.79</v>
      </c>
      <c r="W942" t="n">
        <v>5.45</v>
      </c>
      <c r="X942" t="n">
        <v>2.45</v>
      </c>
      <c r="Y942" t="n">
        <v>1</v>
      </c>
      <c r="Z942" t="n">
        <v>10</v>
      </c>
    </row>
    <row r="943">
      <c r="A943" t="n">
        <v>11</v>
      </c>
      <c r="B943" t="n">
        <v>120</v>
      </c>
      <c r="C943" t="inlineStr">
        <is>
          <t xml:space="preserve">CONCLUIDO	</t>
        </is>
      </c>
      <c r="D943" t="n">
        <v>3.0614</v>
      </c>
      <c r="E943" t="n">
        <v>32.67</v>
      </c>
      <c r="F943" t="n">
        <v>26.4</v>
      </c>
      <c r="G943" t="n">
        <v>20.31</v>
      </c>
      <c r="H943" t="n">
        <v>0.28</v>
      </c>
      <c r="I943" t="n">
        <v>78</v>
      </c>
      <c r="J943" t="n">
        <v>237.41</v>
      </c>
      <c r="K943" t="n">
        <v>57.72</v>
      </c>
      <c r="L943" t="n">
        <v>3.75</v>
      </c>
      <c r="M943" t="n">
        <v>76</v>
      </c>
      <c r="N943" t="n">
        <v>55.93</v>
      </c>
      <c r="O943" t="n">
        <v>29514.51</v>
      </c>
      <c r="P943" t="n">
        <v>401.88</v>
      </c>
      <c r="Q943" t="n">
        <v>1397.41</v>
      </c>
      <c r="R943" t="n">
        <v>145.45</v>
      </c>
      <c r="S943" t="n">
        <v>66.97</v>
      </c>
      <c r="T943" t="n">
        <v>36337.96</v>
      </c>
      <c r="U943" t="n">
        <v>0.46</v>
      </c>
      <c r="V943" t="n">
        <v>0.8</v>
      </c>
      <c r="W943" t="n">
        <v>5.42</v>
      </c>
      <c r="X943" t="n">
        <v>2.24</v>
      </c>
      <c r="Y943" t="n">
        <v>1</v>
      </c>
      <c r="Z943" t="n">
        <v>10</v>
      </c>
    </row>
    <row r="944">
      <c r="A944" t="n">
        <v>12</v>
      </c>
      <c r="B944" t="n">
        <v>120</v>
      </c>
      <c r="C944" t="inlineStr">
        <is>
          <t xml:space="preserve">CONCLUIDO	</t>
        </is>
      </c>
      <c r="D944" t="n">
        <v>3.0985</v>
      </c>
      <c r="E944" t="n">
        <v>32.27</v>
      </c>
      <c r="F944" t="n">
        <v>26.24</v>
      </c>
      <c r="G944" t="n">
        <v>21.57</v>
      </c>
      <c r="H944" t="n">
        <v>0.3</v>
      </c>
      <c r="I944" t="n">
        <v>73</v>
      </c>
      <c r="J944" t="n">
        <v>237.84</v>
      </c>
      <c r="K944" t="n">
        <v>57.72</v>
      </c>
      <c r="L944" t="n">
        <v>4</v>
      </c>
      <c r="M944" t="n">
        <v>71</v>
      </c>
      <c r="N944" t="n">
        <v>56.12</v>
      </c>
      <c r="O944" t="n">
        <v>29567.95</v>
      </c>
      <c r="P944" t="n">
        <v>398.42</v>
      </c>
      <c r="Q944" t="n">
        <v>1397.5</v>
      </c>
      <c r="R944" t="n">
        <v>140.47</v>
      </c>
      <c r="S944" t="n">
        <v>66.97</v>
      </c>
      <c r="T944" t="n">
        <v>33870.76</v>
      </c>
      <c r="U944" t="n">
        <v>0.48</v>
      </c>
      <c r="V944" t="n">
        <v>0.8</v>
      </c>
      <c r="W944" t="n">
        <v>5.4</v>
      </c>
      <c r="X944" t="n">
        <v>2.07</v>
      </c>
      <c r="Y944" t="n">
        <v>1</v>
      </c>
      <c r="Z944" t="n">
        <v>10</v>
      </c>
    </row>
    <row r="945">
      <c r="A945" t="n">
        <v>13</v>
      </c>
      <c r="B945" t="n">
        <v>120</v>
      </c>
      <c r="C945" t="inlineStr">
        <is>
          <t xml:space="preserve">CONCLUIDO	</t>
        </is>
      </c>
      <c r="D945" t="n">
        <v>3.1338</v>
      </c>
      <c r="E945" t="n">
        <v>31.91</v>
      </c>
      <c r="F945" t="n">
        <v>26.1</v>
      </c>
      <c r="G945" t="n">
        <v>23.03</v>
      </c>
      <c r="H945" t="n">
        <v>0.32</v>
      </c>
      <c r="I945" t="n">
        <v>68</v>
      </c>
      <c r="J945" t="n">
        <v>238.28</v>
      </c>
      <c r="K945" t="n">
        <v>57.72</v>
      </c>
      <c r="L945" t="n">
        <v>4.25</v>
      </c>
      <c r="M945" t="n">
        <v>66</v>
      </c>
      <c r="N945" t="n">
        <v>56.3</v>
      </c>
      <c r="O945" t="n">
        <v>29621.44</v>
      </c>
      <c r="P945" t="n">
        <v>395.24</v>
      </c>
      <c r="Q945" t="n">
        <v>1397.56</v>
      </c>
      <c r="R945" t="n">
        <v>135.21</v>
      </c>
      <c r="S945" t="n">
        <v>66.97</v>
      </c>
      <c r="T945" t="n">
        <v>31268.26</v>
      </c>
      <c r="U945" t="n">
        <v>0.5</v>
      </c>
      <c r="V945" t="n">
        <v>0.8100000000000001</v>
      </c>
      <c r="W945" t="n">
        <v>5.41</v>
      </c>
      <c r="X945" t="n">
        <v>1.93</v>
      </c>
      <c r="Y945" t="n">
        <v>1</v>
      </c>
      <c r="Z945" t="n">
        <v>10</v>
      </c>
    </row>
    <row r="946">
      <c r="A946" t="n">
        <v>14</v>
      </c>
      <c r="B946" t="n">
        <v>120</v>
      </c>
      <c r="C946" t="inlineStr">
        <is>
          <t xml:space="preserve">CONCLUIDO	</t>
        </is>
      </c>
      <c r="D946" t="n">
        <v>3.161</v>
      </c>
      <c r="E946" t="n">
        <v>31.64</v>
      </c>
      <c r="F946" t="n">
        <v>26.01</v>
      </c>
      <c r="G946" t="n">
        <v>24.39</v>
      </c>
      <c r="H946" t="n">
        <v>0.34</v>
      </c>
      <c r="I946" t="n">
        <v>64</v>
      </c>
      <c r="J946" t="n">
        <v>238.71</v>
      </c>
      <c r="K946" t="n">
        <v>57.72</v>
      </c>
      <c r="L946" t="n">
        <v>4.5</v>
      </c>
      <c r="M946" t="n">
        <v>62</v>
      </c>
      <c r="N946" t="n">
        <v>56.49</v>
      </c>
      <c r="O946" t="n">
        <v>29675.01</v>
      </c>
      <c r="P946" t="n">
        <v>392.89</v>
      </c>
      <c r="Q946" t="n">
        <v>1397.27</v>
      </c>
      <c r="R946" t="n">
        <v>132.48</v>
      </c>
      <c r="S946" t="n">
        <v>66.97</v>
      </c>
      <c r="T946" t="n">
        <v>29920.99</v>
      </c>
      <c r="U946" t="n">
        <v>0.51</v>
      </c>
      <c r="V946" t="n">
        <v>0.8100000000000001</v>
      </c>
      <c r="W946" t="n">
        <v>5.41</v>
      </c>
      <c r="X946" t="n">
        <v>1.84</v>
      </c>
      <c r="Y946" t="n">
        <v>1</v>
      </c>
      <c r="Z946" t="n">
        <v>10</v>
      </c>
    </row>
    <row r="947">
      <c r="A947" t="n">
        <v>15</v>
      </c>
      <c r="B947" t="n">
        <v>120</v>
      </c>
      <c r="C947" t="inlineStr">
        <is>
          <t xml:space="preserve">CONCLUIDO	</t>
        </is>
      </c>
      <c r="D947" t="n">
        <v>3.1942</v>
      </c>
      <c r="E947" t="n">
        <v>31.31</v>
      </c>
      <c r="F947" t="n">
        <v>25.86</v>
      </c>
      <c r="G947" t="n">
        <v>25.86</v>
      </c>
      <c r="H947" t="n">
        <v>0.35</v>
      </c>
      <c r="I947" t="n">
        <v>60</v>
      </c>
      <c r="J947" t="n">
        <v>239.14</v>
      </c>
      <c r="K947" t="n">
        <v>57.72</v>
      </c>
      <c r="L947" t="n">
        <v>4.75</v>
      </c>
      <c r="M947" t="n">
        <v>58</v>
      </c>
      <c r="N947" t="n">
        <v>56.67</v>
      </c>
      <c r="O947" t="n">
        <v>29728.63</v>
      </c>
      <c r="P947" t="n">
        <v>389.63</v>
      </c>
      <c r="Q947" t="n">
        <v>1397.38</v>
      </c>
      <c r="R947" t="n">
        <v>127.77</v>
      </c>
      <c r="S947" t="n">
        <v>66.97</v>
      </c>
      <c r="T947" t="n">
        <v>27585.69</v>
      </c>
      <c r="U947" t="n">
        <v>0.52</v>
      </c>
      <c r="V947" t="n">
        <v>0.8100000000000001</v>
      </c>
      <c r="W947" t="n">
        <v>5.39</v>
      </c>
      <c r="X947" t="n">
        <v>1.7</v>
      </c>
      <c r="Y947" t="n">
        <v>1</v>
      </c>
      <c r="Z947" t="n">
        <v>10</v>
      </c>
    </row>
    <row r="948">
      <c r="A948" t="n">
        <v>16</v>
      </c>
      <c r="B948" t="n">
        <v>120</v>
      </c>
      <c r="C948" t="inlineStr">
        <is>
          <t xml:space="preserve">CONCLUIDO	</t>
        </is>
      </c>
      <c r="D948" t="n">
        <v>3.2188</v>
      </c>
      <c r="E948" t="n">
        <v>31.07</v>
      </c>
      <c r="F948" t="n">
        <v>25.76</v>
      </c>
      <c r="G948" t="n">
        <v>27.12</v>
      </c>
      <c r="H948" t="n">
        <v>0.37</v>
      </c>
      <c r="I948" t="n">
        <v>57</v>
      </c>
      <c r="J948" t="n">
        <v>239.58</v>
      </c>
      <c r="K948" t="n">
        <v>57.72</v>
      </c>
      <c r="L948" t="n">
        <v>5</v>
      </c>
      <c r="M948" t="n">
        <v>55</v>
      </c>
      <c r="N948" t="n">
        <v>56.86</v>
      </c>
      <c r="O948" t="n">
        <v>29782.33</v>
      </c>
      <c r="P948" t="n">
        <v>386.73</v>
      </c>
      <c r="Q948" t="n">
        <v>1397.38</v>
      </c>
      <c r="R948" t="n">
        <v>124.42</v>
      </c>
      <c r="S948" t="n">
        <v>66.97</v>
      </c>
      <c r="T948" t="n">
        <v>25926.43</v>
      </c>
      <c r="U948" t="n">
        <v>0.54</v>
      </c>
      <c r="V948" t="n">
        <v>0.82</v>
      </c>
      <c r="W948" t="n">
        <v>5.39</v>
      </c>
      <c r="X948" t="n">
        <v>1.59</v>
      </c>
      <c r="Y948" t="n">
        <v>1</v>
      </c>
      <c r="Z948" t="n">
        <v>10</v>
      </c>
    </row>
    <row r="949">
      <c r="A949" t="n">
        <v>17</v>
      </c>
      <c r="B949" t="n">
        <v>120</v>
      </c>
      <c r="C949" t="inlineStr">
        <is>
          <t xml:space="preserve">CONCLUIDO	</t>
        </is>
      </c>
      <c r="D949" t="n">
        <v>3.24</v>
      </c>
      <c r="E949" t="n">
        <v>30.86</v>
      </c>
      <c r="F949" t="n">
        <v>25.7</v>
      </c>
      <c r="G949" t="n">
        <v>28.55</v>
      </c>
      <c r="H949" t="n">
        <v>0.39</v>
      </c>
      <c r="I949" t="n">
        <v>54</v>
      </c>
      <c r="J949" t="n">
        <v>240.02</v>
      </c>
      <c r="K949" t="n">
        <v>57.72</v>
      </c>
      <c r="L949" t="n">
        <v>5.25</v>
      </c>
      <c r="M949" t="n">
        <v>52</v>
      </c>
      <c r="N949" t="n">
        <v>57.04</v>
      </c>
      <c r="O949" t="n">
        <v>29836.09</v>
      </c>
      <c r="P949" t="n">
        <v>385.08</v>
      </c>
      <c r="Q949" t="n">
        <v>1397.27</v>
      </c>
      <c r="R949" t="n">
        <v>122.03</v>
      </c>
      <c r="S949" t="n">
        <v>66.97</v>
      </c>
      <c r="T949" t="n">
        <v>24744.86</v>
      </c>
      <c r="U949" t="n">
        <v>0.55</v>
      </c>
      <c r="V949" t="n">
        <v>0.82</v>
      </c>
      <c r="W949" t="n">
        <v>5.39</v>
      </c>
      <c r="X949" t="n">
        <v>1.53</v>
      </c>
      <c r="Y949" t="n">
        <v>1</v>
      </c>
      <c r="Z949" t="n">
        <v>10</v>
      </c>
    </row>
    <row r="950">
      <c r="A950" t="n">
        <v>18</v>
      </c>
      <c r="B950" t="n">
        <v>120</v>
      </c>
      <c r="C950" t="inlineStr">
        <is>
          <t xml:space="preserve">CONCLUIDO	</t>
        </is>
      </c>
      <c r="D950" t="n">
        <v>3.2625</v>
      </c>
      <c r="E950" t="n">
        <v>30.65</v>
      </c>
      <c r="F950" t="n">
        <v>25.62</v>
      </c>
      <c r="G950" t="n">
        <v>30.14</v>
      </c>
      <c r="H950" t="n">
        <v>0.41</v>
      </c>
      <c r="I950" t="n">
        <v>51</v>
      </c>
      <c r="J950" t="n">
        <v>240.45</v>
      </c>
      <c r="K950" t="n">
        <v>57.72</v>
      </c>
      <c r="L950" t="n">
        <v>5.5</v>
      </c>
      <c r="M950" t="n">
        <v>49</v>
      </c>
      <c r="N950" t="n">
        <v>57.23</v>
      </c>
      <c r="O950" t="n">
        <v>29890.04</v>
      </c>
      <c r="P950" t="n">
        <v>382.83</v>
      </c>
      <c r="Q950" t="n">
        <v>1397.29</v>
      </c>
      <c r="R950" t="n">
        <v>119.73</v>
      </c>
      <c r="S950" t="n">
        <v>66.97</v>
      </c>
      <c r="T950" t="n">
        <v>23609.52</v>
      </c>
      <c r="U950" t="n">
        <v>0.5600000000000001</v>
      </c>
      <c r="V950" t="n">
        <v>0.82</v>
      </c>
      <c r="W950" t="n">
        <v>5.38</v>
      </c>
      <c r="X950" t="n">
        <v>1.45</v>
      </c>
      <c r="Y950" t="n">
        <v>1</v>
      </c>
      <c r="Z950" t="n">
        <v>10</v>
      </c>
    </row>
    <row r="951">
      <c r="A951" t="n">
        <v>19</v>
      </c>
      <c r="B951" t="n">
        <v>120</v>
      </c>
      <c r="C951" t="inlineStr">
        <is>
          <t xml:space="preserve">CONCLUIDO	</t>
        </is>
      </c>
      <c r="D951" t="n">
        <v>3.2821</v>
      </c>
      <c r="E951" t="n">
        <v>30.47</v>
      </c>
      <c r="F951" t="n">
        <v>25.53</v>
      </c>
      <c r="G951" t="n">
        <v>31.26</v>
      </c>
      <c r="H951" t="n">
        <v>0.42</v>
      </c>
      <c r="I951" t="n">
        <v>49</v>
      </c>
      <c r="J951" t="n">
        <v>240.89</v>
      </c>
      <c r="K951" t="n">
        <v>57.72</v>
      </c>
      <c r="L951" t="n">
        <v>5.75</v>
      </c>
      <c r="M951" t="n">
        <v>47</v>
      </c>
      <c r="N951" t="n">
        <v>57.42</v>
      </c>
      <c r="O951" t="n">
        <v>29943.94</v>
      </c>
      <c r="P951" t="n">
        <v>380.61</v>
      </c>
      <c r="Q951" t="n">
        <v>1397.29</v>
      </c>
      <c r="R951" t="n">
        <v>117.28</v>
      </c>
      <c r="S951" t="n">
        <v>66.97</v>
      </c>
      <c r="T951" t="n">
        <v>22398.74</v>
      </c>
      <c r="U951" t="n">
        <v>0.57</v>
      </c>
      <c r="V951" t="n">
        <v>0.82</v>
      </c>
      <c r="W951" t="n">
        <v>5.36</v>
      </c>
      <c r="X951" t="n">
        <v>1.36</v>
      </c>
      <c r="Y951" t="n">
        <v>1</v>
      </c>
      <c r="Z951" t="n">
        <v>10</v>
      </c>
    </row>
    <row r="952">
      <c r="A952" t="n">
        <v>20</v>
      </c>
      <c r="B952" t="n">
        <v>120</v>
      </c>
      <c r="C952" t="inlineStr">
        <is>
          <t xml:space="preserve">CONCLUIDO	</t>
        </is>
      </c>
      <c r="D952" t="n">
        <v>3.2974</v>
      </c>
      <c r="E952" t="n">
        <v>30.33</v>
      </c>
      <c r="F952" t="n">
        <v>25.48</v>
      </c>
      <c r="G952" t="n">
        <v>32.52</v>
      </c>
      <c r="H952" t="n">
        <v>0.44</v>
      </c>
      <c r="I952" t="n">
        <v>47</v>
      </c>
      <c r="J952" t="n">
        <v>241.33</v>
      </c>
      <c r="K952" t="n">
        <v>57.72</v>
      </c>
      <c r="L952" t="n">
        <v>6</v>
      </c>
      <c r="M952" t="n">
        <v>45</v>
      </c>
      <c r="N952" t="n">
        <v>57.6</v>
      </c>
      <c r="O952" t="n">
        <v>29997.9</v>
      </c>
      <c r="P952" t="n">
        <v>378.19</v>
      </c>
      <c r="Q952" t="n">
        <v>1397.27</v>
      </c>
      <c r="R952" t="n">
        <v>115.27</v>
      </c>
      <c r="S952" t="n">
        <v>66.97</v>
      </c>
      <c r="T952" t="n">
        <v>21399.52</v>
      </c>
      <c r="U952" t="n">
        <v>0.58</v>
      </c>
      <c r="V952" t="n">
        <v>0.83</v>
      </c>
      <c r="W952" t="n">
        <v>5.37</v>
      </c>
      <c r="X952" t="n">
        <v>1.31</v>
      </c>
      <c r="Y952" t="n">
        <v>1</v>
      </c>
      <c r="Z952" t="n">
        <v>10</v>
      </c>
    </row>
    <row r="953">
      <c r="A953" t="n">
        <v>21</v>
      </c>
      <c r="B953" t="n">
        <v>120</v>
      </c>
      <c r="C953" t="inlineStr">
        <is>
          <t xml:space="preserve">CONCLUIDO	</t>
        </is>
      </c>
      <c r="D953" t="n">
        <v>3.3116</v>
      </c>
      <c r="E953" t="n">
        <v>30.2</v>
      </c>
      <c r="F953" t="n">
        <v>25.44</v>
      </c>
      <c r="G953" t="n">
        <v>33.92</v>
      </c>
      <c r="H953" t="n">
        <v>0.46</v>
      </c>
      <c r="I953" t="n">
        <v>45</v>
      </c>
      <c r="J953" t="n">
        <v>241.77</v>
      </c>
      <c r="K953" t="n">
        <v>57.72</v>
      </c>
      <c r="L953" t="n">
        <v>6.25</v>
      </c>
      <c r="M953" t="n">
        <v>43</v>
      </c>
      <c r="N953" t="n">
        <v>57.79</v>
      </c>
      <c r="O953" t="n">
        <v>30051.93</v>
      </c>
      <c r="P953" t="n">
        <v>377.02</v>
      </c>
      <c r="Q953" t="n">
        <v>1397.27</v>
      </c>
      <c r="R953" t="n">
        <v>113.69</v>
      </c>
      <c r="S953" t="n">
        <v>66.97</v>
      </c>
      <c r="T953" t="n">
        <v>20623.05</v>
      </c>
      <c r="U953" t="n">
        <v>0.59</v>
      </c>
      <c r="V953" t="n">
        <v>0.83</v>
      </c>
      <c r="W953" t="n">
        <v>5.37</v>
      </c>
      <c r="X953" t="n">
        <v>1.27</v>
      </c>
      <c r="Y953" t="n">
        <v>1</v>
      </c>
      <c r="Z953" t="n">
        <v>10</v>
      </c>
    </row>
    <row r="954">
      <c r="A954" t="n">
        <v>22</v>
      </c>
      <c r="B954" t="n">
        <v>120</v>
      </c>
      <c r="C954" t="inlineStr">
        <is>
          <t xml:space="preserve">CONCLUIDO	</t>
        </is>
      </c>
      <c r="D954" t="n">
        <v>3.3286</v>
      </c>
      <c r="E954" t="n">
        <v>30.04</v>
      </c>
      <c r="F954" t="n">
        <v>25.37</v>
      </c>
      <c r="G954" t="n">
        <v>35.41</v>
      </c>
      <c r="H954" t="n">
        <v>0.48</v>
      </c>
      <c r="I954" t="n">
        <v>43</v>
      </c>
      <c r="J954" t="n">
        <v>242.2</v>
      </c>
      <c r="K954" t="n">
        <v>57.72</v>
      </c>
      <c r="L954" t="n">
        <v>6.5</v>
      </c>
      <c r="M954" t="n">
        <v>41</v>
      </c>
      <c r="N954" t="n">
        <v>57.98</v>
      </c>
      <c r="O954" t="n">
        <v>30106.03</v>
      </c>
      <c r="P954" t="n">
        <v>375.31</v>
      </c>
      <c r="Q954" t="n">
        <v>1397.24</v>
      </c>
      <c r="R954" t="n">
        <v>111.81</v>
      </c>
      <c r="S954" t="n">
        <v>66.97</v>
      </c>
      <c r="T954" t="n">
        <v>19689.31</v>
      </c>
      <c r="U954" t="n">
        <v>0.6</v>
      </c>
      <c r="V954" t="n">
        <v>0.83</v>
      </c>
      <c r="W954" t="n">
        <v>5.37</v>
      </c>
      <c r="X954" t="n">
        <v>1.21</v>
      </c>
      <c r="Y954" t="n">
        <v>1</v>
      </c>
      <c r="Z954" t="n">
        <v>10</v>
      </c>
    </row>
    <row r="955">
      <c r="A955" t="n">
        <v>23</v>
      </c>
      <c r="B955" t="n">
        <v>120</v>
      </c>
      <c r="C955" t="inlineStr">
        <is>
          <t xml:space="preserve">CONCLUIDO	</t>
        </is>
      </c>
      <c r="D955" t="n">
        <v>3.3468</v>
      </c>
      <c r="E955" t="n">
        <v>29.88</v>
      </c>
      <c r="F955" t="n">
        <v>25.3</v>
      </c>
      <c r="G955" t="n">
        <v>37.03</v>
      </c>
      <c r="H955" t="n">
        <v>0.49</v>
      </c>
      <c r="I955" t="n">
        <v>41</v>
      </c>
      <c r="J955" t="n">
        <v>242.64</v>
      </c>
      <c r="K955" t="n">
        <v>57.72</v>
      </c>
      <c r="L955" t="n">
        <v>6.75</v>
      </c>
      <c r="M955" t="n">
        <v>39</v>
      </c>
      <c r="N955" t="n">
        <v>58.17</v>
      </c>
      <c r="O955" t="n">
        <v>30160.2</v>
      </c>
      <c r="P955" t="n">
        <v>372.78</v>
      </c>
      <c r="Q955" t="n">
        <v>1397.23</v>
      </c>
      <c r="R955" t="n">
        <v>109.4</v>
      </c>
      <c r="S955" t="n">
        <v>66.97</v>
      </c>
      <c r="T955" t="n">
        <v>18496.23</v>
      </c>
      <c r="U955" t="n">
        <v>0.61</v>
      </c>
      <c r="V955" t="n">
        <v>0.83</v>
      </c>
      <c r="W955" t="n">
        <v>5.36</v>
      </c>
      <c r="X955" t="n">
        <v>1.14</v>
      </c>
      <c r="Y955" t="n">
        <v>1</v>
      </c>
      <c r="Z955" t="n">
        <v>10</v>
      </c>
    </row>
    <row r="956">
      <c r="A956" t="n">
        <v>24</v>
      </c>
      <c r="B956" t="n">
        <v>120</v>
      </c>
      <c r="C956" t="inlineStr">
        <is>
          <t xml:space="preserve">CONCLUIDO	</t>
        </is>
      </c>
      <c r="D956" t="n">
        <v>3.3612</v>
      </c>
      <c r="E956" t="n">
        <v>29.75</v>
      </c>
      <c r="F956" t="n">
        <v>25.27</v>
      </c>
      <c r="G956" t="n">
        <v>38.87</v>
      </c>
      <c r="H956" t="n">
        <v>0.51</v>
      </c>
      <c r="I956" t="n">
        <v>39</v>
      </c>
      <c r="J956" t="n">
        <v>243.08</v>
      </c>
      <c r="K956" t="n">
        <v>57.72</v>
      </c>
      <c r="L956" t="n">
        <v>7</v>
      </c>
      <c r="M956" t="n">
        <v>37</v>
      </c>
      <c r="N956" t="n">
        <v>58.36</v>
      </c>
      <c r="O956" t="n">
        <v>30214.44</v>
      </c>
      <c r="P956" t="n">
        <v>371.02</v>
      </c>
      <c r="Q956" t="n">
        <v>1397.22</v>
      </c>
      <c r="R956" t="n">
        <v>108.24</v>
      </c>
      <c r="S956" t="n">
        <v>66.97</v>
      </c>
      <c r="T956" t="n">
        <v>17928.08</v>
      </c>
      <c r="U956" t="n">
        <v>0.62</v>
      </c>
      <c r="V956" t="n">
        <v>0.83</v>
      </c>
      <c r="W956" t="n">
        <v>5.36</v>
      </c>
      <c r="X956" t="n">
        <v>1.1</v>
      </c>
      <c r="Y956" t="n">
        <v>1</v>
      </c>
      <c r="Z956" t="n">
        <v>10</v>
      </c>
    </row>
    <row r="957">
      <c r="A957" t="n">
        <v>25</v>
      </c>
      <c r="B957" t="n">
        <v>120</v>
      </c>
      <c r="C957" t="inlineStr">
        <is>
          <t xml:space="preserve">CONCLUIDO	</t>
        </is>
      </c>
      <c r="D957" t="n">
        <v>3.372</v>
      </c>
      <c r="E957" t="n">
        <v>29.66</v>
      </c>
      <c r="F957" t="n">
        <v>25.22</v>
      </c>
      <c r="G957" t="n">
        <v>39.81</v>
      </c>
      <c r="H957" t="n">
        <v>0.53</v>
      </c>
      <c r="I957" t="n">
        <v>38</v>
      </c>
      <c r="J957" t="n">
        <v>243.52</v>
      </c>
      <c r="K957" t="n">
        <v>57.72</v>
      </c>
      <c r="L957" t="n">
        <v>7.25</v>
      </c>
      <c r="M957" t="n">
        <v>36</v>
      </c>
      <c r="N957" t="n">
        <v>58.55</v>
      </c>
      <c r="O957" t="n">
        <v>30268.74</v>
      </c>
      <c r="P957" t="n">
        <v>368.78</v>
      </c>
      <c r="Q957" t="n">
        <v>1397.29</v>
      </c>
      <c r="R957" t="n">
        <v>106.83</v>
      </c>
      <c r="S957" t="n">
        <v>66.97</v>
      </c>
      <c r="T957" t="n">
        <v>17224.4</v>
      </c>
      <c r="U957" t="n">
        <v>0.63</v>
      </c>
      <c r="V957" t="n">
        <v>0.83</v>
      </c>
      <c r="W957" t="n">
        <v>5.35</v>
      </c>
      <c r="X957" t="n">
        <v>1.05</v>
      </c>
      <c r="Y957" t="n">
        <v>1</v>
      </c>
      <c r="Z957" t="n">
        <v>10</v>
      </c>
    </row>
    <row r="958">
      <c r="A958" t="n">
        <v>26</v>
      </c>
      <c r="B958" t="n">
        <v>120</v>
      </c>
      <c r="C958" t="inlineStr">
        <is>
          <t xml:space="preserve">CONCLUIDO	</t>
        </is>
      </c>
      <c r="D958" t="n">
        <v>3.3783</v>
      </c>
      <c r="E958" t="n">
        <v>29.6</v>
      </c>
      <c r="F958" t="n">
        <v>25.21</v>
      </c>
      <c r="G958" t="n">
        <v>40.87</v>
      </c>
      <c r="H958" t="n">
        <v>0.55</v>
      </c>
      <c r="I958" t="n">
        <v>37</v>
      </c>
      <c r="J958" t="n">
        <v>243.96</v>
      </c>
      <c r="K958" t="n">
        <v>57.72</v>
      </c>
      <c r="L958" t="n">
        <v>7.5</v>
      </c>
      <c r="M958" t="n">
        <v>35</v>
      </c>
      <c r="N958" t="n">
        <v>58.74</v>
      </c>
      <c r="O958" t="n">
        <v>30323.11</v>
      </c>
      <c r="P958" t="n">
        <v>368.35</v>
      </c>
      <c r="Q958" t="n">
        <v>1397.24</v>
      </c>
      <c r="R958" t="n">
        <v>106.56</v>
      </c>
      <c r="S958" t="n">
        <v>66.97</v>
      </c>
      <c r="T958" t="n">
        <v>17095.4</v>
      </c>
      <c r="U958" t="n">
        <v>0.63</v>
      </c>
      <c r="V958" t="n">
        <v>0.84</v>
      </c>
      <c r="W958" t="n">
        <v>5.35</v>
      </c>
      <c r="X958" t="n">
        <v>1.04</v>
      </c>
      <c r="Y958" t="n">
        <v>1</v>
      </c>
      <c r="Z958" t="n">
        <v>10</v>
      </c>
    </row>
    <row r="959">
      <c r="A959" t="n">
        <v>27</v>
      </c>
      <c r="B959" t="n">
        <v>120</v>
      </c>
      <c r="C959" t="inlineStr">
        <is>
          <t xml:space="preserve">CONCLUIDO	</t>
        </is>
      </c>
      <c r="D959" t="n">
        <v>3.3965</v>
      </c>
      <c r="E959" t="n">
        <v>29.44</v>
      </c>
      <c r="F959" t="n">
        <v>25.14</v>
      </c>
      <c r="G959" t="n">
        <v>43.1</v>
      </c>
      <c r="H959" t="n">
        <v>0.5600000000000001</v>
      </c>
      <c r="I959" t="n">
        <v>35</v>
      </c>
      <c r="J959" t="n">
        <v>244.41</v>
      </c>
      <c r="K959" t="n">
        <v>57.72</v>
      </c>
      <c r="L959" t="n">
        <v>7.75</v>
      </c>
      <c r="M959" t="n">
        <v>33</v>
      </c>
      <c r="N959" t="n">
        <v>58.93</v>
      </c>
      <c r="O959" t="n">
        <v>30377.55</v>
      </c>
      <c r="P959" t="n">
        <v>365.69</v>
      </c>
      <c r="Q959" t="n">
        <v>1397.28</v>
      </c>
      <c r="R959" t="n">
        <v>104.32</v>
      </c>
      <c r="S959" t="n">
        <v>66.97</v>
      </c>
      <c r="T959" t="n">
        <v>15985.56</v>
      </c>
      <c r="U959" t="n">
        <v>0.64</v>
      </c>
      <c r="V959" t="n">
        <v>0.84</v>
      </c>
      <c r="W959" t="n">
        <v>5.35</v>
      </c>
      <c r="X959" t="n">
        <v>0.97</v>
      </c>
      <c r="Y959" t="n">
        <v>1</v>
      </c>
      <c r="Z959" t="n">
        <v>10</v>
      </c>
    </row>
    <row r="960">
      <c r="A960" t="n">
        <v>28</v>
      </c>
      <c r="B960" t="n">
        <v>120</v>
      </c>
      <c r="C960" t="inlineStr">
        <is>
          <t xml:space="preserve">CONCLUIDO	</t>
        </is>
      </c>
      <c r="D960" t="n">
        <v>3.4065</v>
      </c>
      <c r="E960" t="n">
        <v>29.36</v>
      </c>
      <c r="F960" t="n">
        <v>25.1</v>
      </c>
      <c r="G960" t="n">
        <v>44.29</v>
      </c>
      <c r="H960" t="n">
        <v>0.58</v>
      </c>
      <c r="I960" t="n">
        <v>34</v>
      </c>
      <c r="J960" t="n">
        <v>244.85</v>
      </c>
      <c r="K960" t="n">
        <v>57.72</v>
      </c>
      <c r="L960" t="n">
        <v>8</v>
      </c>
      <c r="M960" t="n">
        <v>32</v>
      </c>
      <c r="N960" t="n">
        <v>59.12</v>
      </c>
      <c r="O960" t="n">
        <v>30432.06</v>
      </c>
      <c r="P960" t="n">
        <v>364.46</v>
      </c>
      <c r="Q960" t="n">
        <v>1397.22</v>
      </c>
      <c r="R960" t="n">
        <v>102.81</v>
      </c>
      <c r="S960" t="n">
        <v>66.97</v>
      </c>
      <c r="T960" t="n">
        <v>15238.2</v>
      </c>
      <c r="U960" t="n">
        <v>0.65</v>
      </c>
      <c r="V960" t="n">
        <v>0.84</v>
      </c>
      <c r="W960" t="n">
        <v>5.35</v>
      </c>
      <c r="X960" t="n">
        <v>0.93</v>
      </c>
      <c r="Y960" t="n">
        <v>1</v>
      </c>
      <c r="Z960" t="n">
        <v>10</v>
      </c>
    </row>
    <row r="961">
      <c r="A961" t="n">
        <v>29</v>
      </c>
      <c r="B961" t="n">
        <v>120</v>
      </c>
      <c r="C961" t="inlineStr">
        <is>
          <t xml:space="preserve">CONCLUIDO	</t>
        </is>
      </c>
      <c r="D961" t="n">
        <v>3.4155</v>
      </c>
      <c r="E961" t="n">
        <v>29.28</v>
      </c>
      <c r="F961" t="n">
        <v>25.07</v>
      </c>
      <c r="G961" t="n">
        <v>45.58</v>
      </c>
      <c r="H961" t="n">
        <v>0.6</v>
      </c>
      <c r="I961" t="n">
        <v>33</v>
      </c>
      <c r="J961" t="n">
        <v>245.29</v>
      </c>
      <c r="K961" t="n">
        <v>57.72</v>
      </c>
      <c r="L961" t="n">
        <v>8.25</v>
      </c>
      <c r="M961" t="n">
        <v>31</v>
      </c>
      <c r="N961" t="n">
        <v>59.32</v>
      </c>
      <c r="O961" t="n">
        <v>30486.64</v>
      </c>
      <c r="P961" t="n">
        <v>363.22</v>
      </c>
      <c r="Q961" t="n">
        <v>1397.35</v>
      </c>
      <c r="R961" t="n">
        <v>101.6</v>
      </c>
      <c r="S961" t="n">
        <v>66.97</v>
      </c>
      <c r="T961" t="n">
        <v>14638</v>
      </c>
      <c r="U961" t="n">
        <v>0.66</v>
      </c>
      <c r="V961" t="n">
        <v>0.84</v>
      </c>
      <c r="W961" t="n">
        <v>5.35</v>
      </c>
      <c r="X961" t="n">
        <v>0.9</v>
      </c>
      <c r="Y961" t="n">
        <v>1</v>
      </c>
      <c r="Z961" t="n">
        <v>10</v>
      </c>
    </row>
    <row r="962">
      <c r="A962" t="n">
        <v>30</v>
      </c>
      <c r="B962" t="n">
        <v>120</v>
      </c>
      <c r="C962" t="inlineStr">
        <is>
          <t xml:space="preserve">CONCLUIDO	</t>
        </is>
      </c>
      <c r="D962" t="n">
        <v>3.4223</v>
      </c>
      <c r="E962" t="n">
        <v>29.22</v>
      </c>
      <c r="F962" t="n">
        <v>25.05</v>
      </c>
      <c r="G962" t="n">
        <v>46.98</v>
      </c>
      <c r="H962" t="n">
        <v>0.62</v>
      </c>
      <c r="I962" t="n">
        <v>32</v>
      </c>
      <c r="J962" t="n">
        <v>245.73</v>
      </c>
      <c r="K962" t="n">
        <v>57.72</v>
      </c>
      <c r="L962" t="n">
        <v>8.5</v>
      </c>
      <c r="M962" t="n">
        <v>30</v>
      </c>
      <c r="N962" t="n">
        <v>59.51</v>
      </c>
      <c r="O962" t="n">
        <v>30541.29</v>
      </c>
      <c r="P962" t="n">
        <v>361.37</v>
      </c>
      <c r="Q962" t="n">
        <v>1397.32</v>
      </c>
      <c r="R962" t="n">
        <v>101.44</v>
      </c>
      <c r="S962" t="n">
        <v>66.97</v>
      </c>
      <c r="T962" t="n">
        <v>14561.88</v>
      </c>
      <c r="U962" t="n">
        <v>0.66</v>
      </c>
      <c r="V962" t="n">
        <v>0.84</v>
      </c>
      <c r="W962" t="n">
        <v>5.35</v>
      </c>
      <c r="X962" t="n">
        <v>0.89</v>
      </c>
      <c r="Y962" t="n">
        <v>1</v>
      </c>
      <c r="Z962" t="n">
        <v>10</v>
      </c>
    </row>
    <row r="963">
      <c r="A963" t="n">
        <v>31</v>
      </c>
      <c r="B963" t="n">
        <v>120</v>
      </c>
      <c r="C963" t="inlineStr">
        <is>
          <t xml:space="preserve">CONCLUIDO	</t>
        </is>
      </c>
      <c r="D963" t="n">
        <v>3.4298</v>
      </c>
      <c r="E963" t="n">
        <v>29.16</v>
      </c>
      <c r="F963" t="n">
        <v>25.04</v>
      </c>
      <c r="G963" t="n">
        <v>48.46</v>
      </c>
      <c r="H963" t="n">
        <v>0.63</v>
      </c>
      <c r="I963" t="n">
        <v>31</v>
      </c>
      <c r="J963" t="n">
        <v>246.18</v>
      </c>
      <c r="K963" t="n">
        <v>57.72</v>
      </c>
      <c r="L963" t="n">
        <v>8.75</v>
      </c>
      <c r="M963" t="n">
        <v>29</v>
      </c>
      <c r="N963" t="n">
        <v>59.7</v>
      </c>
      <c r="O963" t="n">
        <v>30596.01</v>
      </c>
      <c r="P963" t="n">
        <v>361.27</v>
      </c>
      <c r="Q963" t="n">
        <v>1397.23</v>
      </c>
      <c r="R963" t="n">
        <v>100.65</v>
      </c>
      <c r="S963" t="n">
        <v>66.97</v>
      </c>
      <c r="T963" t="n">
        <v>14171.8</v>
      </c>
      <c r="U963" t="n">
        <v>0.67</v>
      </c>
      <c r="V963" t="n">
        <v>0.84</v>
      </c>
      <c r="W963" t="n">
        <v>5.35</v>
      </c>
      <c r="X963" t="n">
        <v>0.87</v>
      </c>
      <c r="Y963" t="n">
        <v>1</v>
      </c>
      <c r="Z963" t="n">
        <v>10</v>
      </c>
    </row>
    <row r="964">
      <c r="A964" t="n">
        <v>32</v>
      </c>
      <c r="B964" t="n">
        <v>120</v>
      </c>
      <c r="C964" t="inlineStr">
        <is>
          <t xml:space="preserve">CONCLUIDO	</t>
        </is>
      </c>
      <c r="D964" t="n">
        <v>3.4383</v>
      </c>
      <c r="E964" t="n">
        <v>29.08</v>
      </c>
      <c r="F964" t="n">
        <v>25.01</v>
      </c>
      <c r="G964" t="n">
        <v>50.02</v>
      </c>
      <c r="H964" t="n">
        <v>0.65</v>
      </c>
      <c r="I964" t="n">
        <v>30</v>
      </c>
      <c r="J964" t="n">
        <v>246.62</v>
      </c>
      <c r="K964" t="n">
        <v>57.72</v>
      </c>
      <c r="L964" t="n">
        <v>9</v>
      </c>
      <c r="M964" t="n">
        <v>28</v>
      </c>
      <c r="N964" t="n">
        <v>59.9</v>
      </c>
      <c r="O964" t="n">
        <v>30650.8</v>
      </c>
      <c r="P964" t="n">
        <v>358.99</v>
      </c>
      <c r="Q964" t="n">
        <v>1397.22</v>
      </c>
      <c r="R964" t="n">
        <v>99.91</v>
      </c>
      <c r="S964" t="n">
        <v>66.97</v>
      </c>
      <c r="T964" t="n">
        <v>13806.71</v>
      </c>
      <c r="U964" t="n">
        <v>0.67</v>
      </c>
      <c r="V964" t="n">
        <v>0.84</v>
      </c>
      <c r="W964" t="n">
        <v>5.35</v>
      </c>
      <c r="X964" t="n">
        <v>0.84</v>
      </c>
      <c r="Y964" t="n">
        <v>1</v>
      </c>
      <c r="Z964" t="n">
        <v>10</v>
      </c>
    </row>
    <row r="965">
      <c r="A965" t="n">
        <v>33</v>
      </c>
      <c r="B965" t="n">
        <v>120</v>
      </c>
      <c r="C965" t="inlineStr">
        <is>
          <t xml:space="preserve">CONCLUIDO	</t>
        </is>
      </c>
      <c r="D965" t="n">
        <v>3.4498</v>
      </c>
      <c r="E965" t="n">
        <v>28.99</v>
      </c>
      <c r="F965" t="n">
        <v>24.96</v>
      </c>
      <c r="G965" t="n">
        <v>51.64</v>
      </c>
      <c r="H965" t="n">
        <v>0.67</v>
      </c>
      <c r="I965" t="n">
        <v>29</v>
      </c>
      <c r="J965" t="n">
        <v>247.07</v>
      </c>
      <c r="K965" t="n">
        <v>57.72</v>
      </c>
      <c r="L965" t="n">
        <v>9.25</v>
      </c>
      <c r="M965" t="n">
        <v>27</v>
      </c>
      <c r="N965" t="n">
        <v>60.09</v>
      </c>
      <c r="O965" t="n">
        <v>30705.66</v>
      </c>
      <c r="P965" t="n">
        <v>357.38</v>
      </c>
      <c r="Q965" t="n">
        <v>1397.28</v>
      </c>
      <c r="R965" t="n">
        <v>98.58</v>
      </c>
      <c r="S965" t="n">
        <v>66.97</v>
      </c>
      <c r="T965" t="n">
        <v>13148.51</v>
      </c>
      <c r="U965" t="n">
        <v>0.68</v>
      </c>
      <c r="V965" t="n">
        <v>0.84</v>
      </c>
      <c r="W965" t="n">
        <v>5.33</v>
      </c>
      <c r="X965" t="n">
        <v>0.79</v>
      </c>
      <c r="Y965" t="n">
        <v>1</v>
      </c>
      <c r="Z965" t="n">
        <v>10</v>
      </c>
    </row>
    <row r="966">
      <c r="A966" t="n">
        <v>34</v>
      </c>
      <c r="B966" t="n">
        <v>120</v>
      </c>
      <c r="C966" t="inlineStr">
        <is>
          <t xml:space="preserve">CONCLUIDO	</t>
        </is>
      </c>
      <c r="D966" t="n">
        <v>3.4562</v>
      </c>
      <c r="E966" t="n">
        <v>28.93</v>
      </c>
      <c r="F966" t="n">
        <v>24.95</v>
      </c>
      <c r="G966" t="n">
        <v>53.46</v>
      </c>
      <c r="H966" t="n">
        <v>0.68</v>
      </c>
      <c r="I966" t="n">
        <v>28</v>
      </c>
      <c r="J966" t="n">
        <v>247.51</v>
      </c>
      <c r="K966" t="n">
        <v>57.72</v>
      </c>
      <c r="L966" t="n">
        <v>9.5</v>
      </c>
      <c r="M966" t="n">
        <v>26</v>
      </c>
      <c r="N966" t="n">
        <v>60.29</v>
      </c>
      <c r="O966" t="n">
        <v>30760.6</v>
      </c>
      <c r="P966" t="n">
        <v>356.2</v>
      </c>
      <c r="Q966" t="n">
        <v>1397.2</v>
      </c>
      <c r="R966" t="n">
        <v>98.31</v>
      </c>
      <c r="S966" t="n">
        <v>66.97</v>
      </c>
      <c r="T966" t="n">
        <v>13014.72</v>
      </c>
      <c r="U966" t="n">
        <v>0.68</v>
      </c>
      <c r="V966" t="n">
        <v>0.84</v>
      </c>
      <c r="W966" t="n">
        <v>5.34</v>
      </c>
      <c r="X966" t="n">
        <v>0.78</v>
      </c>
      <c r="Y966" t="n">
        <v>1</v>
      </c>
      <c r="Z966" t="n">
        <v>10</v>
      </c>
    </row>
    <row r="967">
      <c r="A967" t="n">
        <v>35</v>
      </c>
      <c r="B967" t="n">
        <v>120</v>
      </c>
      <c r="C967" t="inlineStr">
        <is>
          <t xml:space="preserve">CONCLUIDO	</t>
        </is>
      </c>
      <c r="D967" t="n">
        <v>3.4679</v>
      </c>
      <c r="E967" t="n">
        <v>28.84</v>
      </c>
      <c r="F967" t="n">
        <v>24.9</v>
      </c>
      <c r="G967" t="n">
        <v>55.33</v>
      </c>
      <c r="H967" t="n">
        <v>0.7</v>
      </c>
      <c r="I967" t="n">
        <v>27</v>
      </c>
      <c r="J967" t="n">
        <v>247.96</v>
      </c>
      <c r="K967" t="n">
        <v>57.72</v>
      </c>
      <c r="L967" t="n">
        <v>9.75</v>
      </c>
      <c r="M967" t="n">
        <v>25</v>
      </c>
      <c r="N967" t="n">
        <v>60.48</v>
      </c>
      <c r="O967" t="n">
        <v>30815.6</v>
      </c>
      <c r="P967" t="n">
        <v>354.04</v>
      </c>
      <c r="Q967" t="n">
        <v>1397.36</v>
      </c>
      <c r="R967" t="n">
        <v>96.33</v>
      </c>
      <c r="S967" t="n">
        <v>66.97</v>
      </c>
      <c r="T967" t="n">
        <v>12031.22</v>
      </c>
      <c r="U967" t="n">
        <v>0.7</v>
      </c>
      <c r="V967" t="n">
        <v>0.85</v>
      </c>
      <c r="W967" t="n">
        <v>5.34</v>
      </c>
      <c r="X967" t="n">
        <v>0.73</v>
      </c>
      <c r="Y967" t="n">
        <v>1</v>
      </c>
      <c r="Z967" t="n">
        <v>10</v>
      </c>
    </row>
    <row r="968">
      <c r="A968" t="n">
        <v>36</v>
      </c>
      <c r="B968" t="n">
        <v>120</v>
      </c>
      <c r="C968" t="inlineStr">
        <is>
          <t xml:space="preserve">CONCLUIDO	</t>
        </is>
      </c>
      <c r="D968" t="n">
        <v>3.4655</v>
      </c>
      <c r="E968" t="n">
        <v>28.86</v>
      </c>
      <c r="F968" t="n">
        <v>24.92</v>
      </c>
      <c r="G968" t="n">
        <v>55.37</v>
      </c>
      <c r="H968" t="n">
        <v>0.72</v>
      </c>
      <c r="I968" t="n">
        <v>27</v>
      </c>
      <c r="J968" t="n">
        <v>248.4</v>
      </c>
      <c r="K968" t="n">
        <v>57.72</v>
      </c>
      <c r="L968" t="n">
        <v>10</v>
      </c>
      <c r="M968" t="n">
        <v>25</v>
      </c>
      <c r="N968" t="n">
        <v>60.68</v>
      </c>
      <c r="O968" t="n">
        <v>30870.67</v>
      </c>
      <c r="P968" t="n">
        <v>353.38</v>
      </c>
      <c r="Q968" t="n">
        <v>1397.24</v>
      </c>
      <c r="R968" t="n">
        <v>96.97</v>
      </c>
      <c r="S968" t="n">
        <v>66.97</v>
      </c>
      <c r="T968" t="n">
        <v>12351.32</v>
      </c>
      <c r="U968" t="n">
        <v>0.6899999999999999</v>
      </c>
      <c r="V968" t="n">
        <v>0.84</v>
      </c>
      <c r="W968" t="n">
        <v>5.34</v>
      </c>
      <c r="X968" t="n">
        <v>0.75</v>
      </c>
      <c r="Y968" t="n">
        <v>1</v>
      </c>
      <c r="Z968" t="n">
        <v>10</v>
      </c>
    </row>
    <row r="969">
      <c r="A969" t="n">
        <v>37</v>
      </c>
      <c r="B969" t="n">
        <v>120</v>
      </c>
      <c r="C969" t="inlineStr">
        <is>
          <t xml:space="preserve">CONCLUIDO	</t>
        </is>
      </c>
      <c r="D969" t="n">
        <v>3.4763</v>
      </c>
      <c r="E969" t="n">
        <v>28.77</v>
      </c>
      <c r="F969" t="n">
        <v>24.87</v>
      </c>
      <c r="G969" t="n">
        <v>57.4</v>
      </c>
      <c r="H969" t="n">
        <v>0.73</v>
      </c>
      <c r="I969" t="n">
        <v>26</v>
      </c>
      <c r="J969" t="n">
        <v>248.85</v>
      </c>
      <c r="K969" t="n">
        <v>57.72</v>
      </c>
      <c r="L969" t="n">
        <v>10.25</v>
      </c>
      <c r="M969" t="n">
        <v>24</v>
      </c>
      <c r="N969" t="n">
        <v>60.88</v>
      </c>
      <c r="O969" t="n">
        <v>30925.82</v>
      </c>
      <c r="P969" t="n">
        <v>350.89</v>
      </c>
      <c r="Q969" t="n">
        <v>1397.18</v>
      </c>
      <c r="R969" t="n">
        <v>95.68000000000001</v>
      </c>
      <c r="S969" t="n">
        <v>66.97</v>
      </c>
      <c r="T969" t="n">
        <v>11711.48</v>
      </c>
      <c r="U969" t="n">
        <v>0.7</v>
      </c>
      <c r="V969" t="n">
        <v>0.85</v>
      </c>
      <c r="W969" t="n">
        <v>5.33</v>
      </c>
      <c r="X969" t="n">
        <v>0.71</v>
      </c>
      <c r="Y969" t="n">
        <v>1</v>
      </c>
      <c r="Z969" t="n">
        <v>10</v>
      </c>
    </row>
    <row r="970">
      <c r="A970" t="n">
        <v>38</v>
      </c>
      <c r="B970" t="n">
        <v>120</v>
      </c>
      <c r="C970" t="inlineStr">
        <is>
          <t xml:space="preserve">CONCLUIDO	</t>
        </is>
      </c>
      <c r="D970" t="n">
        <v>3.4843</v>
      </c>
      <c r="E970" t="n">
        <v>28.7</v>
      </c>
      <c r="F970" t="n">
        <v>24.85</v>
      </c>
      <c r="G970" t="n">
        <v>59.65</v>
      </c>
      <c r="H970" t="n">
        <v>0.75</v>
      </c>
      <c r="I970" t="n">
        <v>25</v>
      </c>
      <c r="J970" t="n">
        <v>249.3</v>
      </c>
      <c r="K970" t="n">
        <v>57.72</v>
      </c>
      <c r="L970" t="n">
        <v>10.5</v>
      </c>
      <c r="M970" t="n">
        <v>23</v>
      </c>
      <c r="N970" t="n">
        <v>61.07</v>
      </c>
      <c r="O970" t="n">
        <v>30981.04</v>
      </c>
      <c r="P970" t="n">
        <v>350.58</v>
      </c>
      <c r="Q970" t="n">
        <v>1397.23</v>
      </c>
      <c r="R970" t="n">
        <v>94.95999999999999</v>
      </c>
      <c r="S970" t="n">
        <v>66.97</v>
      </c>
      <c r="T970" t="n">
        <v>11355.59</v>
      </c>
      <c r="U970" t="n">
        <v>0.71</v>
      </c>
      <c r="V970" t="n">
        <v>0.85</v>
      </c>
      <c r="W970" t="n">
        <v>5.34</v>
      </c>
      <c r="X970" t="n">
        <v>0.6899999999999999</v>
      </c>
      <c r="Y970" t="n">
        <v>1</v>
      </c>
      <c r="Z970" t="n">
        <v>10</v>
      </c>
    </row>
    <row r="971">
      <c r="A971" t="n">
        <v>39</v>
      </c>
      <c r="B971" t="n">
        <v>120</v>
      </c>
      <c r="C971" t="inlineStr">
        <is>
          <t xml:space="preserve">CONCLUIDO	</t>
        </is>
      </c>
      <c r="D971" t="n">
        <v>3.483</v>
      </c>
      <c r="E971" t="n">
        <v>28.71</v>
      </c>
      <c r="F971" t="n">
        <v>24.86</v>
      </c>
      <c r="G971" t="n">
        <v>59.67</v>
      </c>
      <c r="H971" t="n">
        <v>0.77</v>
      </c>
      <c r="I971" t="n">
        <v>25</v>
      </c>
      <c r="J971" t="n">
        <v>249.75</v>
      </c>
      <c r="K971" t="n">
        <v>57.72</v>
      </c>
      <c r="L971" t="n">
        <v>10.75</v>
      </c>
      <c r="M971" t="n">
        <v>23</v>
      </c>
      <c r="N971" t="n">
        <v>61.27</v>
      </c>
      <c r="O971" t="n">
        <v>31036.33</v>
      </c>
      <c r="P971" t="n">
        <v>349.34</v>
      </c>
      <c r="Q971" t="n">
        <v>1397.2</v>
      </c>
      <c r="R971" t="n">
        <v>95.31999999999999</v>
      </c>
      <c r="S971" t="n">
        <v>66.97</v>
      </c>
      <c r="T971" t="n">
        <v>11535.1</v>
      </c>
      <c r="U971" t="n">
        <v>0.7</v>
      </c>
      <c r="V971" t="n">
        <v>0.85</v>
      </c>
      <c r="W971" t="n">
        <v>5.33</v>
      </c>
      <c r="X971" t="n">
        <v>0.7</v>
      </c>
      <c r="Y971" t="n">
        <v>1</v>
      </c>
      <c r="Z971" t="n">
        <v>10</v>
      </c>
    </row>
    <row r="972">
      <c r="A972" t="n">
        <v>40</v>
      </c>
      <c r="B972" t="n">
        <v>120</v>
      </c>
      <c r="C972" t="inlineStr">
        <is>
          <t xml:space="preserve">CONCLUIDO	</t>
        </is>
      </c>
      <c r="D972" t="n">
        <v>3.4937</v>
      </c>
      <c r="E972" t="n">
        <v>28.62</v>
      </c>
      <c r="F972" t="n">
        <v>24.82</v>
      </c>
      <c r="G972" t="n">
        <v>62.05</v>
      </c>
      <c r="H972" t="n">
        <v>0.78</v>
      </c>
      <c r="I972" t="n">
        <v>24</v>
      </c>
      <c r="J972" t="n">
        <v>250.2</v>
      </c>
      <c r="K972" t="n">
        <v>57.72</v>
      </c>
      <c r="L972" t="n">
        <v>11</v>
      </c>
      <c r="M972" t="n">
        <v>22</v>
      </c>
      <c r="N972" t="n">
        <v>61.47</v>
      </c>
      <c r="O972" t="n">
        <v>31091.69</v>
      </c>
      <c r="P972" t="n">
        <v>347.63</v>
      </c>
      <c r="Q972" t="n">
        <v>1397.32</v>
      </c>
      <c r="R972" t="n">
        <v>93.84</v>
      </c>
      <c r="S972" t="n">
        <v>66.97</v>
      </c>
      <c r="T972" t="n">
        <v>10802.71</v>
      </c>
      <c r="U972" t="n">
        <v>0.71</v>
      </c>
      <c r="V972" t="n">
        <v>0.85</v>
      </c>
      <c r="W972" t="n">
        <v>5.33</v>
      </c>
      <c r="X972" t="n">
        <v>0.65</v>
      </c>
      <c r="Y972" t="n">
        <v>1</v>
      </c>
      <c r="Z972" t="n">
        <v>10</v>
      </c>
    </row>
    <row r="973">
      <c r="A973" t="n">
        <v>41</v>
      </c>
      <c r="B973" t="n">
        <v>120</v>
      </c>
      <c r="C973" t="inlineStr">
        <is>
          <t xml:space="preserve">CONCLUIDO	</t>
        </is>
      </c>
      <c r="D973" t="n">
        <v>3.5031</v>
      </c>
      <c r="E973" t="n">
        <v>28.55</v>
      </c>
      <c r="F973" t="n">
        <v>24.79</v>
      </c>
      <c r="G973" t="n">
        <v>64.67</v>
      </c>
      <c r="H973" t="n">
        <v>0.8</v>
      </c>
      <c r="I973" t="n">
        <v>23</v>
      </c>
      <c r="J973" t="n">
        <v>250.65</v>
      </c>
      <c r="K973" t="n">
        <v>57.72</v>
      </c>
      <c r="L973" t="n">
        <v>11.25</v>
      </c>
      <c r="M973" t="n">
        <v>21</v>
      </c>
      <c r="N973" t="n">
        <v>61.67</v>
      </c>
      <c r="O973" t="n">
        <v>31147.12</v>
      </c>
      <c r="P973" t="n">
        <v>345.65</v>
      </c>
      <c r="Q973" t="n">
        <v>1397.2</v>
      </c>
      <c r="R973" t="n">
        <v>93.03</v>
      </c>
      <c r="S973" t="n">
        <v>66.97</v>
      </c>
      <c r="T973" t="n">
        <v>10401.62</v>
      </c>
      <c r="U973" t="n">
        <v>0.72</v>
      </c>
      <c r="V973" t="n">
        <v>0.85</v>
      </c>
      <c r="W973" t="n">
        <v>5.33</v>
      </c>
      <c r="X973" t="n">
        <v>0.62</v>
      </c>
      <c r="Y973" t="n">
        <v>1</v>
      </c>
      <c r="Z973" t="n">
        <v>10</v>
      </c>
    </row>
    <row r="974">
      <c r="A974" t="n">
        <v>42</v>
      </c>
      <c r="B974" t="n">
        <v>120</v>
      </c>
      <c r="C974" t="inlineStr">
        <is>
          <t xml:space="preserve">CONCLUIDO	</t>
        </is>
      </c>
      <c r="D974" t="n">
        <v>3.5025</v>
      </c>
      <c r="E974" t="n">
        <v>28.55</v>
      </c>
      <c r="F974" t="n">
        <v>24.79</v>
      </c>
      <c r="G974" t="n">
        <v>64.68000000000001</v>
      </c>
      <c r="H974" t="n">
        <v>0.8100000000000001</v>
      </c>
      <c r="I974" t="n">
        <v>23</v>
      </c>
      <c r="J974" t="n">
        <v>251.1</v>
      </c>
      <c r="K974" t="n">
        <v>57.72</v>
      </c>
      <c r="L974" t="n">
        <v>11.5</v>
      </c>
      <c r="M974" t="n">
        <v>21</v>
      </c>
      <c r="N974" t="n">
        <v>61.87</v>
      </c>
      <c r="O974" t="n">
        <v>31202.63</v>
      </c>
      <c r="P974" t="n">
        <v>345.45</v>
      </c>
      <c r="Q974" t="n">
        <v>1397.2</v>
      </c>
      <c r="R974" t="n">
        <v>93.01000000000001</v>
      </c>
      <c r="S974" t="n">
        <v>66.97</v>
      </c>
      <c r="T974" t="n">
        <v>10392.55</v>
      </c>
      <c r="U974" t="n">
        <v>0.72</v>
      </c>
      <c r="V974" t="n">
        <v>0.85</v>
      </c>
      <c r="W974" t="n">
        <v>5.33</v>
      </c>
      <c r="X974" t="n">
        <v>0.63</v>
      </c>
      <c r="Y974" t="n">
        <v>1</v>
      </c>
      <c r="Z974" t="n">
        <v>10</v>
      </c>
    </row>
    <row r="975">
      <c r="A975" t="n">
        <v>43</v>
      </c>
      <c r="B975" t="n">
        <v>120</v>
      </c>
      <c r="C975" t="inlineStr">
        <is>
          <t xml:space="preserve">CONCLUIDO	</t>
        </is>
      </c>
      <c r="D975" t="n">
        <v>3.5125</v>
      </c>
      <c r="E975" t="n">
        <v>28.47</v>
      </c>
      <c r="F975" t="n">
        <v>24.76</v>
      </c>
      <c r="G975" t="n">
        <v>67.52</v>
      </c>
      <c r="H975" t="n">
        <v>0.83</v>
      </c>
      <c r="I975" t="n">
        <v>22</v>
      </c>
      <c r="J975" t="n">
        <v>251.55</v>
      </c>
      <c r="K975" t="n">
        <v>57.72</v>
      </c>
      <c r="L975" t="n">
        <v>11.75</v>
      </c>
      <c r="M975" t="n">
        <v>20</v>
      </c>
      <c r="N975" t="n">
        <v>62.07</v>
      </c>
      <c r="O975" t="n">
        <v>31258.21</v>
      </c>
      <c r="P975" t="n">
        <v>343.55</v>
      </c>
      <c r="Q975" t="n">
        <v>1397.34</v>
      </c>
      <c r="R975" t="n">
        <v>91.93000000000001</v>
      </c>
      <c r="S975" t="n">
        <v>66.97</v>
      </c>
      <c r="T975" t="n">
        <v>9858.74</v>
      </c>
      <c r="U975" t="n">
        <v>0.73</v>
      </c>
      <c r="V975" t="n">
        <v>0.85</v>
      </c>
      <c r="W975" t="n">
        <v>5.32</v>
      </c>
      <c r="X975" t="n">
        <v>0.59</v>
      </c>
      <c r="Y975" t="n">
        <v>1</v>
      </c>
      <c r="Z975" t="n">
        <v>10</v>
      </c>
    </row>
    <row r="976">
      <c r="A976" t="n">
        <v>44</v>
      </c>
      <c r="B976" t="n">
        <v>120</v>
      </c>
      <c r="C976" t="inlineStr">
        <is>
          <t xml:space="preserve">CONCLUIDO	</t>
        </is>
      </c>
      <c r="D976" t="n">
        <v>3.5118</v>
      </c>
      <c r="E976" t="n">
        <v>28.48</v>
      </c>
      <c r="F976" t="n">
        <v>24.76</v>
      </c>
      <c r="G976" t="n">
        <v>67.54000000000001</v>
      </c>
      <c r="H976" t="n">
        <v>0.85</v>
      </c>
      <c r="I976" t="n">
        <v>22</v>
      </c>
      <c r="J976" t="n">
        <v>252</v>
      </c>
      <c r="K976" t="n">
        <v>57.72</v>
      </c>
      <c r="L976" t="n">
        <v>12</v>
      </c>
      <c r="M976" t="n">
        <v>20</v>
      </c>
      <c r="N976" t="n">
        <v>62.27</v>
      </c>
      <c r="O976" t="n">
        <v>31313.87</v>
      </c>
      <c r="P976" t="n">
        <v>342.61</v>
      </c>
      <c r="Q976" t="n">
        <v>1397.19</v>
      </c>
      <c r="R976" t="n">
        <v>92.12</v>
      </c>
      <c r="S976" t="n">
        <v>66.97</v>
      </c>
      <c r="T976" t="n">
        <v>9951.360000000001</v>
      </c>
      <c r="U976" t="n">
        <v>0.73</v>
      </c>
      <c r="V976" t="n">
        <v>0.85</v>
      </c>
      <c r="W976" t="n">
        <v>5.33</v>
      </c>
      <c r="X976" t="n">
        <v>0.6</v>
      </c>
      <c r="Y976" t="n">
        <v>1</v>
      </c>
      <c r="Z976" t="n">
        <v>10</v>
      </c>
    </row>
    <row r="977">
      <c r="A977" t="n">
        <v>45</v>
      </c>
      <c r="B977" t="n">
        <v>120</v>
      </c>
      <c r="C977" t="inlineStr">
        <is>
          <t xml:space="preserve">CONCLUIDO	</t>
        </is>
      </c>
      <c r="D977" t="n">
        <v>3.5221</v>
      </c>
      <c r="E977" t="n">
        <v>28.39</v>
      </c>
      <c r="F977" t="n">
        <v>24.73</v>
      </c>
      <c r="G977" t="n">
        <v>70.65000000000001</v>
      </c>
      <c r="H977" t="n">
        <v>0.86</v>
      </c>
      <c r="I977" t="n">
        <v>21</v>
      </c>
      <c r="J977" t="n">
        <v>252.45</v>
      </c>
      <c r="K977" t="n">
        <v>57.72</v>
      </c>
      <c r="L977" t="n">
        <v>12.25</v>
      </c>
      <c r="M977" t="n">
        <v>19</v>
      </c>
      <c r="N977" t="n">
        <v>62.48</v>
      </c>
      <c r="O977" t="n">
        <v>31369.6</v>
      </c>
      <c r="P977" t="n">
        <v>340.07</v>
      </c>
      <c r="Q977" t="n">
        <v>1397.23</v>
      </c>
      <c r="R977" t="n">
        <v>90.81</v>
      </c>
      <c r="S977" t="n">
        <v>66.97</v>
      </c>
      <c r="T977" t="n">
        <v>9301.610000000001</v>
      </c>
      <c r="U977" t="n">
        <v>0.74</v>
      </c>
      <c r="V977" t="n">
        <v>0.85</v>
      </c>
      <c r="W977" t="n">
        <v>5.33</v>
      </c>
      <c r="X977" t="n">
        <v>0.5600000000000001</v>
      </c>
      <c r="Y977" t="n">
        <v>1</v>
      </c>
      <c r="Z977" t="n">
        <v>10</v>
      </c>
    </row>
    <row r="978">
      <c r="A978" t="n">
        <v>46</v>
      </c>
      <c r="B978" t="n">
        <v>120</v>
      </c>
      <c r="C978" t="inlineStr">
        <is>
          <t xml:space="preserve">CONCLUIDO	</t>
        </is>
      </c>
      <c r="D978" t="n">
        <v>3.5197</v>
      </c>
      <c r="E978" t="n">
        <v>28.41</v>
      </c>
      <c r="F978" t="n">
        <v>24.75</v>
      </c>
      <c r="G978" t="n">
        <v>70.7</v>
      </c>
      <c r="H978" t="n">
        <v>0.88</v>
      </c>
      <c r="I978" t="n">
        <v>21</v>
      </c>
      <c r="J978" t="n">
        <v>252.9</v>
      </c>
      <c r="K978" t="n">
        <v>57.72</v>
      </c>
      <c r="L978" t="n">
        <v>12.5</v>
      </c>
      <c r="M978" t="n">
        <v>19</v>
      </c>
      <c r="N978" t="n">
        <v>62.68</v>
      </c>
      <c r="O978" t="n">
        <v>31425.4</v>
      </c>
      <c r="P978" t="n">
        <v>339.49</v>
      </c>
      <c r="Q978" t="n">
        <v>1397.31</v>
      </c>
      <c r="R978" t="n">
        <v>91.45999999999999</v>
      </c>
      <c r="S978" t="n">
        <v>66.97</v>
      </c>
      <c r="T978" t="n">
        <v>9625.84</v>
      </c>
      <c r="U978" t="n">
        <v>0.73</v>
      </c>
      <c r="V978" t="n">
        <v>0.85</v>
      </c>
      <c r="W978" t="n">
        <v>5.33</v>
      </c>
      <c r="X978" t="n">
        <v>0.58</v>
      </c>
      <c r="Y978" t="n">
        <v>1</v>
      </c>
      <c r="Z978" t="n">
        <v>10</v>
      </c>
    </row>
    <row r="979">
      <c r="A979" t="n">
        <v>47</v>
      </c>
      <c r="B979" t="n">
        <v>120</v>
      </c>
      <c r="C979" t="inlineStr">
        <is>
          <t xml:space="preserve">CONCLUIDO	</t>
        </is>
      </c>
      <c r="D979" t="n">
        <v>3.5293</v>
      </c>
      <c r="E979" t="n">
        <v>28.33</v>
      </c>
      <c r="F979" t="n">
        <v>24.71</v>
      </c>
      <c r="G979" t="n">
        <v>74.14</v>
      </c>
      <c r="H979" t="n">
        <v>0.9</v>
      </c>
      <c r="I979" t="n">
        <v>20</v>
      </c>
      <c r="J979" t="n">
        <v>253.35</v>
      </c>
      <c r="K979" t="n">
        <v>57.72</v>
      </c>
      <c r="L979" t="n">
        <v>12.75</v>
      </c>
      <c r="M979" t="n">
        <v>18</v>
      </c>
      <c r="N979" t="n">
        <v>62.88</v>
      </c>
      <c r="O979" t="n">
        <v>31481.28</v>
      </c>
      <c r="P979" t="n">
        <v>337.54</v>
      </c>
      <c r="Q979" t="n">
        <v>1397.17</v>
      </c>
      <c r="R979" t="n">
        <v>90.37</v>
      </c>
      <c r="S979" t="n">
        <v>66.97</v>
      </c>
      <c r="T979" t="n">
        <v>9085.120000000001</v>
      </c>
      <c r="U979" t="n">
        <v>0.74</v>
      </c>
      <c r="V979" t="n">
        <v>0.85</v>
      </c>
      <c r="W979" t="n">
        <v>5.33</v>
      </c>
      <c r="X979" t="n">
        <v>0.55</v>
      </c>
      <c r="Y979" t="n">
        <v>1</v>
      </c>
      <c r="Z979" t="n">
        <v>10</v>
      </c>
    </row>
    <row r="980">
      <c r="A980" t="n">
        <v>48</v>
      </c>
      <c r="B980" t="n">
        <v>120</v>
      </c>
      <c r="C980" t="inlineStr">
        <is>
          <t xml:space="preserve">CONCLUIDO	</t>
        </is>
      </c>
      <c r="D980" t="n">
        <v>3.5311</v>
      </c>
      <c r="E980" t="n">
        <v>28.32</v>
      </c>
      <c r="F980" t="n">
        <v>24.7</v>
      </c>
      <c r="G980" t="n">
        <v>74.09999999999999</v>
      </c>
      <c r="H980" t="n">
        <v>0.91</v>
      </c>
      <c r="I980" t="n">
        <v>20</v>
      </c>
      <c r="J980" t="n">
        <v>253.81</v>
      </c>
      <c r="K980" t="n">
        <v>57.72</v>
      </c>
      <c r="L980" t="n">
        <v>13</v>
      </c>
      <c r="M980" t="n">
        <v>18</v>
      </c>
      <c r="N980" t="n">
        <v>63.08</v>
      </c>
      <c r="O980" t="n">
        <v>31537.23</v>
      </c>
      <c r="P980" t="n">
        <v>337.25</v>
      </c>
      <c r="Q980" t="n">
        <v>1397.21</v>
      </c>
      <c r="R980" t="n">
        <v>89.87</v>
      </c>
      <c r="S980" t="n">
        <v>66.97</v>
      </c>
      <c r="T980" t="n">
        <v>8835.370000000001</v>
      </c>
      <c r="U980" t="n">
        <v>0.75</v>
      </c>
      <c r="V980" t="n">
        <v>0.85</v>
      </c>
      <c r="W980" t="n">
        <v>5.33</v>
      </c>
      <c r="X980" t="n">
        <v>0.53</v>
      </c>
      <c r="Y980" t="n">
        <v>1</v>
      </c>
      <c r="Z980" t="n">
        <v>10</v>
      </c>
    </row>
    <row r="981">
      <c r="A981" t="n">
        <v>49</v>
      </c>
      <c r="B981" t="n">
        <v>120</v>
      </c>
      <c r="C981" t="inlineStr">
        <is>
          <t xml:space="preserve">CONCLUIDO	</t>
        </is>
      </c>
      <c r="D981" t="n">
        <v>3.5297</v>
      </c>
      <c r="E981" t="n">
        <v>28.33</v>
      </c>
      <c r="F981" t="n">
        <v>24.71</v>
      </c>
      <c r="G981" t="n">
        <v>74.13</v>
      </c>
      <c r="H981" t="n">
        <v>0.93</v>
      </c>
      <c r="I981" t="n">
        <v>20</v>
      </c>
      <c r="J981" t="n">
        <v>254.26</v>
      </c>
      <c r="K981" t="n">
        <v>57.72</v>
      </c>
      <c r="L981" t="n">
        <v>13.25</v>
      </c>
      <c r="M981" t="n">
        <v>18</v>
      </c>
      <c r="N981" t="n">
        <v>63.29</v>
      </c>
      <c r="O981" t="n">
        <v>31593.26</v>
      </c>
      <c r="P981" t="n">
        <v>334.07</v>
      </c>
      <c r="Q981" t="n">
        <v>1397.22</v>
      </c>
      <c r="R981" t="n">
        <v>90.28</v>
      </c>
      <c r="S981" t="n">
        <v>66.97</v>
      </c>
      <c r="T981" t="n">
        <v>9041.98</v>
      </c>
      <c r="U981" t="n">
        <v>0.74</v>
      </c>
      <c r="V981" t="n">
        <v>0.85</v>
      </c>
      <c r="W981" t="n">
        <v>5.33</v>
      </c>
      <c r="X981" t="n">
        <v>0.55</v>
      </c>
      <c r="Y981" t="n">
        <v>1</v>
      </c>
      <c r="Z981" t="n">
        <v>10</v>
      </c>
    </row>
    <row r="982">
      <c r="A982" t="n">
        <v>50</v>
      </c>
      <c r="B982" t="n">
        <v>120</v>
      </c>
      <c r="C982" t="inlineStr">
        <is>
          <t xml:space="preserve">CONCLUIDO	</t>
        </is>
      </c>
      <c r="D982" t="n">
        <v>3.5387</v>
      </c>
      <c r="E982" t="n">
        <v>28.26</v>
      </c>
      <c r="F982" t="n">
        <v>24.68</v>
      </c>
      <c r="G982" t="n">
        <v>77.95</v>
      </c>
      <c r="H982" t="n">
        <v>0.9399999999999999</v>
      </c>
      <c r="I982" t="n">
        <v>19</v>
      </c>
      <c r="J982" t="n">
        <v>254.72</v>
      </c>
      <c r="K982" t="n">
        <v>57.72</v>
      </c>
      <c r="L982" t="n">
        <v>13.5</v>
      </c>
      <c r="M982" t="n">
        <v>17</v>
      </c>
      <c r="N982" t="n">
        <v>63.49</v>
      </c>
      <c r="O982" t="n">
        <v>31649.36</v>
      </c>
      <c r="P982" t="n">
        <v>334.82</v>
      </c>
      <c r="Q982" t="n">
        <v>1397.17</v>
      </c>
      <c r="R982" t="n">
        <v>89.58</v>
      </c>
      <c r="S982" t="n">
        <v>66.97</v>
      </c>
      <c r="T982" t="n">
        <v>8696.469999999999</v>
      </c>
      <c r="U982" t="n">
        <v>0.75</v>
      </c>
      <c r="V982" t="n">
        <v>0.85</v>
      </c>
      <c r="W982" t="n">
        <v>5.32</v>
      </c>
      <c r="X982" t="n">
        <v>0.52</v>
      </c>
      <c r="Y982" t="n">
        <v>1</v>
      </c>
      <c r="Z982" t="n">
        <v>10</v>
      </c>
    </row>
    <row r="983">
      <c r="A983" t="n">
        <v>51</v>
      </c>
      <c r="B983" t="n">
        <v>120</v>
      </c>
      <c r="C983" t="inlineStr">
        <is>
          <t xml:space="preserve">CONCLUIDO	</t>
        </is>
      </c>
      <c r="D983" t="n">
        <v>3.5391</v>
      </c>
      <c r="E983" t="n">
        <v>28.26</v>
      </c>
      <c r="F983" t="n">
        <v>24.68</v>
      </c>
      <c r="G983" t="n">
        <v>77.94</v>
      </c>
      <c r="H983" t="n">
        <v>0.96</v>
      </c>
      <c r="I983" t="n">
        <v>19</v>
      </c>
      <c r="J983" t="n">
        <v>255.17</v>
      </c>
      <c r="K983" t="n">
        <v>57.72</v>
      </c>
      <c r="L983" t="n">
        <v>13.75</v>
      </c>
      <c r="M983" t="n">
        <v>17</v>
      </c>
      <c r="N983" t="n">
        <v>63.7</v>
      </c>
      <c r="O983" t="n">
        <v>31705.54</v>
      </c>
      <c r="P983" t="n">
        <v>333.1</v>
      </c>
      <c r="Q983" t="n">
        <v>1397.24</v>
      </c>
      <c r="R983" t="n">
        <v>89.34</v>
      </c>
      <c r="S983" t="n">
        <v>66.97</v>
      </c>
      <c r="T983" t="n">
        <v>8578.24</v>
      </c>
      <c r="U983" t="n">
        <v>0.75</v>
      </c>
      <c r="V983" t="n">
        <v>0.85</v>
      </c>
      <c r="W983" t="n">
        <v>5.33</v>
      </c>
      <c r="X983" t="n">
        <v>0.52</v>
      </c>
      <c r="Y983" t="n">
        <v>1</v>
      </c>
      <c r="Z983" t="n">
        <v>10</v>
      </c>
    </row>
    <row r="984">
      <c r="A984" t="n">
        <v>52</v>
      </c>
      <c r="B984" t="n">
        <v>120</v>
      </c>
      <c r="C984" t="inlineStr">
        <is>
          <t xml:space="preserve">CONCLUIDO	</t>
        </is>
      </c>
      <c r="D984" t="n">
        <v>3.5491</v>
      </c>
      <c r="E984" t="n">
        <v>28.18</v>
      </c>
      <c r="F984" t="n">
        <v>24.65</v>
      </c>
      <c r="G984" t="n">
        <v>82.16</v>
      </c>
      <c r="H984" t="n">
        <v>0.97</v>
      </c>
      <c r="I984" t="n">
        <v>18</v>
      </c>
      <c r="J984" t="n">
        <v>255.63</v>
      </c>
      <c r="K984" t="n">
        <v>57.72</v>
      </c>
      <c r="L984" t="n">
        <v>14</v>
      </c>
      <c r="M984" t="n">
        <v>16</v>
      </c>
      <c r="N984" t="n">
        <v>63.91</v>
      </c>
      <c r="O984" t="n">
        <v>31761.8</v>
      </c>
      <c r="P984" t="n">
        <v>330.28</v>
      </c>
      <c r="Q984" t="n">
        <v>1397.17</v>
      </c>
      <c r="R984" t="n">
        <v>88.29000000000001</v>
      </c>
      <c r="S984" t="n">
        <v>66.97</v>
      </c>
      <c r="T984" t="n">
        <v>8059.16</v>
      </c>
      <c r="U984" t="n">
        <v>0.76</v>
      </c>
      <c r="V984" t="n">
        <v>0.85</v>
      </c>
      <c r="W984" t="n">
        <v>5.32</v>
      </c>
      <c r="X984" t="n">
        <v>0.48</v>
      </c>
      <c r="Y984" t="n">
        <v>1</v>
      </c>
      <c r="Z984" t="n">
        <v>10</v>
      </c>
    </row>
    <row r="985">
      <c r="A985" t="n">
        <v>53</v>
      </c>
      <c r="B985" t="n">
        <v>120</v>
      </c>
      <c r="C985" t="inlineStr">
        <is>
          <t xml:space="preserve">CONCLUIDO	</t>
        </is>
      </c>
      <c r="D985" t="n">
        <v>3.5474</v>
      </c>
      <c r="E985" t="n">
        <v>28.19</v>
      </c>
      <c r="F985" t="n">
        <v>24.66</v>
      </c>
      <c r="G985" t="n">
        <v>82.2</v>
      </c>
      <c r="H985" t="n">
        <v>0.99</v>
      </c>
      <c r="I985" t="n">
        <v>18</v>
      </c>
      <c r="J985" t="n">
        <v>256.09</v>
      </c>
      <c r="K985" t="n">
        <v>57.72</v>
      </c>
      <c r="L985" t="n">
        <v>14.25</v>
      </c>
      <c r="M985" t="n">
        <v>16</v>
      </c>
      <c r="N985" t="n">
        <v>64.11</v>
      </c>
      <c r="O985" t="n">
        <v>31818.13</v>
      </c>
      <c r="P985" t="n">
        <v>330.96</v>
      </c>
      <c r="Q985" t="n">
        <v>1397.17</v>
      </c>
      <c r="R985" t="n">
        <v>88.94</v>
      </c>
      <c r="S985" t="n">
        <v>66.97</v>
      </c>
      <c r="T985" t="n">
        <v>8380.58</v>
      </c>
      <c r="U985" t="n">
        <v>0.75</v>
      </c>
      <c r="V985" t="n">
        <v>0.85</v>
      </c>
      <c r="W985" t="n">
        <v>5.32</v>
      </c>
      <c r="X985" t="n">
        <v>0.5</v>
      </c>
      <c r="Y985" t="n">
        <v>1</v>
      </c>
      <c r="Z985" t="n">
        <v>10</v>
      </c>
    </row>
    <row r="986">
      <c r="A986" t="n">
        <v>54</v>
      </c>
      <c r="B986" t="n">
        <v>120</v>
      </c>
      <c r="C986" t="inlineStr">
        <is>
          <t xml:space="preserve">CONCLUIDO	</t>
        </is>
      </c>
      <c r="D986" t="n">
        <v>3.5492</v>
      </c>
      <c r="E986" t="n">
        <v>28.18</v>
      </c>
      <c r="F986" t="n">
        <v>24.65</v>
      </c>
      <c r="G986" t="n">
        <v>82.15000000000001</v>
      </c>
      <c r="H986" t="n">
        <v>1.01</v>
      </c>
      <c r="I986" t="n">
        <v>18</v>
      </c>
      <c r="J986" t="n">
        <v>256.54</v>
      </c>
      <c r="K986" t="n">
        <v>57.72</v>
      </c>
      <c r="L986" t="n">
        <v>14.5</v>
      </c>
      <c r="M986" t="n">
        <v>16</v>
      </c>
      <c r="N986" t="n">
        <v>64.31999999999999</v>
      </c>
      <c r="O986" t="n">
        <v>31874.54</v>
      </c>
      <c r="P986" t="n">
        <v>328.16</v>
      </c>
      <c r="Q986" t="n">
        <v>1397.26</v>
      </c>
      <c r="R986" t="n">
        <v>88.18000000000001</v>
      </c>
      <c r="S986" t="n">
        <v>66.97</v>
      </c>
      <c r="T986" t="n">
        <v>8001.98</v>
      </c>
      <c r="U986" t="n">
        <v>0.76</v>
      </c>
      <c r="V986" t="n">
        <v>0.85</v>
      </c>
      <c r="W986" t="n">
        <v>5.32</v>
      </c>
      <c r="X986" t="n">
        <v>0.48</v>
      </c>
      <c r="Y986" t="n">
        <v>1</v>
      </c>
      <c r="Z986" t="n">
        <v>10</v>
      </c>
    </row>
    <row r="987">
      <c r="A987" t="n">
        <v>55</v>
      </c>
      <c r="B987" t="n">
        <v>120</v>
      </c>
      <c r="C987" t="inlineStr">
        <is>
          <t xml:space="preserve">CONCLUIDO	</t>
        </is>
      </c>
      <c r="D987" t="n">
        <v>3.5612</v>
      </c>
      <c r="E987" t="n">
        <v>28.08</v>
      </c>
      <c r="F987" t="n">
        <v>24.6</v>
      </c>
      <c r="G987" t="n">
        <v>86.81</v>
      </c>
      <c r="H987" t="n">
        <v>1.02</v>
      </c>
      <c r="I987" t="n">
        <v>17</v>
      </c>
      <c r="J987" t="n">
        <v>257</v>
      </c>
      <c r="K987" t="n">
        <v>57.72</v>
      </c>
      <c r="L987" t="n">
        <v>14.75</v>
      </c>
      <c r="M987" t="n">
        <v>15</v>
      </c>
      <c r="N987" t="n">
        <v>64.53</v>
      </c>
      <c r="O987" t="n">
        <v>31931.15</v>
      </c>
      <c r="P987" t="n">
        <v>325.49</v>
      </c>
      <c r="Q987" t="n">
        <v>1397.17</v>
      </c>
      <c r="R987" t="n">
        <v>86.62</v>
      </c>
      <c r="S987" t="n">
        <v>66.97</v>
      </c>
      <c r="T987" t="n">
        <v>7228.77</v>
      </c>
      <c r="U987" t="n">
        <v>0.77</v>
      </c>
      <c r="V987" t="n">
        <v>0.86</v>
      </c>
      <c r="W987" t="n">
        <v>5.32</v>
      </c>
      <c r="X987" t="n">
        <v>0.43</v>
      </c>
      <c r="Y987" t="n">
        <v>1</v>
      </c>
      <c r="Z987" t="n">
        <v>10</v>
      </c>
    </row>
    <row r="988">
      <c r="A988" t="n">
        <v>56</v>
      </c>
      <c r="B988" t="n">
        <v>120</v>
      </c>
      <c r="C988" t="inlineStr">
        <is>
          <t xml:space="preserve">CONCLUIDO	</t>
        </is>
      </c>
      <c r="D988" t="n">
        <v>3.5582</v>
      </c>
      <c r="E988" t="n">
        <v>28.1</v>
      </c>
      <c r="F988" t="n">
        <v>24.62</v>
      </c>
      <c r="G988" t="n">
        <v>86.90000000000001</v>
      </c>
      <c r="H988" t="n">
        <v>1.04</v>
      </c>
      <c r="I988" t="n">
        <v>17</v>
      </c>
      <c r="J988" t="n">
        <v>257.46</v>
      </c>
      <c r="K988" t="n">
        <v>57.72</v>
      </c>
      <c r="L988" t="n">
        <v>15</v>
      </c>
      <c r="M988" t="n">
        <v>15</v>
      </c>
      <c r="N988" t="n">
        <v>64.73999999999999</v>
      </c>
      <c r="O988" t="n">
        <v>31987.71</v>
      </c>
      <c r="P988" t="n">
        <v>326.65</v>
      </c>
      <c r="Q988" t="n">
        <v>1397.28</v>
      </c>
      <c r="R988" t="n">
        <v>87.38</v>
      </c>
      <c r="S988" t="n">
        <v>66.97</v>
      </c>
      <c r="T988" t="n">
        <v>7608.72</v>
      </c>
      <c r="U988" t="n">
        <v>0.77</v>
      </c>
      <c r="V988" t="n">
        <v>0.85</v>
      </c>
      <c r="W988" t="n">
        <v>5.32</v>
      </c>
      <c r="X988" t="n">
        <v>0.46</v>
      </c>
      <c r="Y988" t="n">
        <v>1</v>
      </c>
      <c r="Z988" t="n">
        <v>10</v>
      </c>
    </row>
    <row r="989">
      <c r="A989" t="n">
        <v>57</v>
      </c>
      <c r="B989" t="n">
        <v>120</v>
      </c>
      <c r="C989" t="inlineStr">
        <is>
          <t xml:space="preserve">CONCLUIDO	</t>
        </is>
      </c>
      <c r="D989" t="n">
        <v>3.5577</v>
      </c>
      <c r="E989" t="n">
        <v>28.11</v>
      </c>
      <c r="F989" t="n">
        <v>24.62</v>
      </c>
      <c r="G989" t="n">
        <v>86.91</v>
      </c>
      <c r="H989" t="n">
        <v>1.05</v>
      </c>
      <c r="I989" t="n">
        <v>17</v>
      </c>
      <c r="J989" t="n">
        <v>257.92</v>
      </c>
      <c r="K989" t="n">
        <v>57.72</v>
      </c>
      <c r="L989" t="n">
        <v>15.25</v>
      </c>
      <c r="M989" t="n">
        <v>15</v>
      </c>
      <c r="N989" t="n">
        <v>64.95</v>
      </c>
      <c r="O989" t="n">
        <v>32044.35</v>
      </c>
      <c r="P989" t="n">
        <v>323.98</v>
      </c>
      <c r="Q989" t="n">
        <v>1397.24</v>
      </c>
      <c r="R989" t="n">
        <v>87.59</v>
      </c>
      <c r="S989" t="n">
        <v>66.97</v>
      </c>
      <c r="T989" t="n">
        <v>7710.71</v>
      </c>
      <c r="U989" t="n">
        <v>0.76</v>
      </c>
      <c r="V989" t="n">
        <v>0.85</v>
      </c>
      <c r="W989" t="n">
        <v>5.32</v>
      </c>
      <c r="X989" t="n">
        <v>0.46</v>
      </c>
      <c r="Y989" t="n">
        <v>1</v>
      </c>
      <c r="Z989" t="n">
        <v>10</v>
      </c>
    </row>
    <row r="990">
      <c r="A990" t="n">
        <v>58</v>
      </c>
      <c r="B990" t="n">
        <v>120</v>
      </c>
      <c r="C990" t="inlineStr">
        <is>
          <t xml:space="preserve">CONCLUIDO	</t>
        </is>
      </c>
      <c r="D990" t="n">
        <v>3.567</v>
      </c>
      <c r="E990" t="n">
        <v>28.04</v>
      </c>
      <c r="F990" t="n">
        <v>24.6</v>
      </c>
      <c r="G990" t="n">
        <v>92.23999999999999</v>
      </c>
      <c r="H990" t="n">
        <v>1.07</v>
      </c>
      <c r="I990" t="n">
        <v>16</v>
      </c>
      <c r="J990" t="n">
        <v>258.38</v>
      </c>
      <c r="K990" t="n">
        <v>57.72</v>
      </c>
      <c r="L990" t="n">
        <v>15.5</v>
      </c>
      <c r="M990" t="n">
        <v>14</v>
      </c>
      <c r="N990" t="n">
        <v>65.16</v>
      </c>
      <c r="O990" t="n">
        <v>32101.07</v>
      </c>
      <c r="P990" t="n">
        <v>322.77</v>
      </c>
      <c r="Q990" t="n">
        <v>1397.25</v>
      </c>
      <c r="R990" t="n">
        <v>86.61</v>
      </c>
      <c r="S990" t="n">
        <v>66.97</v>
      </c>
      <c r="T990" t="n">
        <v>7229.09</v>
      </c>
      <c r="U990" t="n">
        <v>0.77</v>
      </c>
      <c r="V990" t="n">
        <v>0.86</v>
      </c>
      <c r="W990" t="n">
        <v>5.32</v>
      </c>
      <c r="X990" t="n">
        <v>0.43</v>
      </c>
      <c r="Y990" t="n">
        <v>1</v>
      </c>
      <c r="Z990" t="n">
        <v>10</v>
      </c>
    </row>
    <row r="991">
      <c r="A991" t="n">
        <v>59</v>
      </c>
      <c r="B991" t="n">
        <v>120</v>
      </c>
      <c r="C991" t="inlineStr">
        <is>
          <t xml:space="preserve">CONCLUIDO	</t>
        </is>
      </c>
      <c r="D991" t="n">
        <v>3.5662</v>
      </c>
      <c r="E991" t="n">
        <v>28.04</v>
      </c>
      <c r="F991" t="n">
        <v>24.6</v>
      </c>
      <c r="G991" t="n">
        <v>92.26000000000001</v>
      </c>
      <c r="H991" t="n">
        <v>1.08</v>
      </c>
      <c r="I991" t="n">
        <v>16</v>
      </c>
      <c r="J991" t="n">
        <v>258.84</v>
      </c>
      <c r="K991" t="n">
        <v>57.72</v>
      </c>
      <c r="L991" t="n">
        <v>15.75</v>
      </c>
      <c r="M991" t="n">
        <v>14</v>
      </c>
      <c r="N991" t="n">
        <v>65.37</v>
      </c>
      <c r="O991" t="n">
        <v>32157.87</v>
      </c>
      <c r="P991" t="n">
        <v>322.36</v>
      </c>
      <c r="Q991" t="n">
        <v>1397.18</v>
      </c>
      <c r="R991" t="n">
        <v>86.84999999999999</v>
      </c>
      <c r="S991" t="n">
        <v>66.97</v>
      </c>
      <c r="T991" t="n">
        <v>7346.66</v>
      </c>
      <c r="U991" t="n">
        <v>0.77</v>
      </c>
      <c r="V991" t="n">
        <v>0.86</v>
      </c>
      <c r="W991" t="n">
        <v>5.32</v>
      </c>
      <c r="X991" t="n">
        <v>0.44</v>
      </c>
      <c r="Y991" t="n">
        <v>1</v>
      </c>
      <c r="Z991" t="n">
        <v>10</v>
      </c>
    </row>
    <row r="992">
      <c r="A992" t="n">
        <v>60</v>
      </c>
      <c r="B992" t="n">
        <v>120</v>
      </c>
      <c r="C992" t="inlineStr">
        <is>
          <t xml:space="preserve">CONCLUIDO	</t>
        </is>
      </c>
      <c r="D992" t="n">
        <v>3.5646</v>
      </c>
      <c r="E992" t="n">
        <v>28.05</v>
      </c>
      <c r="F992" t="n">
        <v>24.62</v>
      </c>
      <c r="G992" t="n">
        <v>92.31</v>
      </c>
      <c r="H992" t="n">
        <v>1.1</v>
      </c>
      <c r="I992" t="n">
        <v>16</v>
      </c>
      <c r="J992" t="n">
        <v>259.3</v>
      </c>
      <c r="K992" t="n">
        <v>57.72</v>
      </c>
      <c r="L992" t="n">
        <v>16</v>
      </c>
      <c r="M992" t="n">
        <v>14</v>
      </c>
      <c r="N992" t="n">
        <v>65.58</v>
      </c>
      <c r="O992" t="n">
        <v>32214.75</v>
      </c>
      <c r="P992" t="n">
        <v>321.82</v>
      </c>
      <c r="Q992" t="n">
        <v>1397.23</v>
      </c>
      <c r="R992" t="n">
        <v>87.3</v>
      </c>
      <c r="S992" t="n">
        <v>66.97</v>
      </c>
      <c r="T992" t="n">
        <v>7571.97</v>
      </c>
      <c r="U992" t="n">
        <v>0.77</v>
      </c>
      <c r="V992" t="n">
        <v>0.86</v>
      </c>
      <c r="W992" t="n">
        <v>5.32</v>
      </c>
      <c r="X992" t="n">
        <v>0.45</v>
      </c>
      <c r="Y992" t="n">
        <v>1</v>
      </c>
      <c r="Z992" t="n">
        <v>10</v>
      </c>
    </row>
    <row r="993">
      <c r="A993" t="n">
        <v>61</v>
      </c>
      <c r="B993" t="n">
        <v>120</v>
      </c>
      <c r="C993" t="inlineStr">
        <is>
          <t xml:space="preserve">CONCLUIDO	</t>
        </is>
      </c>
      <c r="D993" t="n">
        <v>3.5678</v>
      </c>
      <c r="E993" t="n">
        <v>28.03</v>
      </c>
      <c r="F993" t="n">
        <v>24.59</v>
      </c>
      <c r="G993" t="n">
        <v>92.22</v>
      </c>
      <c r="H993" t="n">
        <v>1.11</v>
      </c>
      <c r="I993" t="n">
        <v>16</v>
      </c>
      <c r="J993" t="n">
        <v>259.76</v>
      </c>
      <c r="K993" t="n">
        <v>57.72</v>
      </c>
      <c r="L993" t="n">
        <v>16.25</v>
      </c>
      <c r="M993" t="n">
        <v>14</v>
      </c>
      <c r="N993" t="n">
        <v>65.79000000000001</v>
      </c>
      <c r="O993" t="n">
        <v>32271.71</v>
      </c>
      <c r="P993" t="n">
        <v>319.83</v>
      </c>
      <c r="Q993" t="n">
        <v>1397.26</v>
      </c>
      <c r="R993" t="n">
        <v>86.31999999999999</v>
      </c>
      <c r="S993" t="n">
        <v>66.97</v>
      </c>
      <c r="T993" t="n">
        <v>7084.14</v>
      </c>
      <c r="U993" t="n">
        <v>0.78</v>
      </c>
      <c r="V993" t="n">
        <v>0.86</v>
      </c>
      <c r="W993" t="n">
        <v>5.32</v>
      </c>
      <c r="X993" t="n">
        <v>0.42</v>
      </c>
      <c r="Y993" t="n">
        <v>1</v>
      </c>
      <c r="Z993" t="n">
        <v>10</v>
      </c>
    </row>
    <row r="994">
      <c r="A994" t="n">
        <v>62</v>
      </c>
      <c r="B994" t="n">
        <v>120</v>
      </c>
      <c r="C994" t="inlineStr">
        <is>
          <t xml:space="preserve">CONCLUIDO	</t>
        </is>
      </c>
      <c r="D994" t="n">
        <v>3.5787</v>
      </c>
      <c r="E994" t="n">
        <v>27.94</v>
      </c>
      <c r="F994" t="n">
        <v>24.55</v>
      </c>
      <c r="G994" t="n">
        <v>98.2</v>
      </c>
      <c r="H994" t="n">
        <v>1.13</v>
      </c>
      <c r="I994" t="n">
        <v>15</v>
      </c>
      <c r="J994" t="n">
        <v>260.23</v>
      </c>
      <c r="K994" t="n">
        <v>57.72</v>
      </c>
      <c r="L994" t="n">
        <v>16.5</v>
      </c>
      <c r="M994" t="n">
        <v>13</v>
      </c>
      <c r="N994" t="n">
        <v>66</v>
      </c>
      <c r="O994" t="n">
        <v>32328.74</v>
      </c>
      <c r="P994" t="n">
        <v>317.98</v>
      </c>
      <c r="Q994" t="n">
        <v>1397.19</v>
      </c>
      <c r="R994" t="n">
        <v>85.19</v>
      </c>
      <c r="S994" t="n">
        <v>66.97</v>
      </c>
      <c r="T994" t="n">
        <v>6524.18</v>
      </c>
      <c r="U994" t="n">
        <v>0.79</v>
      </c>
      <c r="V994" t="n">
        <v>0.86</v>
      </c>
      <c r="W994" t="n">
        <v>5.31</v>
      </c>
      <c r="X994" t="n">
        <v>0.39</v>
      </c>
      <c r="Y994" t="n">
        <v>1</v>
      </c>
      <c r="Z994" t="n">
        <v>10</v>
      </c>
    </row>
    <row r="995">
      <c r="A995" t="n">
        <v>63</v>
      </c>
      <c r="B995" t="n">
        <v>120</v>
      </c>
      <c r="C995" t="inlineStr">
        <is>
          <t xml:space="preserve">CONCLUIDO	</t>
        </is>
      </c>
      <c r="D995" t="n">
        <v>3.5749</v>
      </c>
      <c r="E995" t="n">
        <v>27.97</v>
      </c>
      <c r="F995" t="n">
        <v>24.58</v>
      </c>
      <c r="G995" t="n">
        <v>98.31999999999999</v>
      </c>
      <c r="H995" t="n">
        <v>1.14</v>
      </c>
      <c r="I995" t="n">
        <v>15</v>
      </c>
      <c r="J995" t="n">
        <v>260.69</v>
      </c>
      <c r="K995" t="n">
        <v>57.72</v>
      </c>
      <c r="L995" t="n">
        <v>16.75</v>
      </c>
      <c r="M995" t="n">
        <v>13</v>
      </c>
      <c r="N995" t="n">
        <v>66.20999999999999</v>
      </c>
      <c r="O995" t="n">
        <v>32385.86</v>
      </c>
      <c r="P995" t="n">
        <v>316.77</v>
      </c>
      <c r="Q995" t="n">
        <v>1397.18</v>
      </c>
      <c r="R995" t="n">
        <v>85.98999999999999</v>
      </c>
      <c r="S995" t="n">
        <v>66.97</v>
      </c>
      <c r="T995" t="n">
        <v>6922.98</v>
      </c>
      <c r="U995" t="n">
        <v>0.78</v>
      </c>
      <c r="V995" t="n">
        <v>0.86</v>
      </c>
      <c r="W995" t="n">
        <v>5.32</v>
      </c>
      <c r="X995" t="n">
        <v>0.41</v>
      </c>
      <c r="Y995" t="n">
        <v>1</v>
      </c>
      <c r="Z995" t="n">
        <v>10</v>
      </c>
    </row>
    <row r="996">
      <c r="A996" t="n">
        <v>64</v>
      </c>
      <c r="B996" t="n">
        <v>120</v>
      </c>
      <c r="C996" t="inlineStr">
        <is>
          <t xml:space="preserve">CONCLUIDO	</t>
        </is>
      </c>
      <c r="D996" t="n">
        <v>3.5776</v>
      </c>
      <c r="E996" t="n">
        <v>27.95</v>
      </c>
      <c r="F996" t="n">
        <v>24.56</v>
      </c>
      <c r="G996" t="n">
        <v>98.23999999999999</v>
      </c>
      <c r="H996" t="n">
        <v>1.16</v>
      </c>
      <c r="I996" t="n">
        <v>15</v>
      </c>
      <c r="J996" t="n">
        <v>261.15</v>
      </c>
      <c r="K996" t="n">
        <v>57.72</v>
      </c>
      <c r="L996" t="n">
        <v>17</v>
      </c>
      <c r="M996" t="n">
        <v>13</v>
      </c>
      <c r="N996" t="n">
        <v>66.43000000000001</v>
      </c>
      <c r="O996" t="n">
        <v>32443.05</v>
      </c>
      <c r="P996" t="n">
        <v>313.51</v>
      </c>
      <c r="Q996" t="n">
        <v>1397.17</v>
      </c>
      <c r="R996" t="n">
        <v>85.37</v>
      </c>
      <c r="S996" t="n">
        <v>66.97</v>
      </c>
      <c r="T996" t="n">
        <v>6612</v>
      </c>
      <c r="U996" t="n">
        <v>0.78</v>
      </c>
      <c r="V996" t="n">
        <v>0.86</v>
      </c>
      <c r="W996" t="n">
        <v>5.32</v>
      </c>
      <c r="X996" t="n">
        <v>0.39</v>
      </c>
      <c r="Y996" t="n">
        <v>1</v>
      </c>
      <c r="Z996" t="n">
        <v>10</v>
      </c>
    </row>
    <row r="997">
      <c r="A997" t="n">
        <v>65</v>
      </c>
      <c r="B997" t="n">
        <v>120</v>
      </c>
      <c r="C997" t="inlineStr">
        <is>
          <t xml:space="preserve">CONCLUIDO	</t>
        </is>
      </c>
      <c r="D997" t="n">
        <v>3.5875</v>
      </c>
      <c r="E997" t="n">
        <v>27.87</v>
      </c>
      <c r="F997" t="n">
        <v>24.53</v>
      </c>
      <c r="G997" t="n">
        <v>105.12</v>
      </c>
      <c r="H997" t="n">
        <v>1.17</v>
      </c>
      <c r="I997" t="n">
        <v>14</v>
      </c>
      <c r="J997" t="n">
        <v>261.62</v>
      </c>
      <c r="K997" t="n">
        <v>57.72</v>
      </c>
      <c r="L997" t="n">
        <v>17.25</v>
      </c>
      <c r="M997" t="n">
        <v>12</v>
      </c>
      <c r="N997" t="n">
        <v>66.64</v>
      </c>
      <c r="O997" t="n">
        <v>32500.33</v>
      </c>
      <c r="P997" t="n">
        <v>311.66</v>
      </c>
      <c r="Q997" t="n">
        <v>1397.2</v>
      </c>
      <c r="R997" t="n">
        <v>84.42</v>
      </c>
      <c r="S997" t="n">
        <v>66.97</v>
      </c>
      <c r="T997" t="n">
        <v>6143.39</v>
      </c>
      <c r="U997" t="n">
        <v>0.79</v>
      </c>
      <c r="V997" t="n">
        <v>0.86</v>
      </c>
      <c r="W997" t="n">
        <v>5.31</v>
      </c>
      <c r="X997" t="n">
        <v>0.36</v>
      </c>
      <c r="Y997" t="n">
        <v>1</v>
      </c>
      <c r="Z997" t="n">
        <v>10</v>
      </c>
    </row>
    <row r="998">
      <c r="A998" t="n">
        <v>66</v>
      </c>
      <c r="B998" t="n">
        <v>120</v>
      </c>
      <c r="C998" t="inlineStr">
        <is>
          <t xml:space="preserve">CONCLUIDO	</t>
        </is>
      </c>
      <c r="D998" t="n">
        <v>3.5878</v>
      </c>
      <c r="E998" t="n">
        <v>27.87</v>
      </c>
      <c r="F998" t="n">
        <v>24.53</v>
      </c>
      <c r="G998" t="n">
        <v>105.11</v>
      </c>
      <c r="H998" t="n">
        <v>1.19</v>
      </c>
      <c r="I998" t="n">
        <v>14</v>
      </c>
      <c r="J998" t="n">
        <v>262.08</v>
      </c>
      <c r="K998" t="n">
        <v>57.72</v>
      </c>
      <c r="L998" t="n">
        <v>17.5</v>
      </c>
      <c r="M998" t="n">
        <v>10</v>
      </c>
      <c r="N998" t="n">
        <v>66.86</v>
      </c>
      <c r="O998" t="n">
        <v>32557.69</v>
      </c>
      <c r="P998" t="n">
        <v>311.55</v>
      </c>
      <c r="Q998" t="n">
        <v>1397.17</v>
      </c>
      <c r="R998" t="n">
        <v>84.14</v>
      </c>
      <c r="S998" t="n">
        <v>66.97</v>
      </c>
      <c r="T998" t="n">
        <v>6003.27</v>
      </c>
      <c r="U998" t="n">
        <v>0.8</v>
      </c>
      <c r="V998" t="n">
        <v>0.86</v>
      </c>
      <c r="W998" t="n">
        <v>5.32</v>
      </c>
      <c r="X998" t="n">
        <v>0.36</v>
      </c>
      <c r="Y998" t="n">
        <v>1</v>
      </c>
      <c r="Z998" t="n">
        <v>10</v>
      </c>
    </row>
    <row r="999">
      <c r="A999" t="n">
        <v>67</v>
      </c>
      <c r="B999" t="n">
        <v>120</v>
      </c>
      <c r="C999" t="inlineStr">
        <is>
          <t xml:space="preserve">CONCLUIDO	</t>
        </is>
      </c>
      <c r="D999" t="n">
        <v>3.588</v>
      </c>
      <c r="E999" t="n">
        <v>27.87</v>
      </c>
      <c r="F999" t="n">
        <v>24.52</v>
      </c>
      <c r="G999" t="n">
        <v>105.1</v>
      </c>
      <c r="H999" t="n">
        <v>1.2</v>
      </c>
      <c r="I999" t="n">
        <v>14</v>
      </c>
      <c r="J999" t="n">
        <v>262.55</v>
      </c>
      <c r="K999" t="n">
        <v>57.72</v>
      </c>
      <c r="L999" t="n">
        <v>17.75</v>
      </c>
      <c r="M999" t="n">
        <v>11</v>
      </c>
      <c r="N999" t="n">
        <v>67.06999999999999</v>
      </c>
      <c r="O999" t="n">
        <v>32615.12</v>
      </c>
      <c r="P999" t="n">
        <v>309.83</v>
      </c>
      <c r="Q999" t="n">
        <v>1397.21</v>
      </c>
      <c r="R999" t="n">
        <v>84.3</v>
      </c>
      <c r="S999" t="n">
        <v>66.97</v>
      </c>
      <c r="T999" t="n">
        <v>6080.25</v>
      </c>
      <c r="U999" t="n">
        <v>0.79</v>
      </c>
      <c r="V999" t="n">
        <v>0.86</v>
      </c>
      <c r="W999" t="n">
        <v>5.31</v>
      </c>
      <c r="X999" t="n">
        <v>0.36</v>
      </c>
      <c r="Y999" t="n">
        <v>1</v>
      </c>
      <c r="Z999" t="n">
        <v>10</v>
      </c>
    </row>
    <row r="1000">
      <c r="A1000" t="n">
        <v>68</v>
      </c>
      <c r="B1000" t="n">
        <v>120</v>
      </c>
      <c r="C1000" t="inlineStr">
        <is>
          <t xml:space="preserve">CONCLUIDO	</t>
        </is>
      </c>
      <c r="D1000" t="n">
        <v>3.5862</v>
      </c>
      <c r="E1000" t="n">
        <v>27.88</v>
      </c>
      <c r="F1000" t="n">
        <v>24.54</v>
      </c>
      <c r="G1000" t="n">
        <v>105.16</v>
      </c>
      <c r="H1000" t="n">
        <v>1.22</v>
      </c>
      <c r="I1000" t="n">
        <v>14</v>
      </c>
      <c r="J1000" t="n">
        <v>263.01</v>
      </c>
      <c r="K1000" t="n">
        <v>57.72</v>
      </c>
      <c r="L1000" t="n">
        <v>18</v>
      </c>
      <c r="M1000" t="n">
        <v>8</v>
      </c>
      <c r="N1000" t="n">
        <v>67.29000000000001</v>
      </c>
      <c r="O1000" t="n">
        <v>32672.64</v>
      </c>
      <c r="P1000" t="n">
        <v>307.24</v>
      </c>
      <c r="Q1000" t="n">
        <v>1397.21</v>
      </c>
      <c r="R1000" t="n">
        <v>84.62</v>
      </c>
      <c r="S1000" t="n">
        <v>66.97</v>
      </c>
      <c r="T1000" t="n">
        <v>6243.84</v>
      </c>
      <c r="U1000" t="n">
        <v>0.79</v>
      </c>
      <c r="V1000" t="n">
        <v>0.86</v>
      </c>
      <c r="W1000" t="n">
        <v>5.32</v>
      </c>
      <c r="X1000" t="n">
        <v>0.37</v>
      </c>
      <c r="Y1000" t="n">
        <v>1</v>
      </c>
      <c r="Z1000" t="n">
        <v>10</v>
      </c>
    </row>
    <row r="1001">
      <c r="A1001" t="n">
        <v>69</v>
      </c>
      <c r="B1001" t="n">
        <v>120</v>
      </c>
      <c r="C1001" t="inlineStr">
        <is>
          <t xml:space="preserve">CONCLUIDO	</t>
        </is>
      </c>
      <c r="D1001" t="n">
        <v>3.5972</v>
      </c>
      <c r="E1001" t="n">
        <v>27.8</v>
      </c>
      <c r="F1001" t="n">
        <v>24.5</v>
      </c>
      <c r="G1001" t="n">
        <v>113.07</v>
      </c>
      <c r="H1001" t="n">
        <v>1.23</v>
      </c>
      <c r="I1001" t="n">
        <v>13</v>
      </c>
      <c r="J1001" t="n">
        <v>263.48</v>
      </c>
      <c r="K1001" t="n">
        <v>57.72</v>
      </c>
      <c r="L1001" t="n">
        <v>18.25</v>
      </c>
      <c r="M1001" t="n">
        <v>8</v>
      </c>
      <c r="N1001" t="n">
        <v>67.51000000000001</v>
      </c>
      <c r="O1001" t="n">
        <v>32730.24</v>
      </c>
      <c r="P1001" t="n">
        <v>303.88</v>
      </c>
      <c r="Q1001" t="n">
        <v>1397.17</v>
      </c>
      <c r="R1001" t="n">
        <v>83.28</v>
      </c>
      <c r="S1001" t="n">
        <v>66.97</v>
      </c>
      <c r="T1001" t="n">
        <v>5575.41</v>
      </c>
      <c r="U1001" t="n">
        <v>0.8</v>
      </c>
      <c r="V1001" t="n">
        <v>0.86</v>
      </c>
      <c r="W1001" t="n">
        <v>5.32</v>
      </c>
      <c r="X1001" t="n">
        <v>0.33</v>
      </c>
      <c r="Y1001" t="n">
        <v>1</v>
      </c>
      <c r="Z1001" t="n">
        <v>10</v>
      </c>
    </row>
    <row r="1002">
      <c r="A1002" t="n">
        <v>70</v>
      </c>
      <c r="B1002" t="n">
        <v>120</v>
      </c>
      <c r="C1002" t="inlineStr">
        <is>
          <t xml:space="preserve">CONCLUIDO	</t>
        </is>
      </c>
      <c r="D1002" t="n">
        <v>3.595</v>
      </c>
      <c r="E1002" t="n">
        <v>27.82</v>
      </c>
      <c r="F1002" t="n">
        <v>24.52</v>
      </c>
      <c r="G1002" t="n">
        <v>113.15</v>
      </c>
      <c r="H1002" t="n">
        <v>1.25</v>
      </c>
      <c r="I1002" t="n">
        <v>13</v>
      </c>
      <c r="J1002" t="n">
        <v>263.95</v>
      </c>
      <c r="K1002" t="n">
        <v>57.72</v>
      </c>
      <c r="L1002" t="n">
        <v>18.5</v>
      </c>
      <c r="M1002" t="n">
        <v>6</v>
      </c>
      <c r="N1002" t="n">
        <v>67.72</v>
      </c>
      <c r="O1002" t="n">
        <v>32787.92</v>
      </c>
      <c r="P1002" t="n">
        <v>305.59</v>
      </c>
      <c r="Q1002" t="n">
        <v>1397.19</v>
      </c>
      <c r="R1002" t="n">
        <v>83.78</v>
      </c>
      <c r="S1002" t="n">
        <v>66.97</v>
      </c>
      <c r="T1002" t="n">
        <v>5826.17</v>
      </c>
      <c r="U1002" t="n">
        <v>0.8</v>
      </c>
      <c r="V1002" t="n">
        <v>0.86</v>
      </c>
      <c r="W1002" t="n">
        <v>5.32</v>
      </c>
      <c r="X1002" t="n">
        <v>0.35</v>
      </c>
      <c r="Y1002" t="n">
        <v>1</v>
      </c>
      <c r="Z1002" t="n">
        <v>10</v>
      </c>
    </row>
    <row r="1003">
      <c r="A1003" t="n">
        <v>71</v>
      </c>
      <c r="B1003" t="n">
        <v>120</v>
      </c>
      <c r="C1003" t="inlineStr">
        <is>
          <t xml:space="preserve">CONCLUIDO	</t>
        </is>
      </c>
      <c r="D1003" t="n">
        <v>3.594</v>
      </c>
      <c r="E1003" t="n">
        <v>27.82</v>
      </c>
      <c r="F1003" t="n">
        <v>24.52</v>
      </c>
      <c r="G1003" t="n">
        <v>113.18</v>
      </c>
      <c r="H1003" t="n">
        <v>1.26</v>
      </c>
      <c r="I1003" t="n">
        <v>13</v>
      </c>
      <c r="J1003" t="n">
        <v>264.42</v>
      </c>
      <c r="K1003" t="n">
        <v>57.72</v>
      </c>
      <c r="L1003" t="n">
        <v>18.75</v>
      </c>
      <c r="M1003" t="n">
        <v>4</v>
      </c>
      <c r="N1003" t="n">
        <v>67.94</v>
      </c>
      <c r="O1003" t="n">
        <v>32845.69</v>
      </c>
      <c r="P1003" t="n">
        <v>306.49</v>
      </c>
      <c r="Q1003" t="n">
        <v>1397.22</v>
      </c>
      <c r="R1003" t="n">
        <v>83.95999999999999</v>
      </c>
      <c r="S1003" t="n">
        <v>66.97</v>
      </c>
      <c r="T1003" t="n">
        <v>5914.57</v>
      </c>
      <c r="U1003" t="n">
        <v>0.8</v>
      </c>
      <c r="V1003" t="n">
        <v>0.86</v>
      </c>
      <c r="W1003" t="n">
        <v>5.32</v>
      </c>
      <c r="X1003" t="n">
        <v>0.36</v>
      </c>
      <c r="Y1003" t="n">
        <v>1</v>
      </c>
      <c r="Z1003" t="n">
        <v>10</v>
      </c>
    </row>
    <row r="1004">
      <c r="A1004" t="n">
        <v>72</v>
      </c>
      <c r="B1004" t="n">
        <v>120</v>
      </c>
      <c r="C1004" t="inlineStr">
        <is>
          <t xml:space="preserve">CONCLUIDO	</t>
        </is>
      </c>
      <c r="D1004" t="n">
        <v>3.5942</v>
      </c>
      <c r="E1004" t="n">
        <v>27.82</v>
      </c>
      <c r="F1004" t="n">
        <v>24.52</v>
      </c>
      <c r="G1004" t="n">
        <v>113.17</v>
      </c>
      <c r="H1004" t="n">
        <v>1.28</v>
      </c>
      <c r="I1004" t="n">
        <v>13</v>
      </c>
      <c r="J1004" t="n">
        <v>264.89</v>
      </c>
      <c r="K1004" t="n">
        <v>57.72</v>
      </c>
      <c r="L1004" t="n">
        <v>19</v>
      </c>
      <c r="M1004" t="n">
        <v>4</v>
      </c>
      <c r="N1004" t="n">
        <v>68.16</v>
      </c>
      <c r="O1004" t="n">
        <v>32903.54</v>
      </c>
      <c r="P1004" t="n">
        <v>306.77</v>
      </c>
      <c r="Q1004" t="n">
        <v>1397.19</v>
      </c>
      <c r="R1004" t="n">
        <v>83.95999999999999</v>
      </c>
      <c r="S1004" t="n">
        <v>66.97</v>
      </c>
      <c r="T1004" t="n">
        <v>5914.5</v>
      </c>
      <c r="U1004" t="n">
        <v>0.8</v>
      </c>
      <c r="V1004" t="n">
        <v>0.86</v>
      </c>
      <c r="W1004" t="n">
        <v>5.32</v>
      </c>
      <c r="X1004" t="n">
        <v>0.36</v>
      </c>
      <c r="Y1004" t="n">
        <v>1</v>
      </c>
      <c r="Z1004" t="n">
        <v>10</v>
      </c>
    </row>
    <row r="1005">
      <c r="A1005" t="n">
        <v>73</v>
      </c>
      <c r="B1005" t="n">
        <v>120</v>
      </c>
      <c r="C1005" t="inlineStr">
        <is>
          <t xml:space="preserve">CONCLUIDO	</t>
        </is>
      </c>
      <c r="D1005" t="n">
        <v>3.5945</v>
      </c>
      <c r="E1005" t="n">
        <v>27.82</v>
      </c>
      <c r="F1005" t="n">
        <v>24.52</v>
      </c>
      <c r="G1005" t="n">
        <v>113.17</v>
      </c>
      <c r="H1005" t="n">
        <v>1.29</v>
      </c>
      <c r="I1005" t="n">
        <v>13</v>
      </c>
      <c r="J1005" t="n">
        <v>265.36</v>
      </c>
      <c r="K1005" t="n">
        <v>57.72</v>
      </c>
      <c r="L1005" t="n">
        <v>19.25</v>
      </c>
      <c r="M1005" t="n">
        <v>1</v>
      </c>
      <c r="N1005" t="n">
        <v>68.38</v>
      </c>
      <c r="O1005" t="n">
        <v>32961.47</v>
      </c>
      <c r="P1005" t="n">
        <v>306.75</v>
      </c>
      <c r="Q1005" t="n">
        <v>1397.26</v>
      </c>
      <c r="R1005" t="n">
        <v>83.73999999999999</v>
      </c>
      <c r="S1005" t="n">
        <v>66.97</v>
      </c>
      <c r="T1005" t="n">
        <v>5806.84</v>
      </c>
      <c r="U1005" t="n">
        <v>0.8</v>
      </c>
      <c r="V1005" t="n">
        <v>0.86</v>
      </c>
      <c r="W1005" t="n">
        <v>5.33</v>
      </c>
      <c r="X1005" t="n">
        <v>0.35</v>
      </c>
      <c r="Y1005" t="n">
        <v>1</v>
      </c>
      <c r="Z1005" t="n">
        <v>10</v>
      </c>
    </row>
    <row r="1006">
      <c r="A1006" t="n">
        <v>74</v>
      </c>
      <c r="B1006" t="n">
        <v>120</v>
      </c>
      <c r="C1006" t="inlineStr">
        <is>
          <t xml:space="preserve">CONCLUIDO	</t>
        </is>
      </c>
      <c r="D1006" t="n">
        <v>3.5948</v>
      </c>
      <c r="E1006" t="n">
        <v>27.82</v>
      </c>
      <c r="F1006" t="n">
        <v>24.52</v>
      </c>
      <c r="G1006" t="n">
        <v>113.15</v>
      </c>
      <c r="H1006" t="n">
        <v>1.31</v>
      </c>
      <c r="I1006" t="n">
        <v>13</v>
      </c>
      <c r="J1006" t="n">
        <v>265.83</v>
      </c>
      <c r="K1006" t="n">
        <v>57.72</v>
      </c>
      <c r="L1006" t="n">
        <v>19.5</v>
      </c>
      <c r="M1006" t="n">
        <v>1</v>
      </c>
      <c r="N1006" t="n">
        <v>68.59999999999999</v>
      </c>
      <c r="O1006" t="n">
        <v>33019.48</v>
      </c>
      <c r="P1006" t="n">
        <v>307.13</v>
      </c>
      <c r="Q1006" t="n">
        <v>1397.26</v>
      </c>
      <c r="R1006" t="n">
        <v>83.7</v>
      </c>
      <c r="S1006" t="n">
        <v>66.97</v>
      </c>
      <c r="T1006" t="n">
        <v>5786.74</v>
      </c>
      <c r="U1006" t="n">
        <v>0.8</v>
      </c>
      <c r="V1006" t="n">
        <v>0.86</v>
      </c>
      <c r="W1006" t="n">
        <v>5.32</v>
      </c>
      <c r="X1006" t="n">
        <v>0.35</v>
      </c>
      <c r="Y1006" t="n">
        <v>1</v>
      </c>
      <c r="Z1006" t="n">
        <v>10</v>
      </c>
    </row>
    <row r="1007">
      <c r="A1007" t="n">
        <v>75</v>
      </c>
      <c r="B1007" t="n">
        <v>120</v>
      </c>
      <c r="C1007" t="inlineStr">
        <is>
          <t xml:space="preserve">CONCLUIDO	</t>
        </is>
      </c>
      <c r="D1007" t="n">
        <v>3.5948</v>
      </c>
      <c r="E1007" t="n">
        <v>27.82</v>
      </c>
      <c r="F1007" t="n">
        <v>24.52</v>
      </c>
      <c r="G1007" t="n">
        <v>113.15</v>
      </c>
      <c r="H1007" t="n">
        <v>1.32</v>
      </c>
      <c r="I1007" t="n">
        <v>13</v>
      </c>
      <c r="J1007" t="n">
        <v>266.3</v>
      </c>
      <c r="K1007" t="n">
        <v>57.72</v>
      </c>
      <c r="L1007" t="n">
        <v>19.75</v>
      </c>
      <c r="M1007" t="n">
        <v>1</v>
      </c>
      <c r="N1007" t="n">
        <v>68.81999999999999</v>
      </c>
      <c r="O1007" t="n">
        <v>33077.58</v>
      </c>
      <c r="P1007" t="n">
        <v>307.52</v>
      </c>
      <c r="Q1007" t="n">
        <v>1397.26</v>
      </c>
      <c r="R1007" t="n">
        <v>83.69</v>
      </c>
      <c r="S1007" t="n">
        <v>66.97</v>
      </c>
      <c r="T1007" t="n">
        <v>5781.22</v>
      </c>
      <c r="U1007" t="n">
        <v>0.8</v>
      </c>
      <c r="V1007" t="n">
        <v>0.86</v>
      </c>
      <c r="W1007" t="n">
        <v>5.32</v>
      </c>
      <c r="X1007" t="n">
        <v>0.35</v>
      </c>
      <c r="Y1007" t="n">
        <v>1</v>
      </c>
      <c r="Z1007" t="n">
        <v>10</v>
      </c>
    </row>
    <row r="1008">
      <c r="A1008" t="n">
        <v>76</v>
      </c>
      <c r="B1008" t="n">
        <v>120</v>
      </c>
      <c r="C1008" t="inlineStr">
        <is>
          <t xml:space="preserve">CONCLUIDO	</t>
        </is>
      </c>
      <c r="D1008" t="n">
        <v>3.5944</v>
      </c>
      <c r="E1008" t="n">
        <v>27.82</v>
      </c>
      <c r="F1008" t="n">
        <v>24.52</v>
      </c>
      <c r="G1008" t="n">
        <v>113.17</v>
      </c>
      <c r="H1008" t="n">
        <v>1.33</v>
      </c>
      <c r="I1008" t="n">
        <v>13</v>
      </c>
      <c r="J1008" t="n">
        <v>266.77</v>
      </c>
      <c r="K1008" t="n">
        <v>57.72</v>
      </c>
      <c r="L1008" t="n">
        <v>20</v>
      </c>
      <c r="M1008" t="n">
        <v>0</v>
      </c>
      <c r="N1008" t="n">
        <v>69.05</v>
      </c>
      <c r="O1008" t="n">
        <v>33135.76</v>
      </c>
      <c r="P1008" t="n">
        <v>308.03</v>
      </c>
      <c r="Q1008" t="n">
        <v>1397.26</v>
      </c>
      <c r="R1008" t="n">
        <v>83.7</v>
      </c>
      <c r="S1008" t="n">
        <v>66.97</v>
      </c>
      <c r="T1008" t="n">
        <v>5787.11</v>
      </c>
      <c r="U1008" t="n">
        <v>0.8</v>
      </c>
      <c r="V1008" t="n">
        <v>0.86</v>
      </c>
      <c r="W1008" t="n">
        <v>5.33</v>
      </c>
      <c r="X1008" t="n">
        <v>0.35</v>
      </c>
      <c r="Y1008" t="n">
        <v>1</v>
      </c>
      <c r="Z1008" t="n">
        <v>10</v>
      </c>
    </row>
    <row r="1009">
      <c r="A1009" t="n">
        <v>0</v>
      </c>
      <c r="B1009" t="n">
        <v>145</v>
      </c>
      <c r="C1009" t="inlineStr">
        <is>
          <t xml:space="preserve">CONCLUIDO	</t>
        </is>
      </c>
      <c r="D1009" t="n">
        <v>1.417</v>
      </c>
      <c r="E1009" t="n">
        <v>70.56999999999999</v>
      </c>
      <c r="F1009" t="n">
        <v>39.87</v>
      </c>
      <c r="G1009" t="n">
        <v>4.65</v>
      </c>
      <c r="H1009" t="n">
        <v>0.06</v>
      </c>
      <c r="I1009" t="n">
        <v>515</v>
      </c>
      <c r="J1009" t="n">
        <v>285.18</v>
      </c>
      <c r="K1009" t="n">
        <v>61.2</v>
      </c>
      <c r="L1009" t="n">
        <v>1</v>
      </c>
      <c r="M1009" t="n">
        <v>513</v>
      </c>
      <c r="N1009" t="n">
        <v>77.98</v>
      </c>
      <c r="O1009" t="n">
        <v>35406.83</v>
      </c>
      <c r="P1009" t="n">
        <v>709.05</v>
      </c>
      <c r="Q1009" t="n">
        <v>1398.34</v>
      </c>
      <c r="R1009" t="n">
        <v>585.76</v>
      </c>
      <c r="S1009" t="n">
        <v>66.97</v>
      </c>
      <c r="T1009" t="n">
        <v>254309.18</v>
      </c>
      <c r="U1009" t="n">
        <v>0.11</v>
      </c>
      <c r="V1009" t="n">
        <v>0.53</v>
      </c>
      <c r="W1009" t="n">
        <v>6.16</v>
      </c>
      <c r="X1009" t="n">
        <v>15.69</v>
      </c>
      <c r="Y1009" t="n">
        <v>1</v>
      </c>
      <c r="Z1009" t="n">
        <v>10</v>
      </c>
    </row>
    <row r="1010">
      <c r="A1010" t="n">
        <v>1</v>
      </c>
      <c r="B1010" t="n">
        <v>145</v>
      </c>
      <c r="C1010" t="inlineStr">
        <is>
          <t xml:space="preserve">CONCLUIDO	</t>
        </is>
      </c>
      <c r="D1010" t="n">
        <v>1.7463</v>
      </c>
      <c r="E1010" t="n">
        <v>57.26</v>
      </c>
      <c r="F1010" t="n">
        <v>34.91</v>
      </c>
      <c r="G1010" t="n">
        <v>5.82</v>
      </c>
      <c r="H1010" t="n">
        <v>0.08</v>
      </c>
      <c r="I1010" t="n">
        <v>360</v>
      </c>
      <c r="J1010" t="n">
        <v>285.68</v>
      </c>
      <c r="K1010" t="n">
        <v>61.2</v>
      </c>
      <c r="L1010" t="n">
        <v>1.25</v>
      </c>
      <c r="M1010" t="n">
        <v>358</v>
      </c>
      <c r="N1010" t="n">
        <v>78.23999999999999</v>
      </c>
      <c r="O1010" t="n">
        <v>35468.6</v>
      </c>
      <c r="P1010" t="n">
        <v>620.09</v>
      </c>
      <c r="Q1010" t="n">
        <v>1398.17</v>
      </c>
      <c r="R1010" t="n">
        <v>424.36</v>
      </c>
      <c r="S1010" t="n">
        <v>66.97</v>
      </c>
      <c r="T1010" t="n">
        <v>174380.84</v>
      </c>
      <c r="U1010" t="n">
        <v>0.16</v>
      </c>
      <c r="V1010" t="n">
        <v>0.6</v>
      </c>
      <c r="W1010" t="n">
        <v>5.86</v>
      </c>
      <c r="X1010" t="n">
        <v>10.74</v>
      </c>
      <c r="Y1010" t="n">
        <v>1</v>
      </c>
      <c r="Z1010" t="n">
        <v>10</v>
      </c>
    </row>
    <row r="1011">
      <c r="A1011" t="n">
        <v>2</v>
      </c>
      <c r="B1011" t="n">
        <v>145</v>
      </c>
      <c r="C1011" t="inlineStr">
        <is>
          <t xml:space="preserve">CONCLUIDO	</t>
        </is>
      </c>
      <c r="D1011" t="n">
        <v>1.9903</v>
      </c>
      <c r="E1011" t="n">
        <v>50.24</v>
      </c>
      <c r="F1011" t="n">
        <v>32.37</v>
      </c>
      <c r="G1011" t="n">
        <v>7.01</v>
      </c>
      <c r="H1011" t="n">
        <v>0.09</v>
      </c>
      <c r="I1011" t="n">
        <v>277</v>
      </c>
      <c r="J1011" t="n">
        <v>286.19</v>
      </c>
      <c r="K1011" t="n">
        <v>61.2</v>
      </c>
      <c r="L1011" t="n">
        <v>1.5</v>
      </c>
      <c r="M1011" t="n">
        <v>275</v>
      </c>
      <c r="N1011" t="n">
        <v>78.48999999999999</v>
      </c>
      <c r="O1011" t="n">
        <v>35530.47</v>
      </c>
      <c r="P1011" t="n">
        <v>574.13</v>
      </c>
      <c r="Q1011" t="n">
        <v>1398.05</v>
      </c>
      <c r="R1011" t="n">
        <v>339.29</v>
      </c>
      <c r="S1011" t="n">
        <v>66.97</v>
      </c>
      <c r="T1011" t="n">
        <v>132263.33</v>
      </c>
      <c r="U1011" t="n">
        <v>0.2</v>
      </c>
      <c r="V1011" t="n">
        <v>0.65</v>
      </c>
      <c r="W1011" t="n">
        <v>5.77</v>
      </c>
      <c r="X1011" t="n">
        <v>8.19</v>
      </c>
      <c r="Y1011" t="n">
        <v>1</v>
      </c>
      <c r="Z1011" t="n">
        <v>10</v>
      </c>
    </row>
    <row r="1012">
      <c r="A1012" t="n">
        <v>3</v>
      </c>
      <c r="B1012" t="n">
        <v>145</v>
      </c>
      <c r="C1012" t="inlineStr">
        <is>
          <t xml:space="preserve">CONCLUIDO	</t>
        </is>
      </c>
      <c r="D1012" t="n">
        <v>2.177</v>
      </c>
      <c r="E1012" t="n">
        <v>45.94</v>
      </c>
      <c r="F1012" t="n">
        <v>30.81</v>
      </c>
      <c r="G1012" t="n">
        <v>8.18</v>
      </c>
      <c r="H1012" t="n">
        <v>0.11</v>
      </c>
      <c r="I1012" t="n">
        <v>226</v>
      </c>
      <c r="J1012" t="n">
        <v>286.69</v>
      </c>
      <c r="K1012" t="n">
        <v>61.2</v>
      </c>
      <c r="L1012" t="n">
        <v>1.75</v>
      </c>
      <c r="M1012" t="n">
        <v>224</v>
      </c>
      <c r="N1012" t="n">
        <v>78.73999999999999</v>
      </c>
      <c r="O1012" t="n">
        <v>35592.57</v>
      </c>
      <c r="P1012" t="n">
        <v>545.6799999999999</v>
      </c>
      <c r="Q1012" t="n">
        <v>1397.8</v>
      </c>
      <c r="R1012" t="n">
        <v>288.4</v>
      </c>
      <c r="S1012" t="n">
        <v>66.97</v>
      </c>
      <c r="T1012" t="n">
        <v>107073.42</v>
      </c>
      <c r="U1012" t="n">
        <v>0.23</v>
      </c>
      <c r="V1012" t="n">
        <v>0.68</v>
      </c>
      <c r="W1012" t="n">
        <v>5.68</v>
      </c>
      <c r="X1012" t="n">
        <v>6.63</v>
      </c>
      <c r="Y1012" t="n">
        <v>1</v>
      </c>
      <c r="Z1012" t="n">
        <v>10</v>
      </c>
    </row>
    <row r="1013">
      <c r="A1013" t="n">
        <v>4</v>
      </c>
      <c r="B1013" t="n">
        <v>145</v>
      </c>
      <c r="C1013" t="inlineStr">
        <is>
          <t xml:space="preserve">CONCLUIDO	</t>
        </is>
      </c>
      <c r="D1013" t="n">
        <v>2.331</v>
      </c>
      <c r="E1013" t="n">
        <v>42.9</v>
      </c>
      <c r="F1013" t="n">
        <v>29.71</v>
      </c>
      <c r="G1013" t="n">
        <v>9.380000000000001</v>
      </c>
      <c r="H1013" t="n">
        <v>0.12</v>
      </c>
      <c r="I1013" t="n">
        <v>190</v>
      </c>
      <c r="J1013" t="n">
        <v>287.19</v>
      </c>
      <c r="K1013" t="n">
        <v>61.2</v>
      </c>
      <c r="L1013" t="n">
        <v>2</v>
      </c>
      <c r="M1013" t="n">
        <v>188</v>
      </c>
      <c r="N1013" t="n">
        <v>78.98999999999999</v>
      </c>
      <c r="O1013" t="n">
        <v>35654.65</v>
      </c>
      <c r="P1013" t="n">
        <v>525.41</v>
      </c>
      <c r="Q1013" t="n">
        <v>1397.59</v>
      </c>
      <c r="R1013" t="n">
        <v>253.83</v>
      </c>
      <c r="S1013" t="n">
        <v>66.97</v>
      </c>
      <c r="T1013" t="n">
        <v>89965.94</v>
      </c>
      <c r="U1013" t="n">
        <v>0.26</v>
      </c>
      <c r="V1013" t="n">
        <v>0.71</v>
      </c>
      <c r="W1013" t="n">
        <v>5.59</v>
      </c>
      <c r="X1013" t="n">
        <v>5.54</v>
      </c>
      <c r="Y1013" t="n">
        <v>1</v>
      </c>
      <c r="Z1013" t="n">
        <v>10</v>
      </c>
    </row>
    <row r="1014">
      <c r="A1014" t="n">
        <v>5</v>
      </c>
      <c r="B1014" t="n">
        <v>145</v>
      </c>
      <c r="C1014" t="inlineStr">
        <is>
          <t xml:space="preserve">CONCLUIDO	</t>
        </is>
      </c>
      <c r="D1014" t="n">
        <v>2.4514</v>
      </c>
      <c r="E1014" t="n">
        <v>40.79</v>
      </c>
      <c r="F1014" t="n">
        <v>28.95</v>
      </c>
      <c r="G1014" t="n">
        <v>10.53</v>
      </c>
      <c r="H1014" t="n">
        <v>0.14</v>
      </c>
      <c r="I1014" t="n">
        <v>165</v>
      </c>
      <c r="J1014" t="n">
        <v>287.7</v>
      </c>
      <c r="K1014" t="n">
        <v>61.2</v>
      </c>
      <c r="L1014" t="n">
        <v>2.25</v>
      </c>
      <c r="M1014" t="n">
        <v>163</v>
      </c>
      <c r="N1014" t="n">
        <v>79.25</v>
      </c>
      <c r="O1014" t="n">
        <v>35716.83</v>
      </c>
      <c r="P1014" t="n">
        <v>511.36</v>
      </c>
      <c r="Q1014" t="n">
        <v>1397.5</v>
      </c>
      <c r="R1014" t="n">
        <v>228.64</v>
      </c>
      <c r="S1014" t="n">
        <v>66.97</v>
      </c>
      <c r="T1014" t="n">
        <v>77496.82000000001</v>
      </c>
      <c r="U1014" t="n">
        <v>0.29</v>
      </c>
      <c r="V1014" t="n">
        <v>0.73</v>
      </c>
      <c r="W1014" t="n">
        <v>5.56</v>
      </c>
      <c r="X1014" t="n">
        <v>4.78</v>
      </c>
      <c r="Y1014" t="n">
        <v>1</v>
      </c>
      <c r="Z1014" t="n">
        <v>10</v>
      </c>
    </row>
    <row r="1015">
      <c r="A1015" t="n">
        <v>6</v>
      </c>
      <c r="B1015" t="n">
        <v>145</v>
      </c>
      <c r="C1015" t="inlineStr">
        <is>
          <t xml:space="preserve">CONCLUIDO	</t>
        </is>
      </c>
      <c r="D1015" t="n">
        <v>2.5562</v>
      </c>
      <c r="E1015" t="n">
        <v>39.12</v>
      </c>
      <c r="F1015" t="n">
        <v>28.36</v>
      </c>
      <c r="G1015" t="n">
        <v>11.73</v>
      </c>
      <c r="H1015" t="n">
        <v>0.15</v>
      </c>
      <c r="I1015" t="n">
        <v>145</v>
      </c>
      <c r="J1015" t="n">
        <v>288.2</v>
      </c>
      <c r="K1015" t="n">
        <v>61.2</v>
      </c>
      <c r="L1015" t="n">
        <v>2.5</v>
      </c>
      <c r="M1015" t="n">
        <v>143</v>
      </c>
      <c r="N1015" t="n">
        <v>79.5</v>
      </c>
      <c r="O1015" t="n">
        <v>35779.11</v>
      </c>
      <c r="P1015" t="n">
        <v>500.01</v>
      </c>
      <c r="Q1015" t="n">
        <v>1397.56</v>
      </c>
      <c r="R1015" t="n">
        <v>208.95</v>
      </c>
      <c r="S1015" t="n">
        <v>66.97</v>
      </c>
      <c r="T1015" t="n">
        <v>67753.42</v>
      </c>
      <c r="U1015" t="n">
        <v>0.32</v>
      </c>
      <c r="V1015" t="n">
        <v>0.74</v>
      </c>
      <c r="W1015" t="n">
        <v>5.53</v>
      </c>
      <c r="X1015" t="n">
        <v>4.19</v>
      </c>
      <c r="Y1015" t="n">
        <v>1</v>
      </c>
      <c r="Z1015" t="n">
        <v>10</v>
      </c>
    </row>
    <row r="1016">
      <c r="A1016" t="n">
        <v>7</v>
      </c>
      <c r="B1016" t="n">
        <v>145</v>
      </c>
      <c r="C1016" t="inlineStr">
        <is>
          <t xml:space="preserve">CONCLUIDO	</t>
        </is>
      </c>
      <c r="D1016" t="n">
        <v>2.6396</v>
      </c>
      <c r="E1016" t="n">
        <v>37.88</v>
      </c>
      <c r="F1016" t="n">
        <v>27.93</v>
      </c>
      <c r="G1016" t="n">
        <v>12.89</v>
      </c>
      <c r="H1016" t="n">
        <v>0.17</v>
      </c>
      <c r="I1016" t="n">
        <v>130</v>
      </c>
      <c r="J1016" t="n">
        <v>288.71</v>
      </c>
      <c r="K1016" t="n">
        <v>61.2</v>
      </c>
      <c r="L1016" t="n">
        <v>2.75</v>
      </c>
      <c r="M1016" t="n">
        <v>128</v>
      </c>
      <c r="N1016" t="n">
        <v>79.76000000000001</v>
      </c>
      <c r="O1016" t="n">
        <v>35841.5</v>
      </c>
      <c r="P1016" t="n">
        <v>491.68</v>
      </c>
      <c r="Q1016" t="n">
        <v>1397.47</v>
      </c>
      <c r="R1016" t="n">
        <v>194.86</v>
      </c>
      <c r="S1016" t="n">
        <v>66.97</v>
      </c>
      <c r="T1016" t="n">
        <v>60779.9</v>
      </c>
      <c r="U1016" t="n">
        <v>0.34</v>
      </c>
      <c r="V1016" t="n">
        <v>0.75</v>
      </c>
      <c r="W1016" t="n">
        <v>5.52</v>
      </c>
      <c r="X1016" t="n">
        <v>3.76</v>
      </c>
      <c r="Y1016" t="n">
        <v>1</v>
      </c>
      <c r="Z1016" t="n">
        <v>10</v>
      </c>
    </row>
    <row r="1017">
      <c r="A1017" t="n">
        <v>8</v>
      </c>
      <c r="B1017" t="n">
        <v>145</v>
      </c>
      <c r="C1017" t="inlineStr">
        <is>
          <t xml:space="preserve">CONCLUIDO	</t>
        </is>
      </c>
      <c r="D1017" t="n">
        <v>2.7176</v>
      </c>
      <c r="E1017" t="n">
        <v>36.8</v>
      </c>
      <c r="F1017" t="n">
        <v>27.54</v>
      </c>
      <c r="G1017" t="n">
        <v>14.12</v>
      </c>
      <c r="H1017" t="n">
        <v>0.18</v>
      </c>
      <c r="I1017" t="n">
        <v>117</v>
      </c>
      <c r="J1017" t="n">
        <v>289.21</v>
      </c>
      <c r="K1017" t="n">
        <v>61.2</v>
      </c>
      <c r="L1017" t="n">
        <v>3</v>
      </c>
      <c r="M1017" t="n">
        <v>115</v>
      </c>
      <c r="N1017" t="n">
        <v>80.02</v>
      </c>
      <c r="O1017" t="n">
        <v>35903.99</v>
      </c>
      <c r="P1017" t="n">
        <v>484.13</v>
      </c>
      <c r="Q1017" t="n">
        <v>1397.55</v>
      </c>
      <c r="R1017" t="n">
        <v>182.29</v>
      </c>
      <c r="S1017" t="n">
        <v>66.97</v>
      </c>
      <c r="T1017" t="n">
        <v>54562.8</v>
      </c>
      <c r="U1017" t="n">
        <v>0.37</v>
      </c>
      <c r="V1017" t="n">
        <v>0.76</v>
      </c>
      <c r="W1017" t="n">
        <v>5.49</v>
      </c>
      <c r="X1017" t="n">
        <v>3.37</v>
      </c>
      <c r="Y1017" t="n">
        <v>1</v>
      </c>
      <c r="Z1017" t="n">
        <v>10</v>
      </c>
    </row>
    <row r="1018">
      <c r="A1018" t="n">
        <v>9</v>
      </c>
      <c r="B1018" t="n">
        <v>145</v>
      </c>
      <c r="C1018" t="inlineStr">
        <is>
          <t xml:space="preserve">CONCLUIDO	</t>
        </is>
      </c>
      <c r="D1018" t="n">
        <v>2.782</v>
      </c>
      <c r="E1018" t="n">
        <v>35.95</v>
      </c>
      <c r="F1018" t="n">
        <v>27.23</v>
      </c>
      <c r="G1018" t="n">
        <v>15.27</v>
      </c>
      <c r="H1018" t="n">
        <v>0.2</v>
      </c>
      <c r="I1018" t="n">
        <v>107</v>
      </c>
      <c r="J1018" t="n">
        <v>289.72</v>
      </c>
      <c r="K1018" t="n">
        <v>61.2</v>
      </c>
      <c r="L1018" t="n">
        <v>3.25</v>
      </c>
      <c r="M1018" t="n">
        <v>105</v>
      </c>
      <c r="N1018" t="n">
        <v>80.27</v>
      </c>
      <c r="O1018" t="n">
        <v>35966.59</v>
      </c>
      <c r="P1018" t="n">
        <v>477.99</v>
      </c>
      <c r="Q1018" t="n">
        <v>1397.56</v>
      </c>
      <c r="R1018" t="n">
        <v>172.59</v>
      </c>
      <c r="S1018" t="n">
        <v>66.97</v>
      </c>
      <c r="T1018" t="n">
        <v>49763.61</v>
      </c>
      <c r="U1018" t="n">
        <v>0.39</v>
      </c>
      <c r="V1018" t="n">
        <v>0.77</v>
      </c>
      <c r="W1018" t="n">
        <v>5.46</v>
      </c>
      <c r="X1018" t="n">
        <v>3.06</v>
      </c>
      <c r="Y1018" t="n">
        <v>1</v>
      </c>
      <c r="Z1018" t="n">
        <v>10</v>
      </c>
    </row>
    <row r="1019">
      <c r="A1019" t="n">
        <v>10</v>
      </c>
      <c r="B1019" t="n">
        <v>145</v>
      </c>
      <c r="C1019" t="inlineStr">
        <is>
          <t xml:space="preserve">CONCLUIDO	</t>
        </is>
      </c>
      <c r="D1019" t="n">
        <v>2.8397</v>
      </c>
      <c r="E1019" t="n">
        <v>35.22</v>
      </c>
      <c r="F1019" t="n">
        <v>26.98</v>
      </c>
      <c r="G1019" t="n">
        <v>16.52</v>
      </c>
      <c r="H1019" t="n">
        <v>0.21</v>
      </c>
      <c r="I1019" t="n">
        <v>98</v>
      </c>
      <c r="J1019" t="n">
        <v>290.23</v>
      </c>
      <c r="K1019" t="n">
        <v>61.2</v>
      </c>
      <c r="L1019" t="n">
        <v>3.5</v>
      </c>
      <c r="M1019" t="n">
        <v>96</v>
      </c>
      <c r="N1019" t="n">
        <v>80.53</v>
      </c>
      <c r="O1019" t="n">
        <v>36029.29</v>
      </c>
      <c r="P1019" t="n">
        <v>473</v>
      </c>
      <c r="Q1019" t="n">
        <v>1397.27</v>
      </c>
      <c r="R1019" t="n">
        <v>164.28</v>
      </c>
      <c r="S1019" t="n">
        <v>66.97</v>
      </c>
      <c r="T1019" t="n">
        <v>45651.1</v>
      </c>
      <c r="U1019" t="n">
        <v>0.41</v>
      </c>
      <c r="V1019" t="n">
        <v>0.78</v>
      </c>
      <c r="W1019" t="n">
        <v>5.46</v>
      </c>
      <c r="X1019" t="n">
        <v>2.82</v>
      </c>
      <c r="Y1019" t="n">
        <v>1</v>
      </c>
      <c r="Z1019" t="n">
        <v>10</v>
      </c>
    </row>
    <row r="1020">
      <c r="A1020" t="n">
        <v>11</v>
      </c>
      <c r="B1020" t="n">
        <v>145</v>
      </c>
      <c r="C1020" t="inlineStr">
        <is>
          <t xml:space="preserve">CONCLUIDO	</t>
        </is>
      </c>
      <c r="D1020" t="n">
        <v>2.8896</v>
      </c>
      <c r="E1020" t="n">
        <v>34.61</v>
      </c>
      <c r="F1020" t="n">
        <v>26.75</v>
      </c>
      <c r="G1020" t="n">
        <v>17.64</v>
      </c>
      <c r="H1020" t="n">
        <v>0.23</v>
      </c>
      <c r="I1020" t="n">
        <v>91</v>
      </c>
      <c r="J1020" t="n">
        <v>290.74</v>
      </c>
      <c r="K1020" t="n">
        <v>61.2</v>
      </c>
      <c r="L1020" t="n">
        <v>3.75</v>
      </c>
      <c r="M1020" t="n">
        <v>89</v>
      </c>
      <c r="N1020" t="n">
        <v>80.79000000000001</v>
      </c>
      <c r="O1020" t="n">
        <v>36092.1</v>
      </c>
      <c r="P1020" t="n">
        <v>468.15</v>
      </c>
      <c r="Q1020" t="n">
        <v>1397.3</v>
      </c>
      <c r="R1020" t="n">
        <v>157.3</v>
      </c>
      <c r="S1020" t="n">
        <v>66.97</v>
      </c>
      <c r="T1020" t="n">
        <v>42197.33</v>
      </c>
      <c r="U1020" t="n">
        <v>0.43</v>
      </c>
      <c r="V1020" t="n">
        <v>0.79</v>
      </c>
      <c r="W1020" t="n">
        <v>5.43</v>
      </c>
      <c r="X1020" t="n">
        <v>2.59</v>
      </c>
      <c r="Y1020" t="n">
        <v>1</v>
      </c>
      <c r="Z1020" t="n">
        <v>10</v>
      </c>
    </row>
    <row r="1021">
      <c r="A1021" t="n">
        <v>12</v>
      </c>
      <c r="B1021" t="n">
        <v>145</v>
      </c>
      <c r="C1021" t="inlineStr">
        <is>
          <t xml:space="preserve">CONCLUIDO	</t>
        </is>
      </c>
      <c r="D1021" t="n">
        <v>2.9306</v>
      </c>
      <c r="E1021" t="n">
        <v>34.12</v>
      </c>
      <c r="F1021" t="n">
        <v>26.59</v>
      </c>
      <c r="G1021" t="n">
        <v>18.77</v>
      </c>
      <c r="H1021" t="n">
        <v>0.24</v>
      </c>
      <c r="I1021" t="n">
        <v>85</v>
      </c>
      <c r="J1021" t="n">
        <v>291.25</v>
      </c>
      <c r="K1021" t="n">
        <v>61.2</v>
      </c>
      <c r="L1021" t="n">
        <v>4</v>
      </c>
      <c r="M1021" t="n">
        <v>83</v>
      </c>
      <c r="N1021" t="n">
        <v>81.05</v>
      </c>
      <c r="O1021" t="n">
        <v>36155.02</v>
      </c>
      <c r="P1021" t="n">
        <v>464.68</v>
      </c>
      <c r="Q1021" t="n">
        <v>1397.42</v>
      </c>
      <c r="R1021" t="n">
        <v>151.66</v>
      </c>
      <c r="S1021" t="n">
        <v>66.97</v>
      </c>
      <c r="T1021" t="n">
        <v>39407.12</v>
      </c>
      <c r="U1021" t="n">
        <v>0.44</v>
      </c>
      <c r="V1021" t="n">
        <v>0.79</v>
      </c>
      <c r="W1021" t="n">
        <v>5.43</v>
      </c>
      <c r="X1021" t="n">
        <v>2.42</v>
      </c>
      <c r="Y1021" t="n">
        <v>1</v>
      </c>
      <c r="Z1021" t="n">
        <v>10</v>
      </c>
    </row>
    <row r="1022">
      <c r="A1022" t="n">
        <v>13</v>
      </c>
      <c r="B1022" t="n">
        <v>145</v>
      </c>
      <c r="C1022" t="inlineStr">
        <is>
          <t xml:space="preserve">CONCLUIDO	</t>
        </is>
      </c>
      <c r="D1022" t="n">
        <v>2.9754</v>
      </c>
      <c r="E1022" t="n">
        <v>33.61</v>
      </c>
      <c r="F1022" t="n">
        <v>26.4</v>
      </c>
      <c r="G1022" t="n">
        <v>20.05</v>
      </c>
      <c r="H1022" t="n">
        <v>0.26</v>
      </c>
      <c r="I1022" t="n">
        <v>79</v>
      </c>
      <c r="J1022" t="n">
        <v>291.76</v>
      </c>
      <c r="K1022" t="n">
        <v>61.2</v>
      </c>
      <c r="L1022" t="n">
        <v>4.25</v>
      </c>
      <c r="M1022" t="n">
        <v>77</v>
      </c>
      <c r="N1022" t="n">
        <v>81.31</v>
      </c>
      <c r="O1022" t="n">
        <v>36218.04</v>
      </c>
      <c r="P1022" t="n">
        <v>460.61</v>
      </c>
      <c r="Q1022" t="n">
        <v>1397.25</v>
      </c>
      <c r="R1022" t="n">
        <v>145.15</v>
      </c>
      <c r="S1022" t="n">
        <v>66.97</v>
      </c>
      <c r="T1022" t="n">
        <v>36183.15</v>
      </c>
      <c r="U1022" t="n">
        <v>0.46</v>
      </c>
      <c r="V1022" t="n">
        <v>0.8</v>
      </c>
      <c r="W1022" t="n">
        <v>5.43</v>
      </c>
      <c r="X1022" t="n">
        <v>2.24</v>
      </c>
      <c r="Y1022" t="n">
        <v>1</v>
      </c>
      <c r="Z1022" t="n">
        <v>10</v>
      </c>
    </row>
    <row r="1023">
      <c r="A1023" t="n">
        <v>14</v>
      </c>
      <c r="B1023" t="n">
        <v>145</v>
      </c>
      <c r="C1023" t="inlineStr">
        <is>
          <t xml:space="preserve">CONCLUIDO	</t>
        </is>
      </c>
      <c r="D1023" t="n">
        <v>3.0115</v>
      </c>
      <c r="E1023" t="n">
        <v>33.21</v>
      </c>
      <c r="F1023" t="n">
        <v>26.27</v>
      </c>
      <c r="G1023" t="n">
        <v>21.3</v>
      </c>
      <c r="H1023" t="n">
        <v>0.27</v>
      </c>
      <c r="I1023" t="n">
        <v>74</v>
      </c>
      <c r="J1023" t="n">
        <v>292.27</v>
      </c>
      <c r="K1023" t="n">
        <v>61.2</v>
      </c>
      <c r="L1023" t="n">
        <v>4.5</v>
      </c>
      <c r="M1023" t="n">
        <v>72</v>
      </c>
      <c r="N1023" t="n">
        <v>81.56999999999999</v>
      </c>
      <c r="O1023" t="n">
        <v>36281.16</v>
      </c>
      <c r="P1023" t="n">
        <v>457.6</v>
      </c>
      <c r="Q1023" t="n">
        <v>1397.32</v>
      </c>
      <c r="R1023" t="n">
        <v>140.7</v>
      </c>
      <c r="S1023" t="n">
        <v>66.97</v>
      </c>
      <c r="T1023" t="n">
        <v>33981.13</v>
      </c>
      <c r="U1023" t="n">
        <v>0.48</v>
      </c>
      <c r="V1023" t="n">
        <v>0.8</v>
      </c>
      <c r="W1023" t="n">
        <v>5.42</v>
      </c>
      <c r="X1023" t="n">
        <v>2.1</v>
      </c>
      <c r="Y1023" t="n">
        <v>1</v>
      </c>
      <c r="Z1023" t="n">
        <v>10</v>
      </c>
    </row>
    <row r="1024">
      <c r="A1024" t="n">
        <v>15</v>
      </c>
      <c r="B1024" t="n">
        <v>145</v>
      </c>
      <c r="C1024" t="inlineStr">
        <is>
          <t xml:space="preserve">CONCLUIDO	</t>
        </is>
      </c>
      <c r="D1024" t="n">
        <v>3.0391</v>
      </c>
      <c r="E1024" t="n">
        <v>32.9</v>
      </c>
      <c r="F1024" t="n">
        <v>26.18</v>
      </c>
      <c r="G1024" t="n">
        <v>22.44</v>
      </c>
      <c r="H1024" t="n">
        <v>0.29</v>
      </c>
      <c r="I1024" t="n">
        <v>70</v>
      </c>
      <c r="J1024" t="n">
        <v>292.79</v>
      </c>
      <c r="K1024" t="n">
        <v>61.2</v>
      </c>
      <c r="L1024" t="n">
        <v>4.75</v>
      </c>
      <c r="M1024" t="n">
        <v>68</v>
      </c>
      <c r="N1024" t="n">
        <v>81.84</v>
      </c>
      <c r="O1024" t="n">
        <v>36344.4</v>
      </c>
      <c r="P1024" t="n">
        <v>455.33</v>
      </c>
      <c r="Q1024" t="n">
        <v>1397.29</v>
      </c>
      <c r="R1024" t="n">
        <v>138.22</v>
      </c>
      <c r="S1024" t="n">
        <v>66.97</v>
      </c>
      <c r="T1024" t="n">
        <v>32760.32</v>
      </c>
      <c r="U1024" t="n">
        <v>0.48</v>
      </c>
      <c r="V1024" t="n">
        <v>0.8</v>
      </c>
      <c r="W1024" t="n">
        <v>5.41</v>
      </c>
      <c r="X1024" t="n">
        <v>2.02</v>
      </c>
      <c r="Y1024" t="n">
        <v>1</v>
      </c>
      <c r="Z1024" t="n">
        <v>10</v>
      </c>
    </row>
    <row r="1025">
      <c r="A1025" t="n">
        <v>16</v>
      </c>
      <c r="B1025" t="n">
        <v>145</v>
      </c>
      <c r="C1025" t="inlineStr">
        <is>
          <t xml:space="preserve">CONCLUIDO	</t>
        </is>
      </c>
      <c r="D1025" t="n">
        <v>3.0724</v>
      </c>
      <c r="E1025" t="n">
        <v>32.55</v>
      </c>
      <c r="F1025" t="n">
        <v>26.04</v>
      </c>
      <c r="G1025" t="n">
        <v>23.67</v>
      </c>
      <c r="H1025" t="n">
        <v>0.3</v>
      </c>
      <c r="I1025" t="n">
        <v>66</v>
      </c>
      <c r="J1025" t="n">
        <v>293.3</v>
      </c>
      <c r="K1025" t="n">
        <v>61.2</v>
      </c>
      <c r="L1025" t="n">
        <v>5</v>
      </c>
      <c r="M1025" t="n">
        <v>64</v>
      </c>
      <c r="N1025" t="n">
        <v>82.09999999999999</v>
      </c>
      <c r="O1025" t="n">
        <v>36407.75</v>
      </c>
      <c r="P1025" t="n">
        <v>452.24</v>
      </c>
      <c r="Q1025" t="n">
        <v>1397.25</v>
      </c>
      <c r="R1025" t="n">
        <v>133.49</v>
      </c>
      <c r="S1025" t="n">
        <v>66.97</v>
      </c>
      <c r="T1025" t="n">
        <v>30419.2</v>
      </c>
      <c r="U1025" t="n">
        <v>0.5</v>
      </c>
      <c r="V1025" t="n">
        <v>0.8100000000000001</v>
      </c>
      <c r="W1025" t="n">
        <v>5.41</v>
      </c>
      <c r="X1025" t="n">
        <v>1.88</v>
      </c>
      <c r="Y1025" t="n">
        <v>1</v>
      </c>
      <c r="Z1025" t="n">
        <v>10</v>
      </c>
    </row>
    <row r="1026">
      <c r="A1026" t="n">
        <v>17</v>
      </c>
      <c r="B1026" t="n">
        <v>145</v>
      </c>
      <c r="C1026" t="inlineStr">
        <is>
          <t xml:space="preserve">CONCLUIDO	</t>
        </is>
      </c>
      <c r="D1026" t="n">
        <v>3.0951</v>
      </c>
      <c r="E1026" t="n">
        <v>32.31</v>
      </c>
      <c r="F1026" t="n">
        <v>25.97</v>
      </c>
      <c r="G1026" t="n">
        <v>24.73</v>
      </c>
      <c r="H1026" t="n">
        <v>0.32</v>
      </c>
      <c r="I1026" t="n">
        <v>63</v>
      </c>
      <c r="J1026" t="n">
        <v>293.81</v>
      </c>
      <c r="K1026" t="n">
        <v>61.2</v>
      </c>
      <c r="L1026" t="n">
        <v>5.25</v>
      </c>
      <c r="M1026" t="n">
        <v>61</v>
      </c>
      <c r="N1026" t="n">
        <v>82.36</v>
      </c>
      <c r="O1026" t="n">
        <v>36471.2</v>
      </c>
      <c r="P1026" t="n">
        <v>450.01</v>
      </c>
      <c r="Q1026" t="n">
        <v>1397.36</v>
      </c>
      <c r="R1026" t="n">
        <v>131.22</v>
      </c>
      <c r="S1026" t="n">
        <v>66.97</v>
      </c>
      <c r="T1026" t="n">
        <v>29297.14</v>
      </c>
      <c r="U1026" t="n">
        <v>0.51</v>
      </c>
      <c r="V1026" t="n">
        <v>0.8100000000000001</v>
      </c>
      <c r="W1026" t="n">
        <v>5.4</v>
      </c>
      <c r="X1026" t="n">
        <v>1.8</v>
      </c>
      <c r="Y1026" t="n">
        <v>1</v>
      </c>
      <c r="Z1026" t="n">
        <v>10</v>
      </c>
    </row>
    <row r="1027">
      <c r="A1027" t="n">
        <v>18</v>
      </c>
      <c r="B1027" t="n">
        <v>145</v>
      </c>
      <c r="C1027" t="inlineStr">
        <is>
          <t xml:space="preserve">CONCLUIDO	</t>
        </is>
      </c>
      <c r="D1027" t="n">
        <v>3.1198</v>
      </c>
      <c r="E1027" t="n">
        <v>32.05</v>
      </c>
      <c r="F1027" t="n">
        <v>25.87</v>
      </c>
      <c r="G1027" t="n">
        <v>25.87</v>
      </c>
      <c r="H1027" t="n">
        <v>0.33</v>
      </c>
      <c r="I1027" t="n">
        <v>60</v>
      </c>
      <c r="J1027" t="n">
        <v>294.33</v>
      </c>
      <c r="K1027" t="n">
        <v>61.2</v>
      </c>
      <c r="L1027" t="n">
        <v>5.5</v>
      </c>
      <c r="M1027" t="n">
        <v>58</v>
      </c>
      <c r="N1027" t="n">
        <v>82.63</v>
      </c>
      <c r="O1027" t="n">
        <v>36534.76</v>
      </c>
      <c r="P1027" t="n">
        <v>447.94</v>
      </c>
      <c r="Q1027" t="n">
        <v>1397.27</v>
      </c>
      <c r="R1027" t="n">
        <v>127.89</v>
      </c>
      <c r="S1027" t="n">
        <v>66.97</v>
      </c>
      <c r="T1027" t="n">
        <v>27647.27</v>
      </c>
      <c r="U1027" t="n">
        <v>0.52</v>
      </c>
      <c r="V1027" t="n">
        <v>0.8100000000000001</v>
      </c>
      <c r="W1027" t="n">
        <v>5.4</v>
      </c>
      <c r="X1027" t="n">
        <v>1.7</v>
      </c>
      <c r="Y1027" t="n">
        <v>1</v>
      </c>
      <c r="Z1027" t="n">
        <v>10</v>
      </c>
    </row>
    <row r="1028">
      <c r="A1028" t="n">
        <v>19</v>
      </c>
      <c r="B1028" t="n">
        <v>145</v>
      </c>
      <c r="C1028" t="inlineStr">
        <is>
          <t xml:space="preserve">CONCLUIDO	</t>
        </is>
      </c>
      <c r="D1028" t="n">
        <v>3.1476</v>
      </c>
      <c r="E1028" t="n">
        <v>31.77</v>
      </c>
      <c r="F1028" t="n">
        <v>25.75</v>
      </c>
      <c r="G1028" t="n">
        <v>27.1</v>
      </c>
      <c r="H1028" t="n">
        <v>0.35</v>
      </c>
      <c r="I1028" t="n">
        <v>57</v>
      </c>
      <c r="J1028" t="n">
        <v>294.84</v>
      </c>
      <c r="K1028" t="n">
        <v>61.2</v>
      </c>
      <c r="L1028" t="n">
        <v>5.75</v>
      </c>
      <c r="M1028" t="n">
        <v>55</v>
      </c>
      <c r="N1028" t="n">
        <v>82.90000000000001</v>
      </c>
      <c r="O1028" t="n">
        <v>36598.44</v>
      </c>
      <c r="P1028" t="n">
        <v>444.67</v>
      </c>
      <c r="Q1028" t="n">
        <v>1397.27</v>
      </c>
      <c r="R1028" t="n">
        <v>124.2</v>
      </c>
      <c r="S1028" t="n">
        <v>66.97</v>
      </c>
      <c r="T1028" t="n">
        <v>25816.47</v>
      </c>
      <c r="U1028" t="n">
        <v>0.54</v>
      </c>
      <c r="V1028" t="n">
        <v>0.82</v>
      </c>
      <c r="W1028" t="n">
        <v>5.38</v>
      </c>
      <c r="X1028" t="n">
        <v>1.58</v>
      </c>
      <c r="Y1028" t="n">
        <v>1</v>
      </c>
      <c r="Z1028" t="n">
        <v>10</v>
      </c>
    </row>
    <row r="1029">
      <c r="A1029" t="n">
        <v>20</v>
      </c>
      <c r="B1029" t="n">
        <v>145</v>
      </c>
      <c r="C1029" t="inlineStr">
        <is>
          <t xml:space="preserve">CONCLUIDO	</t>
        </is>
      </c>
      <c r="D1029" t="n">
        <v>3.1706</v>
      </c>
      <c r="E1029" t="n">
        <v>31.54</v>
      </c>
      <c r="F1029" t="n">
        <v>25.68</v>
      </c>
      <c r="G1029" t="n">
        <v>28.53</v>
      </c>
      <c r="H1029" t="n">
        <v>0.36</v>
      </c>
      <c r="I1029" t="n">
        <v>54</v>
      </c>
      <c r="J1029" t="n">
        <v>295.36</v>
      </c>
      <c r="K1029" t="n">
        <v>61.2</v>
      </c>
      <c r="L1029" t="n">
        <v>6</v>
      </c>
      <c r="M1029" t="n">
        <v>52</v>
      </c>
      <c r="N1029" t="n">
        <v>83.16</v>
      </c>
      <c r="O1029" t="n">
        <v>36662.22</v>
      </c>
      <c r="P1029" t="n">
        <v>442.96</v>
      </c>
      <c r="Q1029" t="n">
        <v>1397.29</v>
      </c>
      <c r="R1029" t="n">
        <v>121.68</v>
      </c>
      <c r="S1029" t="n">
        <v>66.97</v>
      </c>
      <c r="T1029" t="n">
        <v>24574.03</v>
      </c>
      <c r="U1029" t="n">
        <v>0.55</v>
      </c>
      <c r="V1029" t="n">
        <v>0.82</v>
      </c>
      <c r="W1029" t="n">
        <v>5.39</v>
      </c>
      <c r="X1029" t="n">
        <v>1.51</v>
      </c>
      <c r="Y1029" t="n">
        <v>1</v>
      </c>
      <c r="Z1029" t="n">
        <v>10</v>
      </c>
    </row>
    <row r="1030">
      <c r="A1030" t="n">
        <v>21</v>
      </c>
      <c r="B1030" t="n">
        <v>145</v>
      </c>
      <c r="C1030" t="inlineStr">
        <is>
          <t xml:space="preserve">CONCLUIDO	</t>
        </is>
      </c>
      <c r="D1030" t="n">
        <v>3.1856</v>
      </c>
      <c r="E1030" t="n">
        <v>31.39</v>
      </c>
      <c r="F1030" t="n">
        <v>25.64</v>
      </c>
      <c r="G1030" t="n">
        <v>29.58</v>
      </c>
      <c r="H1030" t="n">
        <v>0.38</v>
      </c>
      <c r="I1030" t="n">
        <v>52</v>
      </c>
      <c r="J1030" t="n">
        <v>295.88</v>
      </c>
      <c r="K1030" t="n">
        <v>61.2</v>
      </c>
      <c r="L1030" t="n">
        <v>6.25</v>
      </c>
      <c r="M1030" t="n">
        <v>50</v>
      </c>
      <c r="N1030" t="n">
        <v>83.43000000000001</v>
      </c>
      <c r="O1030" t="n">
        <v>36726.12</v>
      </c>
      <c r="P1030" t="n">
        <v>441.77</v>
      </c>
      <c r="Q1030" t="n">
        <v>1397.26</v>
      </c>
      <c r="R1030" t="n">
        <v>120.73</v>
      </c>
      <c r="S1030" t="n">
        <v>66.97</v>
      </c>
      <c r="T1030" t="n">
        <v>24109.19</v>
      </c>
      <c r="U1030" t="n">
        <v>0.55</v>
      </c>
      <c r="V1030" t="n">
        <v>0.82</v>
      </c>
      <c r="W1030" t="n">
        <v>5.38</v>
      </c>
      <c r="X1030" t="n">
        <v>1.47</v>
      </c>
      <c r="Y1030" t="n">
        <v>1</v>
      </c>
      <c r="Z1030" t="n">
        <v>10</v>
      </c>
    </row>
    <row r="1031">
      <c r="A1031" t="n">
        <v>22</v>
      </c>
      <c r="B1031" t="n">
        <v>145</v>
      </c>
      <c r="C1031" t="inlineStr">
        <is>
          <t xml:space="preserve">CONCLUIDO	</t>
        </is>
      </c>
      <c r="D1031" t="n">
        <v>3.2029</v>
      </c>
      <c r="E1031" t="n">
        <v>31.22</v>
      </c>
      <c r="F1031" t="n">
        <v>25.58</v>
      </c>
      <c r="G1031" t="n">
        <v>30.69</v>
      </c>
      <c r="H1031" t="n">
        <v>0.39</v>
      </c>
      <c r="I1031" t="n">
        <v>50</v>
      </c>
      <c r="J1031" t="n">
        <v>296.4</v>
      </c>
      <c r="K1031" t="n">
        <v>61.2</v>
      </c>
      <c r="L1031" t="n">
        <v>6.5</v>
      </c>
      <c r="M1031" t="n">
        <v>48</v>
      </c>
      <c r="N1031" t="n">
        <v>83.7</v>
      </c>
      <c r="O1031" t="n">
        <v>36790.13</v>
      </c>
      <c r="P1031" t="n">
        <v>439.92</v>
      </c>
      <c r="Q1031" t="n">
        <v>1397.31</v>
      </c>
      <c r="R1031" t="n">
        <v>118.43</v>
      </c>
      <c r="S1031" t="n">
        <v>66.97</v>
      </c>
      <c r="T1031" t="n">
        <v>22964.79</v>
      </c>
      <c r="U1031" t="n">
        <v>0.57</v>
      </c>
      <c r="V1031" t="n">
        <v>0.82</v>
      </c>
      <c r="W1031" t="n">
        <v>5.38</v>
      </c>
      <c r="X1031" t="n">
        <v>1.41</v>
      </c>
      <c r="Y1031" t="n">
        <v>1</v>
      </c>
      <c r="Z1031" t="n">
        <v>10</v>
      </c>
    </row>
    <row r="1032">
      <c r="A1032" t="n">
        <v>23</v>
      </c>
      <c r="B1032" t="n">
        <v>145</v>
      </c>
      <c r="C1032" t="inlineStr">
        <is>
          <t xml:space="preserve">CONCLUIDO	</t>
        </is>
      </c>
      <c r="D1032" t="n">
        <v>3.218</v>
      </c>
      <c r="E1032" t="n">
        <v>31.08</v>
      </c>
      <c r="F1032" t="n">
        <v>25.54</v>
      </c>
      <c r="G1032" t="n">
        <v>31.92</v>
      </c>
      <c r="H1032" t="n">
        <v>0.4</v>
      </c>
      <c r="I1032" t="n">
        <v>48</v>
      </c>
      <c r="J1032" t="n">
        <v>296.92</v>
      </c>
      <c r="K1032" t="n">
        <v>61.2</v>
      </c>
      <c r="L1032" t="n">
        <v>6.75</v>
      </c>
      <c r="M1032" t="n">
        <v>46</v>
      </c>
      <c r="N1032" t="n">
        <v>83.97</v>
      </c>
      <c r="O1032" t="n">
        <v>36854.25</v>
      </c>
      <c r="P1032" t="n">
        <v>438.56</v>
      </c>
      <c r="Q1032" t="n">
        <v>1397.19</v>
      </c>
      <c r="R1032" t="n">
        <v>116.98</v>
      </c>
      <c r="S1032" t="n">
        <v>66.97</v>
      </c>
      <c r="T1032" t="n">
        <v>22253.71</v>
      </c>
      <c r="U1032" t="n">
        <v>0.57</v>
      </c>
      <c r="V1032" t="n">
        <v>0.82</v>
      </c>
      <c r="W1032" t="n">
        <v>5.38</v>
      </c>
      <c r="X1032" t="n">
        <v>1.37</v>
      </c>
      <c r="Y1032" t="n">
        <v>1</v>
      </c>
      <c r="Z1032" t="n">
        <v>10</v>
      </c>
    </row>
    <row r="1033">
      <c r="A1033" t="n">
        <v>24</v>
      </c>
      <c r="B1033" t="n">
        <v>145</v>
      </c>
      <c r="C1033" t="inlineStr">
        <is>
          <t xml:space="preserve">CONCLUIDO	</t>
        </is>
      </c>
      <c r="D1033" t="n">
        <v>3.2366</v>
      </c>
      <c r="E1033" t="n">
        <v>30.9</v>
      </c>
      <c r="F1033" t="n">
        <v>25.47</v>
      </c>
      <c r="G1033" t="n">
        <v>33.22</v>
      </c>
      <c r="H1033" t="n">
        <v>0.42</v>
      </c>
      <c r="I1033" t="n">
        <v>46</v>
      </c>
      <c r="J1033" t="n">
        <v>297.44</v>
      </c>
      <c r="K1033" t="n">
        <v>61.2</v>
      </c>
      <c r="L1033" t="n">
        <v>7</v>
      </c>
      <c r="M1033" t="n">
        <v>44</v>
      </c>
      <c r="N1033" t="n">
        <v>84.23999999999999</v>
      </c>
      <c r="O1033" t="n">
        <v>36918.48</v>
      </c>
      <c r="P1033" t="n">
        <v>436.47</v>
      </c>
      <c r="Q1033" t="n">
        <v>1397.35</v>
      </c>
      <c r="R1033" t="n">
        <v>114.69</v>
      </c>
      <c r="S1033" t="n">
        <v>66.97</v>
      </c>
      <c r="T1033" t="n">
        <v>21117.03</v>
      </c>
      <c r="U1033" t="n">
        <v>0.58</v>
      </c>
      <c r="V1033" t="n">
        <v>0.83</v>
      </c>
      <c r="W1033" t="n">
        <v>5.38</v>
      </c>
      <c r="X1033" t="n">
        <v>1.3</v>
      </c>
      <c r="Y1033" t="n">
        <v>1</v>
      </c>
      <c r="Z1033" t="n">
        <v>10</v>
      </c>
    </row>
    <row r="1034">
      <c r="A1034" t="n">
        <v>25</v>
      </c>
      <c r="B1034" t="n">
        <v>145</v>
      </c>
      <c r="C1034" t="inlineStr">
        <is>
          <t xml:space="preserve">CONCLUIDO	</t>
        </is>
      </c>
      <c r="D1034" t="n">
        <v>3.2546</v>
      </c>
      <c r="E1034" t="n">
        <v>30.73</v>
      </c>
      <c r="F1034" t="n">
        <v>25.41</v>
      </c>
      <c r="G1034" t="n">
        <v>34.64</v>
      </c>
      <c r="H1034" t="n">
        <v>0.43</v>
      </c>
      <c r="I1034" t="n">
        <v>44</v>
      </c>
      <c r="J1034" t="n">
        <v>297.96</v>
      </c>
      <c r="K1034" t="n">
        <v>61.2</v>
      </c>
      <c r="L1034" t="n">
        <v>7.25</v>
      </c>
      <c r="M1034" t="n">
        <v>42</v>
      </c>
      <c r="N1034" t="n">
        <v>84.51000000000001</v>
      </c>
      <c r="O1034" t="n">
        <v>36982.83</v>
      </c>
      <c r="P1034" t="n">
        <v>434.52</v>
      </c>
      <c r="Q1034" t="n">
        <v>1397.39</v>
      </c>
      <c r="R1034" t="n">
        <v>112.97</v>
      </c>
      <c r="S1034" t="n">
        <v>66.97</v>
      </c>
      <c r="T1034" t="n">
        <v>20266.84</v>
      </c>
      <c r="U1034" t="n">
        <v>0.59</v>
      </c>
      <c r="V1034" t="n">
        <v>0.83</v>
      </c>
      <c r="W1034" t="n">
        <v>5.37</v>
      </c>
      <c r="X1034" t="n">
        <v>1.24</v>
      </c>
      <c r="Y1034" t="n">
        <v>1</v>
      </c>
      <c r="Z1034" t="n">
        <v>10</v>
      </c>
    </row>
    <row r="1035">
      <c r="A1035" t="n">
        <v>26</v>
      </c>
      <c r="B1035" t="n">
        <v>145</v>
      </c>
      <c r="C1035" t="inlineStr">
        <is>
          <t xml:space="preserve">CONCLUIDO	</t>
        </is>
      </c>
      <c r="D1035" t="n">
        <v>3.2633</v>
      </c>
      <c r="E1035" t="n">
        <v>30.64</v>
      </c>
      <c r="F1035" t="n">
        <v>25.38</v>
      </c>
      <c r="G1035" t="n">
        <v>35.41</v>
      </c>
      <c r="H1035" t="n">
        <v>0.45</v>
      </c>
      <c r="I1035" t="n">
        <v>43</v>
      </c>
      <c r="J1035" t="n">
        <v>298.48</v>
      </c>
      <c r="K1035" t="n">
        <v>61.2</v>
      </c>
      <c r="L1035" t="n">
        <v>7.5</v>
      </c>
      <c r="M1035" t="n">
        <v>41</v>
      </c>
      <c r="N1035" t="n">
        <v>84.79000000000001</v>
      </c>
      <c r="O1035" t="n">
        <v>37047.29</v>
      </c>
      <c r="P1035" t="n">
        <v>433.77</v>
      </c>
      <c r="Q1035" t="n">
        <v>1397.28</v>
      </c>
      <c r="R1035" t="n">
        <v>111.84</v>
      </c>
      <c r="S1035" t="n">
        <v>66.97</v>
      </c>
      <c r="T1035" t="n">
        <v>19707.34</v>
      </c>
      <c r="U1035" t="n">
        <v>0.6</v>
      </c>
      <c r="V1035" t="n">
        <v>0.83</v>
      </c>
      <c r="W1035" t="n">
        <v>5.37</v>
      </c>
      <c r="X1035" t="n">
        <v>1.21</v>
      </c>
      <c r="Y1035" t="n">
        <v>1</v>
      </c>
      <c r="Z1035" t="n">
        <v>10</v>
      </c>
    </row>
    <row r="1036">
      <c r="A1036" t="n">
        <v>27</v>
      </c>
      <c r="B1036" t="n">
        <v>145</v>
      </c>
      <c r="C1036" t="inlineStr">
        <is>
          <t xml:space="preserve">CONCLUIDO	</t>
        </is>
      </c>
      <c r="D1036" t="n">
        <v>3.2849</v>
      </c>
      <c r="E1036" t="n">
        <v>30.44</v>
      </c>
      <c r="F1036" t="n">
        <v>25.28</v>
      </c>
      <c r="G1036" t="n">
        <v>37</v>
      </c>
      <c r="H1036" t="n">
        <v>0.46</v>
      </c>
      <c r="I1036" t="n">
        <v>41</v>
      </c>
      <c r="J1036" t="n">
        <v>299.01</v>
      </c>
      <c r="K1036" t="n">
        <v>61.2</v>
      </c>
      <c r="L1036" t="n">
        <v>7.75</v>
      </c>
      <c r="M1036" t="n">
        <v>39</v>
      </c>
      <c r="N1036" t="n">
        <v>85.06</v>
      </c>
      <c r="O1036" t="n">
        <v>37111.87</v>
      </c>
      <c r="P1036" t="n">
        <v>430.98</v>
      </c>
      <c r="Q1036" t="n">
        <v>1397.2</v>
      </c>
      <c r="R1036" t="n">
        <v>108.73</v>
      </c>
      <c r="S1036" t="n">
        <v>66.97</v>
      </c>
      <c r="T1036" t="n">
        <v>18162.92</v>
      </c>
      <c r="U1036" t="n">
        <v>0.62</v>
      </c>
      <c r="V1036" t="n">
        <v>0.83</v>
      </c>
      <c r="W1036" t="n">
        <v>5.36</v>
      </c>
      <c r="X1036" t="n">
        <v>1.12</v>
      </c>
      <c r="Y1036" t="n">
        <v>1</v>
      </c>
      <c r="Z1036" t="n">
        <v>10</v>
      </c>
    </row>
    <row r="1037">
      <c r="A1037" t="n">
        <v>28</v>
      </c>
      <c r="B1037" t="n">
        <v>145</v>
      </c>
      <c r="C1037" t="inlineStr">
        <is>
          <t xml:space="preserve">CONCLUIDO	</t>
        </is>
      </c>
      <c r="D1037" t="n">
        <v>3.2905</v>
      </c>
      <c r="E1037" t="n">
        <v>30.39</v>
      </c>
      <c r="F1037" t="n">
        <v>25.29</v>
      </c>
      <c r="G1037" t="n">
        <v>37.93</v>
      </c>
      <c r="H1037" t="n">
        <v>0.48</v>
      </c>
      <c r="I1037" t="n">
        <v>40</v>
      </c>
      <c r="J1037" t="n">
        <v>299.53</v>
      </c>
      <c r="K1037" t="n">
        <v>61.2</v>
      </c>
      <c r="L1037" t="n">
        <v>8</v>
      </c>
      <c r="M1037" t="n">
        <v>38</v>
      </c>
      <c r="N1037" t="n">
        <v>85.33</v>
      </c>
      <c r="O1037" t="n">
        <v>37176.68</v>
      </c>
      <c r="P1037" t="n">
        <v>430.74</v>
      </c>
      <c r="Q1037" t="n">
        <v>1397.36</v>
      </c>
      <c r="R1037" t="n">
        <v>108.86</v>
      </c>
      <c r="S1037" t="n">
        <v>66.97</v>
      </c>
      <c r="T1037" t="n">
        <v>18229.25</v>
      </c>
      <c r="U1037" t="n">
        <v>0.62</v>
      </c>
      <c r="V1037" t="n">
        <v>0.83</v>
      </c>
      <c r="W1037" t="n">
        <v>5.36</v>
      </c>
      <c r="X1037" t="n">
        <v>1.12</v>
      </c>
      <c r="Y1037" t="n">
        <v>1</v>
      </c>
      <c r="Z1037" t="n">
        <v>10</v>
      </c>
    </row>
    <row r="1038">
      <c r="A1038" t="n">
        <v>29</v>
      </c>
      <c r="B1038" t="n">
        <v>145</v>
      </c>
      <c r="C1038" t="inlineStr">
        <is>
          <t xml:space="preserve">CONCLUIDO	</t>
        </is>
      </c>
      <c r="D1038" t="n">
        <v>3.3002</v>
      </c>
      <c r="E1038" t="n">
        <v>30.3</v>
      </c>
      <c r="F1038" t="n">
        <v>25.25</v>
      </c>
      <c r="G1038" t="n">
        <v>38.85</v>
      </c>
      <c r="H1038" t="n">
        <v>0.49</v>
      </c>
      <c r="I1038" t="n">
        <v>39</v>
      </c>
      <c r="J1038" t="n">
        <v>300.06</v>
      </c>
      <c r="K1038" t="n">
        <v>61.2</v>
      </c>
      <c r="L1038" t="n">
        <v>8.25</v>
      </c>
      <c r="M1038" t="n">
        <v>37</v>
      </c>
      <c r="N1038" t="n">
        <v>85.61</v>
      </c>
      <c r="O1038" t="n">
        <v>37241.49</v>
      </c>
      <c r="P1038" t="n">
        <v>429.37</v>
      </c>
      <c r="Q1038" t="n">
        <v>1397.31</v>
      </c>
      <c r="R1038" t="n">
        <v>107.86</v>
      </c>
      <c r="S1038" t="n">
        <v>66.97</v>
      </c>
      <c r="T1038" t="n">
        <v>17738.84</v>
      </c>
      <c r="U1038" t="n">
        <v>0.62</v>
      </c>
      <c r="V1038" t="n">
        <v>0.83</v>
      </c>
      <c r="W1038" t="n">
        <v>5.36</v>
      </c>
      <c r="X1038" t="n">
        <v>1.08</v>
      </c>
      <c r="Y1038" t="n">
        <v>1</v>
      </c>
      <c r="Z1038" t="n">
        <v>10</v>
      </c>
    </row>
    <row r="1039">
      <c r="A1039" t="n">
        <v>30</v>
      </c>
      <c r="B1039" t="n">
        <v>145</v>
      </c>
      <c r="C1039" t="inlineStr">
        <is>
          <t xml:space="preserve">CONCLUIDO	</t>
        </is>
      </c>
      <c r="D1039" t="n">
        <v>3.3186</v>
      </c>
      <c r="E1039" t="n">
        <v>30.13</v>
      </c>
      <c r="F1039" t="n">
        <v>25.19</v>
      </c>
      <c r="G1039" t="n">
        <v>40.85</v>
      </c>
      <c r="H1039" t="n">
        <v>0.5</v>
      </c>
      <c r="I1039" t="n">
        <v>37</v>
      </c>
      <c r="J1039" t="n">
        <v>300.59</v>
      </c>
      <c r="K1039" t="n">
        <v>61.2</v>
      </c>
      <c r="L1039" t="n">
        <v>8.5</v>
      </c>
      <c r="M1039" t="n">
        <v>35</v>
      </c>
      <c r="N1039" t="n">
        <v>85.89</v>
      </c>
      <c r="O1039" t="n">
        <v>37306.42</v>
      </c>
      <c r="P1039" t="n">
        <v>426.99</v>
      </c>
      <c r="Q1039" t="n">
        <v>1397.41</v>
      </c>
      <c r="R1039" t="n">
        <v>106.05</v>
      </c>
      <c r="S1039" t="n">
        <v>66.97</v>
      </c>
      <c r="T1039" t="n">
        <v>16840.04</v>
      </c>
      <c r="U1039" t="n">
        <v>0.63</v>
      </c>
      <c r="V1039" t="n">
        <v>0.84</v>
      </c>
      <c r="W1039" t="n">
        <v>5.35</v>
      </c>
      <c r="X1039" t="n">
        <v>1.02</v>
      </c>
      <c r="Y1039" t="n">
        <v>1</v>
      </c>
      <c r="Z1039" t="n">
        <v>10</v>
      </c>
    </row>
    <row r="1040">
      <c r="A1040" t="n">
        <v>31</v>
      </c>
      <c r="B1040" t="n">
        <v>145</v>
      </c>
      <c r="C1040" t="inlineStr">
        <is>
          <t xml:space="preserve">CONCLUIDO	</t>
        </is>
      </c>
      <c r="D1040" t="n">
        <v>3.3265</v>
      </c>
      <c r="E1040" t="n">
        <v>30.06</v>
      </c>
      <c r="F1040" t="n">
        <v>25.17</v>
      </c>
      <c r="G1040" t="n">
        <v>41.95</v>
      </c>
      <c r="H1040" t="n">
        <v>0.52</v>
      </c>
      <c r="I1040" t="n">
        <v>36</v>
      </c>
      <c r="J1040" t="n">
        <v>301.11</v>
      </c>
      <c r="K1040" t="n">
        <v>61.2</v>
      </c>
      <c r="L1040" t="n">
        <v>8.75</v>
      </c>
      <c r="M1040" t="n">
        <v>34</v>
      </c>
      <c r="N1040" t="n">
        <v>86.16</v>
      </c>
      <c r="O1040" t="n">
        <v>37371.47</v>
      </c>
      <c r="P1040" t="n">
        <v>426.33</v>
      </c>
      <c r="Q1040" t="n">
        <v>1397.27</v>
      </c>
      <c r="R1040" t="n">
        <v>105.33</v>
      </c>
      <c r="S1040" t="n">
        <v>66.97</v>
      </c>
      <c r="T1040" t="n">
        <v>16487.54</v>
      </c>
      <c r="U1040" t="n">
        <v>0.64</v>
      </c>
      <c r="V1040" t="n">
        <v>0.84</v>
      </c>
      <c r="W1040" t="n">
        <v>5.35</v>
      </c>
      <c r="X1040" t="n">
        <v>1.01</v>
      </c>
      <c r="Y1040" t="n">
        <v>1</v>
      </c>
      <c r="Z1040" t="n">
        <v>10</v>
      </c>
    </row>
    <row r="1041">
      <c r="A1041" t="n">
        <v>32</v>
      </c>
      <c r="B1041" t="n">
        <v>145</v>
      </c>
      <c r="C1041" t="inlineStr">
        <is>
          <t xml:space="preserve">CONCLUIDO	</t>
        </is>
      </c>
      <c r="D1041" t="n">
        <v>3.3361</v>
      </c>
      <c r="E1041" t="n">
        <v>29.98</v>
      </c>
      <c r="F1041" t="n">
        <v>25.14</v>
      </c>
      <c r="G1041" t="n">
        <v>43.1</v>
      </c>
      <c r="H1041" t="n">
        <v>0.53</v>
      </c>
      <c r="I1041" t="n">
        <v>35</v>
      </c>
      <c r="J1041" t="n">
        <v>301.64</v>
      </c>
      <c r="K1041" t="n">
        <v>61.2</v>
      </c>
      <c r="L1041" t="n">
        <v>9</v>
      </c>
      <c r="M1041" t="n">
        <v>33</v>
      </c>
      <c r="N1041" t="n">
        <v>86.44</v>
      </c>
      <c r="O1041" t="n">
        <v>37436.63</v>
      </c>
      <c r="P1041" t="n">
        <v>424.73</v>
      </c>
      <c r="Q1041" t="n">
        <v>1397.17</v>
      </c>
      <c r="R1041" t="n">
        <v>104.25</v>
      </c>
      <c r="S1041" t="n">
        <v>66.97</v>
      </c>
      <c r="T1041" t="n">
        <v>15950.44</v>
      </c>
      <c r="U1041" t="n">
        <v>0.64</v>
      </c>
      <c r="V1041" t="n">
        <v>0.84</v>
      </c>
      <c r="W1041" t="n">
        <v>5.35</v>
      </c>
      <c r="X1041" t="n">
        <v>0.97</v>
      </c>
      <c r="Y1041" t="n">
        <v>1</v>
      </c>
      <c r="Z1041" t="n">
        <v>10</v>
      </c>
    </row>
    <row r="1042">
      <c r="A1042" t="n">
        <v>33</v>
      </c>
      <c r="B1042" t="n">
        <v>145</v>
      </c>
      <c r="C1042" t="inlineStr">
        <is>
          <t xml:space="preserve">CONCLUIDO	</t>
        </is>
      </c>
      <c r="D1042" t="n">
        <v>3.3457</v>
      </c>
      <c r="E1042" t="n">
        <v>29.89</v>
      </c>
      <c r="F1042" t="n">
        <v>25.11</v>
      </c>
      <c r="G1042" t="n">
        <v>44.31</v>
      </c>
      <c r="H1042" t="n">
        <v>0.55</v>
      </c>
      <c r="I1042" t="n">
        <v>34</v>
      </c>
      <c r="J1042" t="n">
        <v>302.17</v>
      </c>
      <c r="K1042" t="n">
        <v>61.2</v>
      </c>
      <c r="L1042" t="n">
        <v>9.25</v>
      </c>
      <c r="M1042" t="n">
        <v>32</v>
      </c>
      <c r="N1042" t="n">
        <v>86.72</v>
      </c>
      <c r="O1042" t="n">
        <v>37501.91</v>
      </c>
      <c r="P1042" t="n">
        <v>423.76</v>
      </c>
      <c r="Q1042" t="n">
        <v>1397.28</v>
      </c>
      <c r="R1042" t="n">
        <v>103.15</v>
      </c>
      <c r="S1042" t="n">
        <v>66.97</v>
      </c>
      <c r="T1042" t="n">
        <v>15404.95</v>
      </c>
      <c r="U1042" t="n">
        <v>0.65</v>
      </c>
      <c r="V1042" t="n">
        <v>0.84</v>
      </c>
      <c r="W1042" t="n">
        <v>5.35</v>
      </c>
      <c r="X1042" t="n">
        <v>0.9399999999999999</v>
      </c>
      <c r="Y1042" t="n">
        <v>1</v>
      </c>
      <c r="Z1042" t="n">
        <v>10</v>
      </c>
    </row>
    <row r="1043">
      <c r="A1043" t="n">
        <v>34</v>
      </c>
      <c r="B1043" t="n">
        <v>145</v>
      </c>
      <c r="C1043" t="inlineStr">
        <is>
          <t xml:space="preserve">CONCLUIDO	</t>
        </is>
      </c>
      <c r="D1043" t="n">
        <v>3.355</v>
      </c>
      <c r="E1043" t="n">
        <v>29.81</v>
      </c>
      <c r="F1043" t="n">
        <v>25.08</v>
      </c>
      <c r="G1043" t="n">
        <v>45.6</v>
      </c>
      <c r="H1043" t="n">
        <v>0.5600000000000001</v>
      </c>
      <c r="I1043" t="n">
        <v>33</v>
      </c>
      <c r="J1043" t="n">
        <v>302.7</v>
      </c>
      <c r="K1043" t="n">
        <v>61.2</v>
      </c>
      <c r="L1043" t="n">
        <v>9.5</v>
      </c>
      <c r="M1043" t="n">
        <v>31</v>
      </c>
      <c r="N1043" t="n">
        <v>87</v>
      </c>
      <c r="O1043" t="n">
        <v>37567.32</v>
      </c>
      <c r="P1043" t="n">
        <v>422.8</v>
      </c>
      <c r="Q1043" t="n">
        <v>1397.22</v>
      </c>
      <c r="R1043" t="n">
        <v>102.04</v>
      </c>
      <c r="S1043" t="n">
        <v>66.97</v>
      </c>
      <c r="T1043" t="n">
        <v>14857.99</v>
      </c>
      <c r="U1043" t="n">
        <v>0.66</v>
      </c>
      <c r="V1043" t="n">
        <v>0.84</v>
      </c>
      <c r="W1043" t="n">
        <v>5.36</v>
      </c>
      <c r="X1043" t="n">
        <v>0.91</v>
      </c>
      <c r="Y1043" t="n">
        <v>1</v>
      </c>
      <c r="Z1043" t="n">
        <v>10</v>
      </c>
    </row>
    <row r="1044">
      <c r="A1044" t="n">
        <v>35</v>
      </c>
      <c r="B1044" t="n">
        <v>145</v>
      </c>
      <c r="C1044" t="inlineStr">
        <is>
          <t xml:space="preserve">CONCLUIDO	</t>
        </is>
      </c>
      <c r="D1044" t="n">
        <v>3.3634</v>
      </c>
      <c r="E1044" t="n">
        <v>29.73</v>
      </c>
      <c r="F1044" t="n">
        <v>25.06</v>
      </c>
      <c r="G1044" t="n">
        <v>46.98</v>
      </c>
      <c r="H1044" t="n">
        <v>0.57</v>
      </c>
      <c r="I1044" t="n">
        <v>32</v>
      </c>
      <c r="J1044" t="n">
        <v>303.23</v>
      </c>
      <c r="K1044" t="n">
        <v>61.2</v>
      </c>
      <c r="L1044" t="n">
        <v>9.75</v>
      </c>
      <c r="M1044" t="n">
        <v>30</v>
      </c>
      <c r="N1044" t="n">
        <v>87.28</v>
      </c>
      <c r="O1044" t="n">
        <v>37632.84</v>
      </c>
      <c r="P1044" t="n">
        <v>422.25</v>
      </c>
      <c r="Q1044" t="n">
        <v>1397.19</v>
      </c>
      <c r="R1044" t="n">
        <v>101.45</v>
      </c>
      <c r="S1044" t="n">
        <v>66.97</v>
      </c>
      <c r="T1044" t="n">
        <v>14565.35</v>
      </c>
      <c r="U1044" t="n">
        <v>0.66</v>
      </c>
      <c r="V1044" t="n">
        <v>0.84</v>
      </c>
      <c r="W1044" t="n">
        <v>5.35</v>
      </c>
      <c r="X1044" t="n">
        <v>0.89</v>
      </c>
      <c r="Y1044" t="n">
        <v>1</v>
      </c>
      <c r="Z1044" t="n">
        <v>10</v>
      </c>
    </row>
    <row r="1045">
      <c r="A1045" t="n">
        <v>36</v>
      </c>
      <c r="B1045" t="n">
        <v>145</v>
      </c>
      <c r="C1045" t="inlineStr">
        <is>
          <t xml:space="preserve">CONCLUIDO	</t>
        </is>
      </c>
      <c r="D1045" t="n">
        <v>3.3626</v>
      </c>
      <c r="E1045" t="n">
        <v>29.74</v>
      </c>
      <c r="F1045" t="n">
        <v>25.07</v>
      </c>
      <c r="G1045" t="n">
        <v>47</v>
      </c>
      <c r="H1045" t="n">
        <v>0.59</v>
      </c>
      <c r="I1045" t="n">
        <v>32</v>
      </c>
      <c r="J1045" t="n">
        <v>303.76</v>
      </c>
      <c r="K1045" t="n">
        <v>61.2</v>
      </c>
      <c r="L1045" t="n">
        <v>10</v>
      </c>
      <c r="M1045" t="n">
        <v>30</v>
      </c>
      <c r="N1045" t="n">
        <v>87.56999999999999</v>
      </c>
      <c r="O1045" t="n">
        <v>37698.48</v>
      </c>
      <c r="P1045" t="n">
        <v>420.94</v>
      </c>
      <c r="Q1045" t="n">
        <v>1397.27</v>
      </c>
      <c r="R1045" t="n">
        <v>102.03</v>
      </c>
      <c r="S1045" t="n">
        <v>66.97</v>
      </c>
      <c r="T1045" t="n">
        <v>14857.6</v>
      </c>
      <c r="U1045" t="n">
        <v>0.66</v>
      </c>
      <c r="V1045" t="n">
        <v>0.84</v>
      </c>
      <c r="W1045" t="n">
        <v>5.34</v>
      </c>
      <c r="X1045" t="n">
        <v>0.9</v>
      </c>
      <c r="Y1045" t="n">
        <v>1</v>
      </c>
      <c r="Z1045" t="n">
        <v>10</v>
      </c>
    </row>
    <row r="1046">
      <c r="A1046" t="n">
        <v>37</v>
      </c>
      <c r="B1046" t="n">
        <v>145</v>
      </c>
      <c r="C1046" t="inlineStr">
        <is>
          <t xml:space="preserve">CONCLUIDO	</t>
        </is>
      </c>
      <c r="D1046" t="n">
        <v>3.3739</v>
      </c>
      <c r="E1046" t="n">
        <v>29.64</v>
      </c>
      <c r="F1046" t="n">
        <v>25.02</v>
      </c>
      <c r="G1046" t="n">
        <v>48.42</v>
      </c>
      <c r="H1046" t="n">
        <v>0.6</v>
      </c>
      <c r="I1046" t="n">
        <v>31</v>
      </c>
      <c r="J1046" t="n">
        <v>304.3</v>
      </c>
      <c r="K1046" t="n">
        <v>61.2</v>
      </c>
      <c r="L1046" t="n">
        <v>10.25</v>
      </c>
      <c r="M1046" t="n">
        <v>29</v>
      </c>
      <c r="N1046" t="n">
        <v>87.84999999999999</v>
      </c>
      <c r="O1046" t="n">
        <v>37764.25</v>
      </c>
      <c r="P1046" t="n">
        <v>419.85</v>
      </c>
      <c r="Q1046" t="n">
        <v>1397.29</v>
      </c>
      <c r="R1046" t="n">
        <v>100.34</v>
      </c>
      <c r="S1046" t="n">
        <v>66.97</v>
      </c>
      <c r="T1046" t="n">
        <v>14015.07</v>
      </c>
      <c r="U1046" t="n">
        <v>0.67</v>
      </c>
      <c r="V1046" t="n">
        <v>0.84</v>
      </c>
      <c r="W1046" t="n">
        <v>5.34</v>
      </c>
      <c r="X1046" t="n">
        <v>0.85</v>
      </c>
      <c r="Y1046" t="n">
        <v>1</v>
      </c>
      <c r="Z1046" t="n">
        <v>10</v>
      </c>
    </row>
    <row r="1047">
      <c r="A1047" t="n">
        <v>38</v>
      </c>
      <c r="B1047" t="n">
        <v>145</v>
      </c>
      <c r="C1047" t="inlineStr">
        <is>
          <t xml:space="preserve">CONCLUIDO	</t>
        </is>
      </c>
      <c r="D1047" t="n">
        <v>3.3827</v>
      </c>
      <c r="E1047" t="n">
        <v>29.56</v>
      </c>
      <c r="F1047" t="n">
        <v>25</v>
      </c>
      <c r="G1047" t="n">
        <v>49.99</v>
      </c>
      <c r="H1047" t="n">
        <v>0.61</v>
      </c>
      <c r="I1047" t="n">
        <v>30</v>
      </c>
      <c r="J1047" t="n">
        <v>304.83</v>
      </c>
      <c r="K1047" t="n">
        <v>61.2</v>
      </c>
      <c r="L1047" t="n">
        <v>10.5</v>
      </c>
      <c r="M1047" t="n">
        <v>28</v>
      </c>
      <c r="N1047" t="n">
        <v>88.13</v>
      </c>
      <c r="O1047" t="n">
        <v>37830.13</v>
      </c>
      <c r="P1047" t="n">
        <v>418.54</v>
      </c>
      <c r="Q1047" t="n">
        <v>1397.21</v>
      </c>
      <c r="R1047" t="n">
        <v>99.83</v>
      </c>
      <c r="S1047" t="n">
        <v>66.97</v>
      </c>
      <c r="T1047" t="n">
        <v>13767.43</v>
      </c>
      <c r="U1047" t="n">
        <v>0.67</v>
      </c>
      <c r="V1047" t="n">
        <v>0.84</v>
      </c>
      <c r="W1047" t="n">
        <v>5.34</v>
      </c>
      <c r="X1047" t="n">
        <v>0.83</v>
      </c>
      <c r="Y1047" t="n">
        <v>1</v>
      </c>
      <c r="Z1047" t="n">
        <v>10</v>
      </c>
    </row>
    <row r="1048">
      <c r="A1048" t="n">
        <v>39</v>
      </c>
      <c r="B1048" t="n">
        <v>145</v>
      </c>
      <c r="C1048" t="inlineStr">
        <is>
          <t xml:space="preserve">CONCLUIDO	</t>
        </is>
      </c>
      <c r="D1048" t="n">
        <v>3.3935</v>
      </c>
      <c r="E1048" t="n">
        <v>29.47</v>
      </c>
      <c r="F1048" t="n">
        <v>24.96</v>
      </c>
      <c r="G1048" t="n">
        <v>51.63</v>
      </c>
      <c r="H1048" t="n">
        <v>0.63</v>
      </c>
      <c r="I1048" t="n">
        <v>29</v>
      </c>
      <c r="J1048" t="n">
        <v>305.37</v>
      </c>
      <c r="K1048" t="n">
        <v>61.2</v>
      </c>
      <c r="L1048" t="n">
        <v>10.75</v>
      </c>
      <c r="M1048" t="n">
        <v>27</v>
      </c>
      <c r="N1048" t="n">
        <v>88.42</v>
      </c>
      <c r="O1048" t="n">
        <v>37896.14</v>
      </c>
      <c r="P1048" t="n">
        <v>417.1</v>
      </c>
      <c r="Q1048" t="n">
        <v>1397.24</v>
      </c>
      <c r="R1048" t="n">
        <v>98.36</v>
      </c>
      <c r="S1048" t="n">
        <v>66.97</v>
      </c>
      <c r="T1048" t="n">
        <v>13037.47</v>
      </c>
      <c r="U1048" t="n">
        <v>0.68</v>
      </c>
      <c r="V1048" t="n">
        <v>0.84</v>
      </c>
      <c r="W1048" t="n">
        <v>5.34</v>
      </c>
      <c r="X1048" t="n">
        <v>0.79</v>
      </c>
      <c r="Y1048" t="n">
        <v>1</v>
      </c>
      <c r="Z1048" t="n">
        <v>10</v>
      </c>
    </row>
    <row r="1049">
      <c r="A1049" t="n">
        <v>40</v>
      </c>
      <c r="B1049" t="n">
        <v>145</v>
      </c>
      <c r="C1049" t="inlineStr">
        <is>
          <t xml:space="preserve">CONCLUIDO	</t>
        </is>
      </c>
      <c r="D1049" t="n">
        <v>3.3907</v>
      </c>
      <c r="E1049" t="n">
        <v>29.49</v>
      </c>
      <c r="F1049" t="n">
        <v>24.98</v>
      </c>
      <c r="G1049" t="n">
        <v>51.68</v>
      </c>
      <c r="H1049" t="n">
        <v>0.64</v>
      </c>
      <c r="I1049" t="n">
        <v>29</v>
      </c>
      <c r="J1049" t="n">
        <v>305.9</v>
      </c>
      <c r="K1049" t="n">
        <v>61.2</v>
      </c>
      <c r="L1049" t="n">
        <v>11</v>
      </c>
      <c r="M1049" t="n">
        <v>27</v>
      </c>
      <c r="N1049" t="n">
        <v>88.7</v>
      </c>
      <c r="O1049" t="n">
        <v>37962.28</v>
      </c>
      <c r="P1049" t="n">
        <v>416.58</v>
      </c>
      <c r="Q1049" t="n">
        <v>1397.25</v>
      </c>
      <c r="R1049" t="n">
        <v>99.2</v>
      </c>
      <c r="S1049" t="n">
        <v>66.97</v>
      </c>
      <c r="T1049" t="n">
        <v>13454.58</v>
      </c>
      <c r="U1049" t="n">
        <v>0.68</v>
      </c>
      <c r="V1049" t="n">
        <v>0.84</v>
      </c>
      <c r="W1049" t="n">
        <v>5.34</v>
      </c>
      <c r="X1049" t="n">
        <v>0.8100000000000001</v>
      </c>
      <c r="Y1049" t="n">
        <v>1</v>
      </c>
      <c r="Z1049" t="n">
        <v>10</v>
      </c>
    </row>
    <row r="1050">
      <c r="A1050" t="n">
        <v>41</v>
      </c>
      <c r="B1050" t="n">
        <v>145</v>
      </c>
      <c r="C1050" t="inlineStr">
        <is>
          <t xml:space="preserve">CONCLUIDO	</t>
        </is>
      </c>
      <c r="D1050" t="n">
        <v>3.4022</v>
      </c>
      <c r="E1050" t="n">
        <v>29.39</v>
      </c>
      <c r="F1050" t="n">
        <v>24.93</v>
      </c>
      <c r="G1050" t="n">
        <v>53.43</v>
      </c>
      <c r="H1050" t="n">
        <v>0.65</v>
      </c>
      <c r="I1050" t="n">
        <v>28</v>
      </c>
      <c r="J1050" t="n">
        <v>306.44</v>
      </c>
      <c r="K1050" t="n">
        <v>61.2</v>
      </c>
      <c r="L1050" t="n">
        <v>11.25</v>
      </c>
      <c r="M1050" t="n">
        <v>26</v>
      </c>
      <c r="N1050" t="n">
        <v>88.98999999999999</v>
      </c>
      <c r="O1050" t="n">
        <v>38028.53</v>
      </c>
      <c r="P1050" t="n">
        <v>415.82</v>
      </c>
      <c r="Q1050" t="n">
        <v>1397.28</v>
      </c>
      <c r="R1050" t="n">
        <v>97.76000000000001</v>
      </c>
      <c r="S1050" t="n">
        <v>66.97</v>
      </c>
      <c r="T1050" t="n">
        <v>12743.04</v>
      </c>
      <c r="U1050" t="n">
        <v>0.6899999999999999</v>
      </c>
      <c r="V1050" t="n">
        <v>0.84</v>
      </c>
      <c r="W1050" t="n">
        <v>5.33</v>
      </c>
      <c r="X1050" t="n">
        <v>0.77</v>
      </c>
      <c r="Y1050" t="n">
        <v>1</v>
      </c>
      <c r="Z1050" t="n">
        <v>10</v>
      </c>
    </row>
    <row r="1051">
      <c r="A1051" t="n">
        <v>42</v>
      </c>
      <c r="B1051" t="n">
        <v>145</v>
      </c>
      <c r="C1051" t="inlineStr">
        <is>
          <t xml:space="preserve">CONCLUIDO	</t>
        </is>
      </c>
      <c r="D1051" t="n">
        <v>3.4112</v>
      </c>
      <c r="E1051" t="n">
        <v>29.32</v>
      </c>
      <c r="F1051" t="n">
        <v>24.91</v>
      </c>
      <c r="G1051" t="n">
        <v>55.36</v>
      </c>
      <c r="H1051" t="n">
        <v>0.67</v>
      </c>
      <c r="I1051" t="n">
        <v>27</v>
      </c>
      <c r="J1051" t="n">
        <v>306.98</v>
      </c>
      <c r="K1051" t="n">
        <v>61.2</v>
      </c>
      <c r="L1051" t="n">
        <v>11.5</v>
      </c>
      <c r="M1051" t="n">
        <v>25</v>
      </c>
      <c r="N1051" t="n">
        <v>89.28</v>
      </c>
      <c r="O1051" t="n">
        <v>38094.91</v>
      </c>
      <c r="P1051" t="n">
        <v>414.31</v>
      </c>
      <c r="Q1051" t="n">
        <v>1397.2</v>
      </c>
      <c r="R1051" t="n">
        <v>96.79000000000001</v>
      </c>
      <c r="S1051" t="n">
        <v>66.97</v>
      </c>
      <c r="T1051" t="n">
        <v>12262.12</v>
      </c>
      <c r="U1051" t="n">
        <v>0.6899999999999999</v>
      </c>
      <c r="V1051" t="n">
        <v>0.84</v>
      </c>
      <c r="W1051" t="n">
        <v>5.34</v>
      </c>
      <c r="X1051" t="n">
        <v>0.75</v>
      </c>
      <c r="Y1051" t="n">
        <v>1</v>
      </c>
      <c r="Z1051" t="n">
        <v>10</v>
      </c>
    </row>
    <row r="1052">
      <c r="A1052" t="n">
        <v>43</v>
      </c>
      <c r="B1052" t="n">
        <v>145</v>
      </c>
      <c r="C1052" t="inlineStr">
        <is>
          <t xml:space="preserve">CONCLUIDO	</t>
        </is>
      </c>
      <c r="D1052" t="n">
        <v>3.4115</v>
      </c>
      <c r="E1052" t="n">
        <v>29.31</v>
      </c>
      <c r="F1052" t="n">
        <v>24.91</v>
      </c>
      <c r="G1052" t="n">
        <v>55.35</v>
      </c>
      <c r="H1052" t="n">
        <v>0.68</v>
      </c>
      <c r="I1052" t="n">
        <v>27</v>
      </c>
      <c r="J1052" t="n">
        <v>307.52</v>
      </c>
      <c r="K1052" t="n">
        <v>61.2</v>
      </c>
      <c r="L1052" t="n">
        <v>11.75</v>
      </c>
      <c r="M1052" t="n">
        <v>25</v>
      </c>
      <c r="N1052" t="n">
        <v>89.56999999999999</v>
      </c>
      <c r="O1052" t="n">
        <v>38161.42</v>
      </c>
      <c r="P1052" t="n">
        <v>413.32</v>
      </c>
      <c r="Q1052" t="n">
        <v>1397.26</v>
      </c>
      <c r="R1052" t="n">
        <v>96.66</v>
      </c>
      <c r="S1052" t="n">
        <v>66.97</v>
      </c>
      <c r="T1052" t="n">
        <v>12198.95</v>
      </c>
      <c r="U1052" t="n">
        <v>0.6899999999999999</v>
      </c>
      <c r="V1052" t="n">
        <v>0.84</v>
      </c>
      <c r="W1052" t="n">
        <v>5.34</v>
      </c>
      <c r="X1052" t="n">
        <v>0.74</v>
      </c>
      <c r="Y1052" t="n">
        <v>1</v>
      </c>
      <c r="Z1052" t="n">
        <v>10</v>
      </c>
    </row>
    <row r="1053">
      <c r="A1053" t="n">
        <v>44</v>
      </c>
      <c r="B1053" t="n">
        <v>145</v>
      </c>
      <c r="C1053" t="inlineStr">
        <is>
          <t xml:space="preserve">CONCLUIDO	</t>
        </is>
      </c>
      <c r="D1053" t="n">
        <v>3.4207</v>
      </c>
      <c r="E1053" t="n">
        <v>29.23</v>
      </c>
      <c r="F1053" t="n">
        <v>24.88</v>
      </c>
      <c r="G1053" t="n">
        <v>57.42</v>
      </c>
      <c r="H1053" t="n">
        <v>0.6899999999999999</v>
      </c>
      <c r="I1053" t="n">
        <v>26</v>
      </c>
      <c r="J1053" t="n">
        <v>308.06</v>
      </c>
      <c r="K1053" t="n">
        <v>61.2</v>
      </c>
      <c r="L1053" t="n">
        <v>12</v>
      </c>
      <c r="M1053" t="n">
        <v>24</v>
      </c>
      <c r="N1053" t="n">
        <v>89.86</v>
      </c>
      <c r="O1053" t="n">
        <v>38228.06</v>
      </c>
      <c r="P1053" t="n">
        <v>411.95</v>
      </c>
      <c r="Q1053" t="n">
        <v>1397.19</v>
      </c>
      <c r="R1053" t="n">
        <v>95.81</v>
      </c>
      <c r="S1053" t="n">
        <v>66.97</v>
      </c>
      <c r="T1053" t="n">
        <v>11775.42</v>
      </c>
      <c r="U1053" t="n">
        <v>0.7</v>
      </c>
      <c r="V1053" t="n">
        <v>0.85</v>
      </c>
      <c r="W1053" t="n">
        <v>5.34</v>
      </c>
      <c r="X1053" t="n">
        <v>0.72</v>
      </c>
      <c r="Y1053" t="n">
        <v>1</v>
      </c>
      <c r="Z1053" t="n">
        <v>10</v>
      </c>
    </row>
    <row r="1054">
      <c r="A1054" t="n">
        <v>45</v>
      </c>
      <c r="B1054" t="n">
        <v>145</v>
      </c>
      <c r="C1054" t="inlineStr">
        <is>
          <t xml:space="preserve">CONCLUIDO	</t>
        </is>
      </c>
      <c r="D1054" t="n">
        <v>3.4324</v>
      </c>
      <c r="E1054" t="n">
        <v>29.13</v>
      </c>
      <c r="F1054" t="n">
        <v>24.84</v>
      </c>
      <c r="G1054" t="n">
        <v>59.61</v>
      </c>
      <c r="H1054" t="n">
        <v>0.71</v>
      </c>
      <c r="I1054" t="n">
        <v>25</v>
      </c>
      <c r="J1054" t="n">
        <v>308.6</v>
      </c>
      <c r="K1054" t="n">
        <v>61.2</v>
      </c>
      <c r="L1054" t="n">
        <v>12.25</v>
      </c>
      <c r="M1054" t="n">
        <v>23</v>
      </c>
      <c r="N1054" t="n">
        <v>90.15000000000001</v>
      </c>
      <c r="O1054" t="n">
        <v>38294.82</v>
      </c>
      <c r="P1054" t="n">
        <v>410.72</v>
      </c>
      <c r="Q1054" t="n">
        <v>1397.24</v>
      </c>
      <c r="R1054" t="n">
        <v>94.5</v>
      </c>
      <c r="S1054" t="n">
        <v>66.97</v>
      </c>
      <c r="T1054" t="n">
        <v>11127.18</v>
      </c>
      <c r="U1054" t="n">
        <v>0.71</v>
      </c>
      <c r="V1054" t="n">
        <v>0.85</v>
      </c>
      <c r="W1054" t="n">
        <v>5.33</v>
      </c>
      <c r="X1054" t="n">
        <v>0.67</v>
      </c>
      <c r="Y1054" t="n">
        <v>1</v>
      </c>
      <c r="Z1054" t="n">
        <v>10</v>
      </c>
    </row>
    <row r="1055">
      <c r="A1055" t="n">
        <v>46</v>
      </c>
      <c r="B1055" t="n">
        <v>145</v>
      </c>
      <c r="C1055" t="inlineStr">
        <is>
          <t xml:space="preserve">CONCLUIDO	</t>
        </is>
      </c>
      <c r="D1055" t="n">
        <v>3.4315</v>
      </c>
      <c r="E1055" t="n">
        <v>29.14</v>
      </c>
      <c r="F1055" t="n">
        <v>24.85</v>
      </c>
      <c r="G1055" t="n">
        <v>59.63</v>
      </c>
      <c r="H1055" t="n">
        <v>0.72</v>
      </c>
      <c r="I1055" t="n">
        <v>25</v>
      </c>
      <c r="J1055" t="n">
        <v>309.14</v>
      </c>
      <c r="K1055" t="n">
        <v>61.2</v>
      </c>
      <c r="L1055" t="n">
        <v>12.5</v>
      </c>
      <c r="M1055" t="n">
        <v>23</v>
      </c>
      <c r="N1055" t="n">
        <v>90.44</v>
      </c>
      <c r="O1055" t="n">
        <v>38361.7</v>
      </c>
      <c r="P1055" t="n">
        <v>410.54</v>
      </c>
      <c r="Q1055" t="n">
        <v>1397.19</v>
      </c>
      <c r="R1055" t="n">
        <v>94.81999999999999</v>
      </c>
      <c r="S1055" t="n">
        <v>66.97</v>
      </c>
      <c r="T1055" t="n">
        <v>11286.74</v>
      </c>
      <c r="U1055" t="n">
        <v>0.71</v>
      </c>
      <c r="V1055" t="n">
        <v>0.85</v>
      </c>
      <c r="W1055" t="n">
        <v>5.33</v>
      </c>
      <c r="X1055" t="n">
        <v>0.68</v>
      </c>
      <c r="Y1055" t="n">
        <v>1</v>
      </c>
      <c r="Z1055" t="n">
        <v>10</v>
      </c>
    </row>
    <row r="1056">
      <c r="A1056" t="n">
        <v>47</v>
      </c>
      <c r="B1056" t="n">
        <v>145</v>
      </c>
      <c r="C1056" t="inlineStr">
        <is>
          <t xml:space="preserve">CONCLUIDO	</t>
        </is>
      </c>
      <c r="D1056" t="n">
        <v>3.4409</v>
      </c>
      <c r="E1056" t="n">
        <v>29.06</v>
      </c>
      <c r="F1056" t="n">
        <v>24.82</v>
      </c>
      <c r="G1056" t="n">
        <v>62.05</v>
      </c>
      <c r="H1056" t="n">
        <v>0.73</v>
      </c>
      <c r="I1056" t="n">
        <v>24</v>
      </c>
      <c r="J1056" t="n">
        <v>309.68</v>
      </c>
      <c r="K1056" t="n">
        <v>61.2</v>
      </c>
      <c r="L1056" t="n">
        <v>12.75</v>
      </c>
      <c r="M1056" t="n">
        <v>22</v>
      </c>
      <c r="N1056" t="n">
        <v>90.73999999999999</v>
      </c>
      <c r="O1056" t="n">
        <v>38428.72</v>
      </c>
      <c r="P1056" t="n">
        <v>408.85</v>
      </c>
      <c r="Q1056" t="n">
        <v>1397.27</v>
      </c>
      <c r="R1056" t="n">
        <v>93.89</v>
      </c>
      <c r="S1056" t="n">
        <v>66.97</v>
      </c>
      <c r="T1056" t="n">
        <v>10826.99</v>
      </c>
      <c r="U1056" t="n">
        <v>0.71</v>
      </c>
      <c r="V1056" t="n">
        <v>0.85</v>
      </c>
      <c r="W1056" t="n">
        <v>5.33</v>
      </c>
      <c r="X1056" t="n">
        <v>0.65</v>
      </c>
      <c r="Y1056" t="n">
        <v>1</v>
      </c>
      <c r="Z1056" t="n">
        <v>10</v>
      </c>
    </row>
    <row r="1057">
      <c r="A1057" t="n">
        <v>48</v>
      </c>
      <c r="B1057" t="n">
        <v>145</v>
      </c>
      <c r="C1057" t="inlineStr">
        <is>
          <t xml:space="preserve">CONCLUIDO	</t>
        </is>
      </c>
      <c r="D1057" t="n">
        <v>3.4413</v>
      </c>
      <c r="E1057" t="n">
        <v>29.06</v>
      </c>
      <c r="F1057" t="n">
        <v>24.82</v>
      </c>
      <c r="G1057" t="n">
        <v>62.04</v>
      </c>
      <c r="H1057" t="n">
        <v>0.75</v>
      </c>
      <c r="I1057" t="n">
        <v>24</v>
      </c>
      <c r="J1057" t="n">
        <v>310.23</v>
      </c>
      <c r="K1057" t="n">
        <v>61.2</v>
      </c>
      <c r="L1057" t="n">
        <v>13</v>
      </c>
      <c r="M1057" t="n">
        <v>22</v>
      </c>
      <c r="N1057" t="n">
        <v>91.03</v>
      </c>
      <c r="O1057" t="n">
        <v>38495.87</v>
      </c>
      <c r="P1057" t="n">
        <v>408.52</v>
      </c>
      <c r="Q1057" t="n">
        <v>1397.22</v>
      </c>
      <c r="R1057" t="n">
        <v>93.86</v>
      </c>
      <c r="S1057" t="n">
        <v>66.97</v>
      </c>
      <c r="T1057" t="n">
        <v>10810.87</v>
      </c>
      <c r="U1057" t="n">
        <v>0.71</v>
      </c>
      <c r="V1057" t="n">
        <v>0.85</v>
      </c>
      <c r="W1057" t="n">
        <v>5.33</v>
      </c>
      <c r="X1057" t="n">
        <v>0.65</v>
      </c>
      <c r="Y1057" t="n">
        <v>1</v>
      </c>
      <c r="Z1057" t="n">
        <v>10</v>
      </c>
    </row>
    <row r="1058">
      <c r="A1058" t="n">
        <v>49</v>
      </c>
      <c r="B1058" t="n">
        <v>145</v>
      </c>
      <c r="C1058" t="inlineStr">
        <is>
          <t xml:space="preserve">CONCLUIDO	</t>
        </is>
      </c>
      <c r="D1058" t="n">
        <v>3.4506</v>
      </c>
      <c r="E1058" t="n">
        <v>28.98</v>
      </c>
      <c r="F1058" t="n">
        <v>24.79</v>
      </c>
      <c r="G1058" t="n">
        <v>64.67</v>
      </c>
      <c r="H1058" t="n">
        <v>0.76</v>
      </c>
      <c r="I1058" t="n">
        <v>23</v>
      </c>
      <c r="J1058" t="n">
        <v>310.77</v>
      </c>
      <c r="K1058" t="n">
        <v>61.2</v>
      </c>
      <c r="L1058" t="n">
        <v>13.25</v>
      </c>
      <c r="M1058" t="n">
        <v>21</v>
      </c>
      <c r="N1058" t="n">
        <v>91.33</v>
      </c>
      <c r="O1058" t="n">
        <v>38563.14</v>
      </c>
      <c r="P1058" t="n">
        <v>406.95</v>
      </c>
      <c r="Q1058" t="n">
        <v>1397.26</v>
      </c>
      <c r="R1058" t="n">
        <v>92.95999999999999</v>
      </c>
      <c r="S1058" t="n">
        <v>66.97</v>
      </c>
      <c r="T1058" t="n">
        <v>10365.78</v>
      </c>
      <c r="U1058" t="n">
        <v>0.72</v>
      </c>
      <c r="V1058" t="n">
        <v>0.85</v>
      </c>
      <c r="W1058" t="n">
        <v>5.33</v>
      </c>
      <c r="X1058" t="n">
        <v>0.63</v>
      </c>
      <c r="Y1058" t="n">
        <v>1</v>
      </c>
      <c r="Z1058" t="n">
        <v>10</v>
      </c>
    </row>
    <row r="1059">
      <c r="A1059" t="n">
        <v>50</v>
      </c>
      <c r="B1059" t="n">
        <v>145</v>
      </c>
      <c r="C1059" t="inlineStr">
        <is>
          <t xml:space="preserve">CONCLUIDO	</t>
        </is>
      </c>
      <c r="D1059" t="n">
        <v>3.451</v>
      </c>
      <c r="E1059" t="n">
        <v>28.98</v>
      </c>
      <c r="F1059" t="n">
        <v>24.79</v>
      </c>
      <c r="G1059" t="n">
        <v>64.67</v>
      </c>
      <c r="H1059" t="n">
        <v>0.77</v>
      </c>
      <c r="I1059" t="n">
        <v>23</v>
      </c>
      <c r="J1059" t="n">
        <v>311.32</v>
      </c>
      <c r="K1059" t="n">
        <v>61.2</v>
      </c>
      <c r="L1059" t="n">
        <v>13.5</v>
      </c>
      <c r="M1059" t="n">
        <v>21</v>
      </c>
      <c r="N1059" t="n">
        <v>91.62</v>
      </c>
      <c r="O1059" t="n">
        <v>38630.55</v>
      </c>
      <c r="P1059" t="n">
        <v>406.68</v>
      </c>
      <c r="Q1059" t="n">
        <v>1397.17</v>
      </c>
      <c r="R1059" t="n">
        <v>92.95999999999999</v>
      </c>
      <c r="S1059" t="n">
        <v>66.97</v>
      </c>
      <c r="T1059" t="n">
        <v>10367.2</v>
      </c>
      <c r="U1059" t="n">
        <v>0.72</v>
      </c>
      <c r="V1059" t="n">
        <v>0.85</v>
      </c>
      <c r="W1059" t="n">
        <v>5.33</v>
      </c>
      <c r="X1059" t="n">
        <v>0.62</v>
      </c>
      <c r="Y1059" t="n">
        <v>1</v>
      </c>
      <c r="Z1059" t="n">
        <v>10</v>
      </c>
    </row>
    <row r="1060">
      <c r="A1060" t="n">
        <v>51</v>
      </c>
      <c r="B1060" t="n">
        <v>145</v>
      </c>
      <c r="C1060" t="inlineStr">
        <is>
          <t xml:space="preserve">CONCLUIDO	</t>
        </is>
      </c>
      <c r="D1060" t="n">
        <v>3.4511</v>
      </c>
      <c r="E1060" t="n">
        <v>28.98</v>
      </c>
      <c r="F1060" t="n">
        <v>24.79</v>
      </c>
      <c r="G1060" t="n">
        <v>64.66</v>
      </c>
      <c r="H1060" t="n">
        <v>0.79</v>
      </c>
      <c r="I1060" t="n">
        <v>23</v>
      </c>
      <c r="J1060" t="n">
        <v>311.87</v>
      </c>
      <c r="K1060" t="n">
        <v>61.2</v>
      </c>
      <c r="L1060" t="n">
        <v>13.75</v>
      </c>
      <c r="M1060" t="n">
        <v>21</v>
      </c>
      <c r="N1060" t="n">
        <v>91.92</v>
      </c>
      <c r="O1060" t="n">
        <v>38698.21</v>
      </c>
      <c r="P1060" t="n">
        <v>405.75</v>
      </c>
      <c r="Q1060" t="n">
        <v>1397.18</v>
      </c>
      <c r="R1060" t="n">
        <v>92.87</v>
      </c>
      <c r="S1060" t="n">
        <v>66.97</v>
      </c>
      <c r="T1060" t="n">
        <v>10320.41</v>
      </c>
      <c r="U1060" t="n">
        <v>0.72</v>
      </c>
      <c r="V1060" t="n">
        <v>0.85</v>
      </c>
      <c r="W1060" t="n">
        <v>5.33</v>
      </c>
      <c r="X1060" t="n">
        <v>0.62</v>
      </c>
      <c r="Y1060" t="n">
        <v>1</v>
      </c>
      <c r="Z1060" t="n">
        <v>10</v>
      </c>
    </row>
    <row r="1061">
      <c r="A1061" t="n">
        <v>52</v>
      </c>
      <c r="B1061" t="n">
        <v>145</v>
      </c>
      <c r="C1061" t="inlineStr">
        <is>
          <t xml:space="preserve">CONCLUIDO	</t>
        </is>
      </c>
      <c r="D1061" t="n">
        <v>3.4601</v>
      </c>
      <c r="E1061" t="n">
        <v>28.9</v>
      </c>
      <c r="F1061" t="n">
        <v>24.77</v>
      </c>
      <c r="G1061" t="n">
        <v>67.54000000000001</v>
      </c>
      <c r="H1061" t="n">
        <v>0.8</v>
      </c>
      <c r="I1061" t="n">
        <v>22</v>
      </c>
      <c r="J1061" t="n">
        <v>312.42</v>
      </c>
      <c r="K1061" t="n">
        <v>61.2</v>
      </c>
      <c r="L1061" t="n">
        <v>14</v>
      </c>
      <c r="M1061" t="n">
        <v>20</v>
      </c>
      <c r="N1061" t="n">
        <v>92.22</v>
      </c>
      <c r="O1061" t="n">
        <v>38765.89</v>
      </c>
      <c r="P1061" t="n">
        <v>405.5</v>
      </c>
      <c r="Q1061" t="n">
        <v>1397.3</v>
      </c>
      <c r="R1061" t="n">
        <v>92.31</v>
      </c>
      <c r="S1061" t="n">
        <v>66.97</v>
      </c>
      <c r="T1061" t="n">
        <v>10048.78</v>
      </c>
      <c r="U1061" t="n">
        <v>0.73</v>
      </c>
      <c r="V1061" t="n">
        <v>0.85</v>
      </c>
      <c r="W1061" t="n">
        <v>5.33</v>
      </c>
      <c r="X1061" t="n">
        <v>0.6</v>
      </c>
      <c r="Y1061" t="n">
        <v>1</v>
      </c>
      <c r="Z1061" t="n">
        <v>10</v>
      </c>
    </row>
    <row r="1062">
      <c r="A1062" t="n">
        <v>53</v>
      </c>
      <c r="B1062" t="n">
        <v>145</v>
      </c>
      <c r="C1062" t="inlineStr">
        <is>
          <t xml:space="preserve">CONCLUIDO	</t>
        </is>
      </c>
      <c r="D1062" t="n">
        <v>3.4593</v>
      </c>
      <c r="E1062" t="n">
        <v>28.91</v>
      </c>
      <c r="F1062" t="n">
        <v>24.77</v>
      </c>
      <c r="G1062" t="n">
        <v>67.56</v>
      </c>
      <c r="H1062" t="n">
        <v>0.8100000000000001</v>
      </c>
      <c r="I1062" t="n">
        <v>22</v>
      </c>
      <c r="J1062" t="n">
        <v>312.97</v>
      </c>
      <c r="K1062" t="n">
        <v>61.2</v>
      </c>
      <c r="L1062" t="n">
        <v>14.25</v>
      </c>
      <c r="M1062" t="n">
        <v>20</v>
      </c>
      <c r="N1062" t="n">
        <v>92.52</v>
      </c>
      <c r="O1062" t="n">
        <v>38833.69</v>
      </c>
      <c r="P1062" t="n">
        <v>404.22</v>
      </c>
      <c r="Q1062" t="n">
        <v>1397.23</v>
      </c>
      <c r="R1062" t="n">
        <v>92.25</v>
      </c>
      <c r="S1062" t="n">
        <v>66.97</v>
      </c>
      <c r="T1062" t="n">
        <v>10015.16</v>
      </c>
      <c r="U1062" t="n">
        <v>0.73</v>
      </c>
      <c r="V1062" t="n">
        <v>0.85</v>
      </c>
      <c r="W1062" t="n">
        <v>5.33</v>
      </c>
      <c r="X1062" t="n">
        <v>0.61</v>
      </c>
      <c r="Y1062" t="n">
        <v>1</v>
      </c>
      <c r="Z1062" t="n">
        <v>10</v>
      </c>
    </row>
    <row r="1063">
      <c r="A1063" t="n">
        <v>54</v>
      </c>
      <c r="B1063" t="n">
        <v>145</v>
      </c>
      <c r="C1063" t="inlineStr">
        <is>
          <t xml:space="preserve">CONCLUIDO	</t>
        </is>
      </c>
      <c r="D1063" t="n">
        <v>3.471</v>
      </c>
      <c r="E1063" t="n">
        <v>28.81</v>
      </c>
      <c r="F1063" t="n">
        <v>24.73</v>
      </c>
      <c r="G1063" t="n">
        <v>70.66</v>
      </c>
      <c r="H1063" t="n">
        <v>0.82</v>
      </c>
      <c r="I1063" t="n">
        <v>21</v>
      </c>
      <c r="J1063" t="n">
        <v>313.52</v>
      </c>
      <c r="K1063" t="n">
        <v>61.2</v>
      </c>
      <c r="L1063" t="n">
        <v>14.5</v>
      </c>
      <c r="M1063" t="n">
        <v>19</v>
      </c>
      <c r="N1063" t="n">
        <v>92.81999999999999</v>
      </c>
      <c r="O1063" t="n">
        <v>38901.63</v>
      </c>
      <c r="P1063" t="n">
        <v>402.42</v>
      </c>
      <c r="Q1063" t="n">
        <v>1397.21</v>
      </c>
      <c r="R1063" t="n">
        <v>90.77</v>
      </c>
      <c r="S1063" t="n">
        <v>66.97</v>
      </c>
      <c r="T1063" t="n">
        <v>9282.190000000001</v>
      </c>
      <c r="U1063" t="n">
        <v>0.74</v>
      </c>
      <c r="V1063" t="n">
        <v>0.85</v>
      </c>
      <c r="W1063" t="n">
        <v>5.33</v>
      </c>
      <c r="X1063" t="n">
        <v>0.5600000000000001</v>
      </c>
      <c r="Y1063" t="n">
        <v>1</v>
      </c>
      <c r="Z1063" t="n">
        <v>10</v>
      </c>
    </row>
    <row r="1064">
      <c r="A1064" t="n">
        <v>55</v>
      </c>
      <c r="B1064" t="n">
        <v>145</v>
      </c>
      <c r="C1064" t="inlineStr">
        <is>
          <t xml:space="preserve">CONCLUIDO	</t>
        </is>
      </c>
      <c r="D1064" t="n">
        <v>3.4677</v>
      </c>
      <c r="E1064" t="n">
        <v>28.84</v>
      </c>
      <c r="F1064" t="n">
        <v>24.76</v>
      </c>
      <c r="G1064" t="n">
        <v>70.73</v>
      </c>
      <c r="H1064" t="n">
        <v>0.84</v>
      </c>
      <c r="I1064" t="n">
        <v>21</v>
      </c>
      <c r="J1064" t="n">
        <v>314.07</v>
      </c>
      <c r="K1064" t="n">
        <v>61.2</v>
      </c>
      <c r="L1064" t="n">
        <v>14.75</v>
      </c>
      <c r="M1064" t="n">
        <v>19</v>
      </c>
      <c r="N1064" t="n">
        <v>93.12</v>
      </c>
      <c r="O1064" t="n">
        <v>38969.71</v>
      </c>
      <c r="P1064" t="n">
        <v>402.52</v>
      </c>
      <c r="Q1064" t="n">
        <v>1397.21</v>
      </c>
      <c r="R1064" t="n">
        <v>91.64</v>
      </c>
      <c r="S1064" t="n">
        <v>66.97</v>
      </c>
      <c r="T1064" t="n">
        <v>9714.98</v>
      </c>
      <c r="U1064" t="n">
        <v>0.73</v>
      </c>
      <c r="V1064" t="n">
        <v>0.85</v>
      </c>
      <c r="W1064" t="n">
        <v>5.34</v>
      </c>
      <c r="X1064" t="n">
        <v>0.59</v>
      </c>
      <c r="Y1064" t="n">
        <v>1</v>
      </c>
      <c r="Z1064" t="n">
        <v>10</v>
      </c>
    </row>
    <row r="1065">
      <c r="A1065" t="n">
        <v>56</v>
      </c>
      <c r="B1065" t="n">
        <v>145</v>
      </c>
      <c r="C1065" t="inlineStr">
        <is>
          <t xml:space="preserve">CONCLUIDO	</t>
        </is>
      </c>
      <c r="D1065" t="n">
        <v>3.47</v>
      </c>
      <c r="E1065" t="n">
        <v>28.82</v>
      </c>
      <c r="F1065" t="n">
        <v>24.74</v>
      </c>
      <c r="G1065" t="n">
        <v>70.68000000000001</v>
      </c>
      <c r="H1065" t="n">
        <v>0.85</v>
      </c>
      <c r="I1065" t="n">
        <v>21</v>
      </c>
      <c r="J1065" t="n">
        <v>314.62</v>
      </c>
      <c r="K1065" t="n">
        <v>61.2</v>
      </c>
      <c r="L1065" t="n">
        <v>15</v>
      </c>
      <c r="M1065" t="n">
        <v>19</v>
      </c>
      <c r="N1065" t="n">
        <v>93.43000000000001</v>
      </c>
      <c r="O1065" t="n">
        <v>39037.92</v>
      </c>
      <c r="P1065" t="n">
        <v>401.24</v>
      </c>
      <c r="Q1065" t="n">
        <v>1397.28</v>
      </c>
      <c r="R1065" t="n">
        <v>91.02</v>
      </c>
      <c r="S1065" t="n">
        <v>66.97</v>
      </c>
      <c r="T1065" t="n">
        <v>9408.07</v>
      </c>
      <c r="U1065" t="n">
        <v>0.74</v>
      </c>
      <c r="V1065" t="n">
        <v>0.85</v>
      </c>
      <c r="W1065" t="n">
        <v>5.33</v>
      </c>
      <c r="X1065" t="n">
        <v>0.57</v>
      </c>
      <c r="Y1065" t="n">
        <v>1</v>
      </c>
      <c r="Z1065" t="n">
        <v>10</v>
      </c>
    </row>
    <row r="1066">
      <c r="A1066" t="n">
        <v>57</v>
      </c>
      <c r="B1066" t="n">
        <v>145</v>
      </c>
      <c r="C1066" t="inlineStr">
        <is>
          <t xml:space="preserve">CONCLUIDO	</t>
        </is>
      </c>
      <c r="D1066" t="n">
        <v>3.4805</v>
      </c>
      <c r="E1066" t="n">
        <v>28.73</v>
      </c>
      <c r="F1066" t="n">
        <v>24.7</v>
      </c>
      <c r="G1066" t="n">
        <v>74.11</v>
      </c>
      <c r="H1066" t="n">
        <v>0.86</v>
      </c>
      <c r="I1066" t="n">
        <v>20</v>
      </c>
      <c r="J1066" t="n">
        <v>315.18</v>
      </c>
      <c r="K1066" t="n">
        <v>61.2</v>
      </c>
      <c r="L1066" t="n">
        <v>15.25</v>
      </c>
      <c r="M1066" t="n">
        <v>18</v>
      </c>
      <c r="N1066" t="n">
        <v>93.73</v>
      </c>
      <c r="O1066" t="n">
        <v>39106.27</v>
      </c>
      <c r="P1066" t="n">
        <v>400.3</v>
      </c>
      <c r="Q1066" t="n">
        <v>1397.22</v>
      </c>
      <c r="R1066" t="n">
        <v>90.02</v>
      </c>
      <c r="S1066" t="n">
        <v>66.97</v>
      </c>
      <c r="T1066" t="n">
        <v>8911.91</v>
      </c>
      <c r="U1066" t="n">
        <v>0.74</v>
      </c>
      <c r="V1066" t="n">
        <v>0.85</v>
      </c>
      <c r="W1066" t="n">
        <v>5.33</v>
      </c>
      <c r="X1066" t="n">
        <v>0.54</v>
      </c>
      <c r="Y1066" t="n">
        <v>1</v>
      </c>
      <c r="Z1066" t="n">
        <v>10</v>
      </c>
    </row>
    <row r="1067">
      <c r="A1067" t="n">
        <v>58</v>
      </c>
      <c r="B1067" t="n">
        <v>145</v>
      </c>
      <c r="C1067" t="inlineStr">
        <is>
          <t xml:space="preserve">CONCLUIDO	</t>
        </is>
      </c>
      <c r="D1067" t="n">
        <v>3.4807</v>
      </c>
      <c r="E1067" t="n">
        <v>28.73</v>
      </c>
      <c r="F1067" t="n">
        <v>24.7</v>
      </c>
      <c r="G1067" t="n">
        <v>74.11</v>
      </c>
      <c r="H1067" t="n">
        <v>0.87</v>
      </c>
      <c r="I1067" t="n">
        <v>20</v>
      </c>
      <c r="J1067" t="n">
        <v>315.73</v>
      </c>
      <c r="K1067" t="n">
        <v>61.2</v>
      </c>
      <c r="L1067" t="n">
        <v>15.5</v>
      </c>
      <c r="M1067" t="n">
        <v>18</v>
      </c>
      <c r="N1067" t="n">
        <v>94.03</v>
      </c>
      <c r="O1067" t="n">
        <v>39174.75</v>
      </c>
      <c r="P1067" t="n">
        <v>399.9</v>
      </c>
      <c r="Q1067" t="n">
        <v>1397.2</v>
      </c>
      <c r="R1067" t="n">
        <v>90.06999999999999</v>
      </c>
      <c r="S1067" t="n">
        <v>66.97</v>
      </c>
      <c r="T1067" t="n">
        <v>8938.42</v>
      </c>
      <c r="U1067" t="n">
        <v>0.74</v>
      </c>
      <c r="V1067" t="n">
        <v>0.85</v>
      </c>
      <c r="W1067" t="n">
        <v>5.33</v>
      </c>
      <c r="X1067" t="n">
        <v>0.54</v>
      </c>
      <c r="Y1067" t="n">
        <v>1</v>
      </c>
      <c r="Z1067" t="n">
        <v>10</v>
      </c>
    </row>
    <row r="1068">
      <c r="A1068" t="n">
        <v>59</v>
      </c>
      <c r="B1068" t="n">
        <v>145</v>
      </c>
      <c r="C1068" t="inlineStr">
        <is>
          <t xml:space="preserve">CONCLUIDO	</t>
        </is>
      </c>
      <c r="D1068" t="n">
        <v>3.4801</v>
      </c>
      <c r="E1068" t="n">
        <v>28.74</v>
      </c>
      <c r="F1068" t="n">
        <v>24.71</v>
      </c>
      <c r="G1068" t="n">
        <v>74.12</v>
      </c>
      <c r="H1068" t="n">
        <v>0.89</v>
      </c>
      <c r="I1068" t="n">
        <v>20</v>
      </c>
      <c r="J1068" t="n">
        <v>316.29</v>
      </c>
      <c r="K1068" t="n">
        <v>61.2</v>
      </c>
      <c r="L1068" t="n">
        <v>15.75</v>
      </c>
      <c r="M1068" t="n">
        <v>18</v>
      </c>
      <c r="N1068" t="n">
        <v>94.34</v>
      </c>
      <c r="O1068" t="n">
        <v>39243.37</v>
      </c>
      <c r="P1068" t="n">
        <v>397.43</v>
      </c>
      <c r="Q1068" t="n">
        <v>1397.17</v>
      </c>
      <c r="R1068" t="n">
        <v>90.40000000000001</v>
      </c>
      <c r="S1068" t="n">
        <v>66.97</v>
      </c>
      <c r="T1068" t="n">
        <v>9103.389999999999</v>
      </c>
      <c r="U1068" t="n">
        <v>0.74</v>
      </c>
      <c r="V1068" t="n">
        <v>0.85</v>
      </c>
      <c r="W1068" t="n">
        <v>5.32</v>
      </c>
      <c r="X1068" t="n">
        <v>0.54</v>
      </c>
      <c r="Y1068" t="n">
        <v>1</v>
      </c>
      <c r="Z1068" t="n">
        <v>10</v>
      </c>
    </row>
    <row r="1069">
      <c r="A1069" t="n">
        <v>60</v>
      </c>
      <c r="B1069" t="n">
        <v>145</v>
      </c>
      <c r="C1069" t="inlineStr">
        <is>
          <t xml:space="preserve">CONCLUIDO	</t>
        </is>
      </c>
      <c r="D1069" t="n">
        <v>3.4903</v>
      </c>
      <c r="E1069" t="n">
        <v>28.65</v>
      </c>
      <c r="F1069" t="n">
        <v>24.68</v>
      </c>
      <c r="G1069" t="n">
        <v>77.93000000000001</v>
      </c>
      <c r="H1069" t="n">
        <v>0.9</v>
      </c>
      <c r="I1069" t="n">
        <v>19</v>
      </c>
      <c r="J1069" t="n">
        <v>316.85</v>
      </c>
      <c r="K1069" t="n">
        <v>61.2</v>
      </c>
      <c r="L1069" t="n">
        <v>16</v>
      </c>
      <c r="M1069" t="n">
        <v>17</v>
      </c>
      <c r="N1069" t="n">
        <v>94.65000000000001</v>
      </c>
      <c r="O1069" t="n">
        <v>39312.13</v>
      </c>
      <c r="P1069" t="n">
        <v>397.81</v>
      </c>
      <c r="Q1069" t="n">
        <v>1397.29</v>
      </c>
      <c r="R1069" t="n">
        <v>89.26000000000001</v>
      </c>
      <c r="S1069" t="n">
        <v>66.97</v>
      </c>
      <c r="T1069" t="n">
        <v>8537.33</v>
      </c>
      <c r="U1069" t="n">
        <v>0.75</v>
      </c>
      <c r="V1069" t="n">
        <v>0.85</v>
      </c>
      <c r="W1069" t="n">
        <v>5.32</v>
      </c>
      <c r="X1069" t="n">
        <v>0.51</v>
      </c>
      <c r="Y1069" t="n">
        <v>1</v>
      </c>
      <c r="Z1069" t="n">
        <v>10</v>
      </c>
    </row>
    <row r="1070">
      <c r="A1070" t="n">
        <v>61</v>
      </c>
      <c r="B1070" t="n">
        <v>145</v>
      </c>
      <c r="C1070" t="inlineStr">
        <is>
          <t xml:space="preserve">CONCLUIDO	</t>
        </is>
      </c>
      <c r="D1070" t="n">
        <v>3.4887</v>
      </c>
      <c r="E1070" t="n">
        <v>28.66</v>
      </c>
      <c r="F1070" t="n">
        <v>24.69</v>
      </c>
      <c r="G1070" t="n">
        <v>77.97</v>
      </c>
      <c r="H1070" t="n">
        <v>0.91</v>
      </c>
      <c r="I1070" t="n">
        <v>19</v>
      </c>
      <c r="J1070" t="n">
        <v>317.41</v>
      </c>
      <c r="K1070" t="n">
        <v>61.2</v>
      </c>
      <c r="L1070" t="n">
        <v>16.25</v>
      </c>
      <c r="M1070" t="n">
        <v>17</v>
      </c>
      <c r="N1070" t="n">
        <v>94.95999999999999</v>
      </c>
      <c r="O1070" t="n">
        <v>39381.03</v>
      </c>
      <c r="P1070" t="n">
        <v>397.01</v>
      </c>
      <c r="Q1070" t="n">
        <v>1397.24</v>
      </c>
      <c r="R1070" t="n">
        <v>89.59999999999999</v>
      </c>
      <c r="S1070" t="n">
        <v>66.97</v>
      </c>
      <c r="T1070" t="n">
        <v>8707.83</v>
      </c>
      <c r="U1070" t="n">
        <v>0.75</v>
      </c>
      <c r="V1070" t="n">
        <v>0.85</v>
      </c>
      <c r="W1070" t="n">
        <v>5.33</v>
      </c>
      <c r="X1070" t="n">
        <v>0.52</v>
      </c>
      <c r="Y1070" t="n">
        <v>1</v>
      </c>
      <c r="Z1070" t="n">
        <v>10</v>
      </c>
    </row>
    <row r="1071">
      <c r="A1071" t="n">
        <v>62</v>
      </c>
      <c r="B1071" t="n">
        <v>145</v>
      </c>
      <c r="C1071" t="inlineStr">
        <is>
          <t xml:space="preserve">CONCLUIDO	</t>
        </is>
      </c>
      <c r="D1071" t="n">
        <v>3.4889</v>
      </c>
      <c r="E1071" t="n">
        <v>28.66</v>
      </c>
      <c r="F1071" t="n">
        <v>24.69</v>
      </c>
      <c r="G1071" t="n">
        <v>77.97</v>
      </c>
      <c r="H1071" t="n">
        <v>0.92</v>
      </c>
      <c r="I1071" t="n">
        <v>19</v>
      </c>
      <c r="J1071" t="n">
        <v>317.97</v>
      </c>
      <c r="K1071" t="n">
        <v>61.2</v>
      </c>
      <c r="L1071" t="n">
        <v>16.5</v>
      </c>
      <c r="M1071" t="n">
        <v>17</v>
      </c>
      <c r="N1071" t="n">
        <v>95.27</v>
      </c>
      <c r="O1071" t="n">
        <v>39450.07</v>
      </c>
      <c r="P1071" t="n">
        <v>395.52</v>
      </c>
      <c r="Q1071" t="n">
        <v>1397.17</v>
      </c>
      <c r="R1071" t="n">
        <v>89.53</v>
      </c>
      <c r="S1071" t="n">
        <v>66.97</v>
      </c>
      <c r="T1071" t="n">
        <v>8672.68</v>
      </c>
      <c r="U1071" t="n">
        <v>0.75</v>
      </c>
      <c r="V1071" t="n">
        <v>0.85</v>
      </c>
      <c r="W1071" t="n">
        <v>5.33</v>
      </c>
      <c r="X1071" t="n">
        <v>0.52</v>
      </c>
      <c r="Y1071" t="n">
        <v>1</v>
      </c>
      <c r="Z1071" t="n">
        <v>10</v>
      </c>
    </row>
    <row r="1072">
      <c r="A1072" t="n">
        <v>63</v>
      </c>
      <c r="B1072" t="n">
        <v>145</v>
      </c>
      <c r="C1072" t="inlineStr">
        <is>
          <t xml:space="preserve">CONCLUIDO	</t>
        </is>
      </c>
      <c r="D1072" t="n">
        <v>3.5006</v>
      </c>
      <c r="E1072" t="n">
        <v>28.57</v>
      </c>
      <c r="F1072" t="n">
        <v>24.65</v>
      </c>
      <c r="G1072" t="n">
        <v>82.16</v>
      </c>
      <c r="H1072" t="n">
        <v>0.9399999999999999</v>
      </c>
      <c r="I1072" t="n">
        <v>18</v>
      </c>
      <c r="J1072" t="n">
        <v>318.53</v>
      </c>
      <c r="K1072" t="n">
        <v>61.2</v>
      </c>
      <c r="L1072" t="n">
        <v>16.75</v>
      </c>
      <c r="M1072" t="n">
        <v>16</v>
      </c>
      <c r="N1072" t="n">
        <v>95.58</v>
      </c>
      <c r="O1072" t="n">
        <v>39519.26</v>
      </c>
      <c r="P1072" t="n">
        <v>394.22</v>
      </c>
      <c r="Q1072" t="n">
        <v>1397.25</v>
      </c>
      <c r="R1072" t="n">
        <v>88.23</v>
      </c>
      <c r="S1072" t="n">
        <v>66.97</v>
      </c>
      <c r="T1072" t="n">
        <v>8027.61</v>
      </c>
      <c r="U1072" t="n">
        <v>0.76</v>
      </c>
      <c r="V1072" t="n">
        <v>0.85</v>
      </c>
      <c r="W1072" t="n">
        <v>5.32</v>
      </c>
      <c r="X1072" t="n">
        <v>0.48</v>
      </c>
      <c r="Y1072" t="n">
        <v>1</v>
      </c>
      <c r="Z1072" t="n">
        <v>10</v>
      </c>
    </row>
    <row r="1073">
      <c r="A1073" t="n">
        <v>64</v>
      </c>
      <c r="B1073" t="n">
        <v>145</v>
      </c>
      <c r="C1073" t="inlineStr">
        <is>
          <t xml:space="preserve">CONCLUIDO	</t>
        </is>
      </c>
      <c r="D1073" t="n">
        <v>3.4984</v>
      </c>
      <c r="E1073" t="n">
        <v>28.58</v>
      </c>
      <c r="F1073" t="n">
        <v>24.67</v>
      </c>
      <c r="G1073" t="n">
        <v>82.22</v>
      </c>
      <c r="H1073" t="n">
        <v>0.95</v>
      </c>
      <c r="I1073" t="n">
        <v>18</v>
      </c>
      <c r="J1073" t="n">
        <v>319.09</v>
      </c>
      <c r="K1073" t="n">
        <v>61.2</v>
      </c>
      <c r="L1073" t="n">
        <v>17</v>
      </c>
      <c r="M1073" t="n">
        <v>16</v>
      </c>
      <c r="N1073" t="n">
        <v>95.89</v>
      </c>
      <c r="O1073" t="n">
        <v>39588.58</v>
      </c>
      <c r="P1073" t="n">
        <v>395.3</v>
      </c>
      <c r="Q1073" t="n">
        <v>1397.21</v>
      </c>
      <c r="R1073" t="n">
        <v>89.06999999999999</v>
      </c>
      <c r="S1073" t="n">
        <v>66.97</v>
      </c>
      <c r="T1073" t="n">
        <v>8445.950000000001</v>
      </c>
      <c r="U1073" t="n">
        <v>0.75</v>
      </c>
      <c r="V1073" t="n">
        <v>0.85</v>
      </c>
      <c r="W1073" t="n">
        <v>5.32</v>
      </c>
      <c r="X1073" t="n">
        <v>0.5</v>
      </c>
      <c r="Y1073" t="n">
        <v>1</v>
      </c>
      <c r="Z1073" t="n">
        <v>10</v>
      </c>
    </row>
    <row r="1074">
      <c r="A1074" t="n">
        <v>65</v>
      </c>
      <c r="B1074" t="n">
        <v>145</v>
      </c>
      <c r="C1074" t="inlineStr">
        <is>
          <t xml:space="preserve">CONCLUIDO	</t>
        </is>
      </c>
      <c r="D1074" t="n">
        <v>3.4996</v>
      </c>
      <c r="E1074" t="n">
        <v>28.57</v>
      </c>
      <c r="F1074" t="n">
        <v>24.66</v>
      </c>
      <c r="G1074" t="n">
        <v>82.19</v>
      </c>
      <c r="H1074" t="n">
        <v>0.96</v>
      </c>
      <c r="I1074" t="n">
        <v>18</v>
      </c>
      <c r="J1074" t="n">
        <v>319.65</v>
      </c>
      <c r="K1074" t="n">
        <v>61.2</v>
      </c>
      <c r="L1074" t="n">
        <v>17.25</v>
      </c>
      <c r="M1074" t="n">
        <v>16</v>
      </c>
      <c r="N1074" t="n">
        <v>96.2</v>
      </c>
      <c r="O1074" t="n">
        <v>39658.05</v>
      </c>
      <c r="P1074" t="n">
        <v>393.64</v>
      </c>
      <c r="Q1074" t="n">
        <v>1397.24</v>
      </c>
      <c r="R1074" t="n">
        <v>88.58</v>
      </c>
      <c r="S1074" t="n">
        <v>66.97</v>
      </c>
      <c r="T1074" t="n">
        <v>8202.610000000001</v>
      </c>
      <c r="U1074" t="n">
        <v>0.76</v>
      </c>
      <c r="V1074" t="n">
        <v>0.85</v>
      </c>
      <c r="W1074" t="n">
        <v>5.32</v>
      </c>
      <c r="X1074" t="n">
        <v>0.49</v>
      </c>
      <c r="Y1074" t="n">
        <v>1</v>
      </c>
      <c r="Z1074" t="n">
        <v>10</v>
      </c>
    </row>
    <row r="1075">
      <c r="A1075" t="n">
        <v>66</v>
      </c>
      <c r="B1075" t="n">
        <v>145</v>
      </c>
      <c r="C1075" t="inlineStr">
        <is>
          <t xml:space="preserve">CONCLUIDO	</t>
        </is>
      </c>
      <c r="D1075" t="n">
        <v>3.5119</v>
      </c>
      <c r="E1075" t="n">
        <v>28.48</v>
      </c>
      <c r="F1075" t="n">
        <v>24.61</v>
      </c>
      <c r="G1075" t="n">
        <v>86.86</v>
      </c>
      <c r="H1075" t="n">
        <v>0.97</v>
      </c>
      <c r="I1075" t="n">
        <v>17</v>
      </c>
      <c r="J1075" t="n">
        <v>320.22</v>
      </c>
      <c r="K1075" t="n">
        <v>61.2</v>
      </c>
      <c r="L1075" t="n">
        <v>17.5</v>
      </c>
      <c r="M1075" t="n">
        <v>15</v>
      </c>
      <c r="N1075" t="n">
        <v>96.52</v>
      </c>
      <c r="O1075" t="n">
        <v>39727.66</v>
      </c>
      <c r="P1075" t="n">
        <v>391</v>
      </c>
      <c r="Q1075" t="n">
        <v>1397.17</v>
      </c>
      <c r="R1075" t="n">
        <v>87.01000000000001</v>
      </c>
      <c r="S1075" t="n">
        <v>66.97</v>
      </c>
      <c r="T1075" t="n">
        <v>7420.53</v>
      </c>
      <c r="U1075" t="n">
        <v>0.77</v>
      </c>
      <c r="V1075" t="n">
        <v>0.86</v>
      </c>
      <c r="W1075" t="n">
        <v>5.32</v>
      </c>
      <c r="X1075" t="n">
        <v>0.44</v>
      </c>
      <c r="Y1075" t="n">
        <v>1</v>
      </c>
      <c r="Z1075" t="n">
        <v>10</v>
      </c>
    </row>
    <row r="1076">
      <c r="A1076" t="n">
        <v>67</v>
      </c>
      <c r="B1076" t="n">
        <v>145</v>
      </c>
      <c r="C1076" t="inlineStr">
        <is>
          <t xml:space="preserve">CONCLUIDO	</t>
        </is>
      </c>
      <c r="D1076" t="n">
        <v>3.5127</v>
      </c>
      <c r="E1076" t="n">
        <v>28.47</v>
      </c>
      <c r="F1076" t="n">
        <v>24.6</v>
      </c>
      <c r="G1076" t="n">
        <v>86.83</v>
      </c>
      <c r="H1076" t="n">
        <v>0.99</v>
      </c>
      <c r="I1076" t="n">
        <v>17</v>
      </c>
      <c r="J1076" t="n">
        <v>320.78</v>
      </c>
      <c r="K1076" t="n">
        <v>61.2</v>
      </c>
      <c r="L1076" t="n">
        <v>17.75</v>
      </c>
      <c r="M1076" t="n">
        <v>15</v>
      </c>
      <c r="N1076" t="n">
        <v>96.83</v>
      </c>
      <c r="O1076" t="n">
        <v>39797.41</v>
      </c>
      <c r="P1076" t="n">
        <v>390.59</v>
      </c>
      <c r="Q1076" t="n">
        <v>1397.22</v>
      </c>
      <c r="R1076" t="n">
        <v>86.73999999999999</v>
      </c>
      <c r="S1076" t="n">
        <v>66.97</v>
      </c>
      <c r="T1076" t="n">
        <v>7288.09</v>
      </c>
      <c r="U1076" t="n">
        <v>0.77</v>
      </c>
      <c r="V1076" t="n">
        <v>0.86</v>
      </c>
      <c r="W1076" t="n">
        <v>5.32</v>
      </c>
      <c r="X1076" t="n">
        <v>0.44</v>
      </c>
      <c r="Y1076" t="n">
        <v>1</v>
      </c>
      <c r="Z1076" t="n">
        <v>10</v>
      </c>
    </row>
    <row r="1077">
      <c r="A1077" t="n">
        <v>68</v>
      </c>
      <c r="B1077" t="n">
        <v>145</v>
      </c>
      <c r="C1077" t="inlineStr">
        <is>
          <t xml:space="preserve">CONCLUIDO	</t>
        </is>
      </c>
      <c r="D1077" t="n">
        <v>3.5102</v>
      </c>
      <c r="E1077" t="n">
        <v>28.49</v>
      </c>
      <c r="F1077" t="n">
        <v>24.62</v>
      </c>
      <c r="G1077" t="n">
        <v>86.90000000000001</v>
      </c>
      <c r="H1077" t="n">
        <v>1</v>
      </c>
      <c r="I1077" t="n">
        <v>17</v>
      </c>
      <c r="J1077" t="n">
        <v>321.35</v>
      </c>
      <c r="K1077" t="n">
        <v>61.2</v>
      </c>
      <c r="L1077" t="n">
        <v>18</v>
      </c>
      <c r="M1077" t="n">
        <v>15</v>
      </c>
      <c r="N1077" t="n">
        <v>97.15000000000001</v>
      </c>
      <c r="O1077" t="n">
        <v>39867.32</v>
      </c>
      <c r="P1077" t="n">
        <v>391.45</v>
      </c>
      <c r="Q1077" t="n">
        <v>1397.25</v>
      </c>
      <c r="R1077" t="n">
        <v>87.33</v>
      </c>
      <c r="S1077" t="n">
        <v>66.97</v>
      </c>
      <c r="T1077" t="n">
        <v>7579.24</v>
      </c>
      <c r="U1077" t="n">
        <v>0.77</v>
      </c>
      <c r="V1077" t="n">
        <v>0.85</v>
      </c>
      <c r="W1077" t="n">
        <v>5.33</v>
      </c>
      <c r="X1077" t="n">
        <v>0.46</v>
      </c>
      <c r="Y1077" t="n">
        <v>1</v>
      </c>
      <c r="Z1077" t="n">
        <v>10</v>
      </c>
    </row>
    <row r="1078">
      <c r="A1078" t="n">
        <v>69</v>
      </c>
      <c r="B1078" t="n">
        <v>145</v>
      </c>
      <c r="C1078" t="inlineStr">
        <is>
          <t xml:space="preserve">CONCLUIDO	</t>
        </is>
      </c>
      <c r="D1078" t="n">
        <v>3.5111</v>
      </c>
      <c r="E1078" t="n">
        <v>28.48</v>
      </c>
      <c r="F1078" t="n">
        <v>24.62</v>
      </c>
      <c r="G1078" t="n">
        <v>86.88</v>
      </c>
      <c r="H1078" t="n">
        <v>1.01</v>
      </c>
      <c r="I1078" t="n">
        <v>17</v>
      </c>
      <c r="J1078" t="n">
        <v>321.92</v>
      </c>
      <c r="K1078" t="n">
        <v>61.2</v>
      </c>
      <c r="L1078" t="n">
        <v>18.25</v>
      </c>
      <c r="M1078" t="n">
        <v>15</v>
      </c>
      <c r="N1078" t="n">
        <v>97.47</v>
      </c>
      <c r="O1078" t="n">
        <v>39937.36</v>
      </c>
      <c r="P1078" t="n">
        <v>389.05</v>
      </c>
      <c r="Q1078" t="n">
        <v>1397.21</v>
      </c>
      <c r="R1078" t="n">
        <v>87.26000000000001</v>
      </c>
      <c r="S1078" t="n">
        <v>66.97</v>
      </c>
      <c r="T1078" t="n">
        <v>7545.22</v>
      </c>
      <c r="U1078" t="n">
        <v>0.77</v>
      </c>
      <c r="V1078" t="n">
        <v>0.85</v>
      </c>
      <c r="W1078" t="n">
        <v>5.32</v>
      </c>
      <c r="X1078" t="n">
        <v>0.45</v>
      </c>
      <c r="Y1078" t="n">
        <v>1</v>
      </c>
      <c r="Z1078" t="n">
        <v>10</v>
      </c>
    </row>
    <row r="1079">
      <c r="A1079" t="n">
        <v>70</v>
      </c>
      <c r="B1079" t="n">
        <v>145</v>
      </c>
      <c r="C1079" t="inlineStr">
        <is>
          <t xml:space="preserve">CONCLUIDO	</t>
        </is>
      </c>
      <c r="D1079" t="n">
        <v>3.5195</v>
      </c>
      <c r="E1079" t="n">
        <v>28.41</v>
      </c>
      <c r="F1079" t="n">
        <v>24.6</v>
      </c>
      <c r="G1079" t="n">
        <v>92.26000000000001</v>
      </c>
      <c r="H1079" t="n">
        <v>1.02</v>
      </c>
      <c r="I1079" t="n">
        <v>16</v>
      </c>
      <c r="J1079" t="n">
        <v>322.49</v>
      </c>
      <c r="K1079" t="n">
        <v>61.2</v>
      </c>
      <c r="L1079" t="n">
        <v>18.5</v>
      </c>
      <c r="M1079" t="n">
        <v>14</v>
      </c>
      <c r="N1079" t="n">
        <v>97.79000000000001</v>
      </c>
      <c r="O1079" t="n">
        <v>40007.56</v>
      </c>
      <c r="P1079" t="n">
        <v>387.62</v>
      </c>
      <c r="Q1079" t="n">
        <v>1397.17</v>
      </c>
      <c r="R1079" t="n">
        <v>86.81</v>
      </c>
      <c r="S1079" t="n">
        <v>66.97</v>
      </c>
      <c r="T1079" t="n">
        <v>7326.34</v>
      </c>
      <c r="U1079" t="n">
        <v>0.77</v>
      </c>
      <c r="V1079" t="n">
        <v>0.86</v>
      </c>
      <c r="W1079" t="n">
        <v>5.32</v>
      </c>
      <c r="X1079" t="n">
        <v>0.44</v>
      </c>
      <c r="Y1079" t="n">
        <v>1</v>
      </c>
      <c r="Z1079" t="n">
        <v>10</v>
      </c>
    </row>
    <row r="1080">
      <c r="A1080" t="n">
        <v>71</v>
      </c>
      <c r="B1080" t="n">
        <v>145</v>
      </c>
      <c r="C1080" t="inlineStr">
        <is>
          <t xml:space="preserve">CONCLUIDO	</t>
        </is>
      </c>
      <c r="D1080" t="n">
        <v>3.519</v>
      </c>
      <c r="E1080" t="n">
        <v>28.42</v>
      </c>
      <c r="F1080" t="n">
        <v>24.61</v>
      </c>
      <c r="G1080" t="n">
        <v>92.27</v>
      </c>
      <c r="H1080" t="n">
        <v>1.03</v>
      </c>
      <c r="I1080" t="n">
        <v>16</v>
      </c>
      <c r="J1080" t="n">
        <v>323.06</v>
      </c>
      <c r="K1080" t="n">
        <v>61.2</v>
      </c>
      <c r="L1080" t="n">
        <v>18.75</v>
      </c>
      <c r="M1080" t="n">
        <v>14</v>
      </c>
      <c r="N1080" t="n">
        <v>98.11</v>
      </c>
      <c r="O1080" t="n">
        <v>40077.9</v>
      </c>
      <c r="P1080" t="n">
        <v>388.82</v>
      </c>
      <c r="Q1080" t="n">
        <v>1397.22</v>
      </c>
      <c r="R1080" t="n">
        <v>86.83</v>
      </c>
      <c r="S1080" t="n">
        <v>66.97</v>
      </c>
      <c r="T1080" t="n">
        <v>7336.16</v>
      </c>
      <c r="U1080" t="n">
        <v>0.77</v>
      </c>
      <c r="V1080" t="n">
        <v>0.86</v>
      </c>
      <c r="W1080" t="n">
        <v>5.32</v>
      </c>
      <c r="X1080" t="n">
        <v>0.44</v>
      </c>
      <c r="Y1080" t="n">
        <v>1</v>
      </c>
      <c r="Z1080" t="n">
        <v>10</v>
      </c>
    </row>
    <row r="1081">
      <c r="A1081" t="n">
        <v>72</v>
      </c>
      <c r="B1081" t="n">
        <v>145</v>
      </c>
      <c r="C1081" t="inlineStr">
        <is>
          <t xml:space="preserve">CONCLUIDO	</t>
        </is>
      </c>
      <c r="D1081" t="n">
        <v>3.5191</v>
      </c>
      <c r="E1081" t="n">
        <v>28.42</v>
      </c>
      <c r="F1081" t="n">
        <v>24.6</v>
      </c>
      <c r="G1081" t="n">
        <v>92.27</v>
      </c>
      <c r="H1081" t="n">
        <v>1.05</v>
      </c>
      <c r="I1081" t="n">
        <v>16</v>
      </c>
      <c r="J1081" t="n">
        <v>323.63</v>
      </c>
      <c r="K1081" t="n">
        <v>61.2</v>
      </c>
      <c r="L1081" t="n">
        <v>19</v>
      </c>
      <c r="M1081" t="n">
        <v>14</v>
      </c>
      <c r="N1081" t="n">
        <v>98.43000000000001</v>
      </c>
      <c r="O1081" t="n">
        <v>40148.52</v>
      </c>
      <c r="P1081" t="n">
        <v>387.92</v>
      </c>
      <c r="Q1081" t="n">
        <v>1397.2</v>
      </c>
      <c r="R1081" t="n">
        <v>86.98</v>
      </c>
      <c r="S1081" t="n">
        <v>66.97</v>
      </c>
      <c r="T1081" t="n">
        <v>7409.48</v>
      </c>
      <c r="U1081" t="n">
        <v>0.77</v>
      </c>
      <c r="V1081" t="n">
        <v>0.86</v>
      </c>
      <c r="W1081" t="n">
        <v>5.32</v>
      </c>
      <c r="X1081" t="n">
        <v>0.44</v>
      </c>
      <c r="Y1081" t="n">
        <v>1</v>
      </c>
      <c r="Z1081" t="n">
        <v>10</v>
      </c>
    </row>
    <row r="1082">
      <c r="A1082" t="n">
        <v>73</v>
      </c>
      <c r="B1082" t="n">
        <v>145</v>
      </c>
      <c r="C1082" t="inlineStr">
        <is>
          <t xml:space="preserve">CONCLUIDO	</t>
        </is>
      </c>
      <c r="D1082" t="n">
        <v>3.5189</v>
      </c>
      <c r="E1082" t="n">
        <v>28.42</v>
      </c>
      <c r="F1082" t="n">
        <v>24.61</v>
      </c>
      <c r="G1082" t="n">
        <v>92.28</v>
      </c>
      <c r="H1082" t="n">
        <v>1.06</v>
      </c>
      <c r="I1082" t="n">
        <v>16</v>
      </c>
      <c r="J1082" t="n">
        <v>324.2</v>
      </c>
      <c r="K1082" t="n">
        <v>61.2</v>
      </c>
      <c r="L1082" t="n">
        <v>19.25</v>
      </c>
      <c r="M1082" t="n">
        <v>14</v>
      </c>
      <c r="N1082" t="n">
        <v>98.75</v>
      </c>
      <c r="O1082" t="n">
        <v>40219.17</v>
      </c>
      <c r="P1082" t="n">
        <v>387.51</v>
      </c>
      <c r="Q1082" t="n">
        <v>1397.23</v>
      </c>
      <c r="R1082" t="n">
        <v>87.09999999999999</v>
      </c>
      <c r="S1082" t="n">
        <v>66.97</v>
      </c>
      <c r="T1082" t="n">
        <v>7469.99</v>
      </c>
      <c r="U1082" t="n">
        <v>0.77</v>
      </c>
      <c r="V1082" t="n">
        <v>0.86</v>
      </c>
      <c r="W1082" t="n">
        <v>5.32</v>
      </c>
      <c r="X1082" t="n">
        <v>0.44</v>
      </c>
      <c r="Y1082" t="n">
        <v>1</v>
      </c>
      <c r="Z1082" t="n">
        <v>10</v>
      </c>
    </row>
    <row r="1083">
      <c r="A1083" t="n">
        <v>74</v>
      </c>
      <c r="B1083" t="n">
        <v>145</v>
      </c>
      <c r="C1083" t="inlineStr">
        <is>
          <t xml:space="preserve">CONCLUIDO	</t>
        </is>
      </c>
      <c r="D1083" t="n">
        <v>3.519</v>
      </c>
      <c r="E1083" t="n">
        <v>28.42</v>
      </c>
      <c r="F1083" t="n">
        <v>24.61</v>
      </c>
      <c r="G1083" t="n">
        <v>92.27</v>
      </c>
      <c r="H1083" t="n">
        <v>1.07</v>
      </c>
      <c r="I1083" t="n">
        <v>16</v>
      </c>
      <c r="J1083" t="n">
        <v>324.78</v>
      </c>
      <c r="K1083" t="n">
        <v>61.2</v>
      </c>
      <c r="L1083" t="n">
        <v>19.5</v>
      </c>
      <c r="M1083" t="n">
        <v>14</v>
      </c>
      <c r="N1083" t="n">
        <v>99.08</v>
      </c>
      <c r="O1083" t="n">
        <v>40289.97</v>
      </c>
      <c r="P1083" t="n">
        <v>386.49</v>
      </c>
      <c r="Q1083" t="n">
        <v>1397.28</v>
      </c>
      <c r="R1083" t="n">
        <v>86.78</v>
      </c>
      <c r="S1083" t="n">
        <v>66.97</v>
      </c>
      <c r="T1083" t="n">
        <v>7309.95</v>
      </c>
      <c r="U1083" t="n">
        <v>0.77</v>
      </c>
      <c r="V1083" t="n">
        <v>0.86</v>
      </c>
      <c r="W1083" t="n">
        <v>5.32</v>
      </c>
      <c r="X1083" t="n">
        <v>0.44</v>
      </c>
      <c r="Y1083" t="n">
        <v>1</v>
      </c>
      <c r="Z1083" t="n">
        <v>10</v>
      </c>
    </row>
    <row r="1084">
      <c r="A1084" t="n">
        <v>75</v>
      </c>
      <c r="B1084" t="n">
        <v>145</v>
      </c>
      <c r="C1084" t="inlineStr">
        <is>
          <t xml:space="preserve">CONCLUIDO	</t>
        </is>
      </c>
      <c r="D1084" t="n">
        <v>3.5315</v>
      </c>
      <c r="E1084" t="n">
        <v>28.32</v>
      </c>
      <c r="F1084" t="n">
        <v>24.56</v>
      </c>
      <c r="G1084" t="n">
        <v>98.23999999999999</v>
      </c>
      <c r="H1084" t="n">
        <v>1.08</v>
      </c>
      <c r="I1084" t="n">
        <v>15</v>
      </c>
      <c r="J1084" t="n">
        <v>325.35</v>
      </c>
      <c r="K1084" t="n">
        <v>61.2</v>
      </c>
      <c r="L1084" t="n">
        <v>19.75</v>
      </c>
      <c r="M1084" t="n">
        <v>13</v>
      </c>
      <c r="N1084" t="n">
        <v>99.40000000000001</v>
      </c>
      <c r="O1084" t="n">
        <v>40360.92</v>
      </c>
      <c r="P1084" t="n">
        <v>385</v>
      </c>
      <c r="Q1084" t="n">
        <v>1397.19</v>
      </c>
      <c r="R1084" t="n">
        <v>85.48999999999999</v>
      </c>
      <c r="S1084" t="n">
        <v>66.97</v>
      </c>
      <c r="T1084" t="n">
        <v>6672.33</v>
      </c>
      <c r="U1084" t="n">
        <v>0.78</v>
      </c>
      <c r="V1084" t="n">
        <v>0.86</v>
      </c>
      <c r="W1084" t="n">
        <v>5.32</v>
      </c>
      <c r="X1084" t="n">
        <v>0.39</v>
      </c>
      <c r="Y1084" t="n">
        <v>1</v>
      </c>
      <c r="Z1084" t="n">
        <v>10</v>
      </c>
    </row>
    <row r="1085">
      <c r="A1085" t="n">
        <v>76</v>
      </c>
      <c r="B1085" t="n">
        <v>145</v>
      </c>
      <c r="C1085" t="inlineStr">
        <is>
          <t xml:space="preserve">CONCLUIDO	</t>
        </is>
      </c>
      <c r="D1085" t="n">
        <v>3.5317</v>
      </c>
      <c r="E1085" t="n">
        <v>28.32</v>
      </c>
      <c r="F1085" t="n">
        <v>24.56</v>
      </c>
      <c r="G1085" t="n">
        <v>98.23</v>
      </c>
      <c r="H1085" t="n">
        <v>1.09</v>
      </c>
      <c r="I1085" t="n">
        <v>15</v>
      </c>
      <c r="J1085" t="n">
        <v>325.93</v>
      </c>
      <c r="K1085" t="n">
        <v>61.2</v>
      </c>
      <c r="L1085" t="n">
        <v>20</v>
      </c>
      <c r="M1085" t="n">
        <v>13</v>
      </c>
      <c r="N1085" t="n">
        <v>99.73</v>
      </c>
      <c r="O1085" t="n">
        <v>40432.03</v>
      </c>
      <c r="P1085" t="n">
        <v>384.65</v>
      </c>
      <c r="Q1085" t="n">
        <v>1397.21</v>
      </c>
      <c r="R1085" t="n">
        <v>85.2</v>
      </c>
      <c r="S1085" t="n">
        <v>66.97</v>
      </c>
      <c r="T1085" t="n">
        <v>6525.45</v>
      </c>
      <c r="U1085" t="n">
        <v>0.79</v>
      </c>
      <c r="V1085" t="n">
        <v>0.86</v>
      </c>
      <c r="W1085" t="n">
        <v>5.32</v>
      </c>
      <c r="X1085" t="n">
        <v>0.39</v>
      </c>
      <c r="Y1085" t="n">
        <v>1</v>
      </c>
      <c r="Z1085" t="n">
        <v>10</v>
      </c>
    </row>
    <row r="1086">
      <c r="A1086" t="n">
        <v>77</v>
      </c>
      <c r="B1086" t="n">
        <v>145</v>
      </c>
      <c r="C1086" t="inlineStr">
        <is>
          <t xml:space="preserve">CONCLUIDO	</t>
        </is>
      </c>
      <c r="D1086" t="n">
        <v>3.5302</v>
      </c>
      <c r="E1086" t="n">
        <v>28.33</v>
      </c>
      <c r="F1086" t="n">
        <v>24.57</v>
      </c>
      <c r="G1086" t="n">
        <v>98.28</v>
      </c>
      <c r="H1086" t="n">
        <v>1.11</v>
      </c>
      <c r="I1086" t="n">
        <v>15</v>
      </c>
      <c r="J1086" t="n">
        <v>326.51</v>
      </c>
      <c r="K1086" t="n">
        <v>61.2</v>
      </c>
      <c r="L1086" t="n">
        <v>20.25</v>
      </c>
      <c r="M1086" t="n">
        <v>13</v>
      </c>
      <c r="N1086" t="n">
        <v>100.06</v>
      </c>
      <c r="O1086" t="n">
        <v>40503.29</v>
      </c>
      <c r="P1086" t="n">
        <v>383.88</v>
      </c>
      <c r="Q1086" t="n">
        <v>1397.26</v>
      </c>
      <c r="R1086" t="n">
        <v>85.7</v>
      </c>
      <c r="S1086" t="n">
        <v>66.97</v>
      </c>
      <c r="T1086" t="n">
        <v>6776.59</v>
      </c>
      <c r="U1086" t="n">
        <v>0.78</v>
      </c>
      <c r="V1086" t="n">
        <v>0.86</v>
      </c>
      <c r="W1086" t="n">
        <v>5.32</v>
      </c>
      <c r="X1086" t="n">
        <v>0.4</v>
      </c>
      <c r="Y1086" t="n">
        <v>1</v>
      </c>
      <c r="Z1086" t="n">
        <v>10</v>
      </c>
    </row>
    <row r="1087">
      <c r="A1087" t="n">
        <v>78</v>
      </c>
      <c r="B1087" t="n">
        <v>145</v>
      </c>
      <c r="C1087" t="inlineStr">
        <is>
          <t xml:space="preserve">CONCLUIDO	</t>
        </is>
      </c>
      <c r="D1087" t="n">
        <v>3.5296</v>
      </c>
      <c r="E1087" t="n">
        <v>28.33</v>
      </c>
      <c r="F1087" t="n">
        <v>24.57</v>
      </c>
      <c r="G1087" t="n">
        <v>98.3</v>
      </c>
      <c r="H1087" t="n">
        <v>1.12</v>
      </c>
      <c r="I1087" t="n">
        <v>15</v>
      </c>
      <c r="J1087" t="n">
        <v>327.08</v>
      </c>
      <c r="K1087" t="n">
        <v>61.2</v>
      </c>
      <c r="L1087" t="n">
        <v>20.5</v>
      </c>
      <c r="M1087" t="n">
        <v>13</v>
      </c>
      <c r="N1087" t="n">
        <v>100.39</v>
      </c>
      <c r="O1087" t="n">
        <v>40574.7</v>
      </c>
      <c r="P1087" t="n">
        <v>383.2</v>
      </c>
      <c r="Q1087" t="n">
        <v>1397.2</v>
      </c>
      <c r="R1087" t="n">
        <v>85.83</v>
      </c>
      <c r="S1087" t="n">
        <v>66.97</v>
      </c>
      <c r="T1087" t="n">
        <v>6839.33</v>
      </c>
      <c r="U1087" t="n">
        <v>0.78</v>
      </c>
      <c r="V1087" t="n">
        <v>0.86</v>
      </c>
      <c r="W1087" t="n">
        <v>5.32</v>
      </c>
      <c r="X1087" t="n">
        <v>0.41</v>
      </c>
      <c r="Y1087" t="n">
        <v>1</v>
      </c>
      <c r="Z1087" t="n">
        <v>10</v>
      </c>
    </row>
    <row r="1088">
      <c r="A1088" t="n">
        <v>79</v>
      </c>
      <c r="B1088" t="n">
        <v>145</v>
      </c>
      <c r="C1088" t="inlineStr">
        <is>
          <t xml:space="preserve">CONCLUIDO	</t>
        </is>
      </c>
      <c r="D1088" t="n">
        <v>3.5309</v>
      </c>
      <c r="E1088" t="n">
        <v>28.32</v>
      </c>
      <c r="F1088" t="n">
        <v>24.56</v>
      </c>
      <c r="G1088" t="n">
        <v>98.26000000000001</v>
      </c>
      <c r="H1088" t="n">
        <v>1.13</v>
      </c>
      <c r="I1088" t="n">
        <v>15</v>
      </c>
      <c r="J1088" t="n">
        <v>327.66</v>
      </c>
      <c r="K1088" t="n">
        <v>61.2</v>
      </c>
      <c r="L1088" t="n">
        <v>20.75</v>
      </c>
      <c r="M1088" t="n">
        <v>13</v>
      </c>
      <c r="N1088" t="n">
        <v>100.72</v>
      </c>
      <c r="O1088" t="n">
        <v>40646.27</v>
      </c>
      <c r="P1088" t="n">
        <v>380.62</v>
      </c>
      <c r="Q1088" t="n">
        <v>1397.27</v>
      </c>
      <c r="R1088" t="n">
        <v>85.41</v>
      </c>
      <c r="S1088" t="n">
        <v>66.97</v>
      </c>
      <c r="T1088" t="n">
        <v>6633.94</v>
      </c>
      <c r="U1088" t="n">
        <v>0.78</v>
      </c>
      <c r="V1088" t="n">
        <v>0.86</v>
      </c>
      <c r="W1088" t="n">
        <v>5.32</v>
      </c>
      <c r="X1088" t="n">
        <v>0.4</v>
      </c>
      <c r="Y1088" t="n">
        <v>1</v>
      </c>
      <c r="Z1088" t="n">
        <v>10</v>
      </c>
    </row>
    <row r="1089">
      <c r="A1089" t="n">
        <v>80</v>
      </c>
      <c r="B1089" t="n">
        <v>145</v>
      </c>
      <c r="C1089" t="inlineStr">
        <is>
          <t xml:space="preserve">CONCLUIDO	</t>
        </is>
      </c>
      <c r="D1089" t="n">
        <v>3.5422</v>
      </c>
      <c r="E1089" t="n">
        <v>28.23</v>
      </c>
      <c r="F1089" t="n">
        <v>24.53</v>
      </c>
      <c r="G1089" t="n">
        <v>105.12</v>
      </c>
      <c r="H1089" t="n">
        <v>1.14</v>
      </c>
      <c r="I1089" t="n">
        <v>14</v>
      </c>
      <c r="J1089" t="n">
        <v>328.25</v>
      </c>
      <c r="K1089" t="n">
        <v>61.2</v>
      </c>
      <c r="L1089" t="n">
        <v>21</v>
      </c>
      <c r="M1089" t="n">
        <v>12</v>
      </c>
      <c r="N1089" t="n">
        <v>101.05</v>
      </c>
      <c r="O1089" t="n">
        <v>40718</v>
      </c>
      <c r="P1089" t="n">
        <v>379.35</v>
      </c>
      <c r="Q1089" t="n">
        <v>1397.18</v>
      </c>
      <c r="R1089" t="n">
        <v>84.42</v>
      </c>
      <c r="S1089" t="n">
        <v>66.97</v>
      </c>
      <c r="T1089" t="n">
        <v>6141.05</v>
      </c>
      <c r="U1089" t="n">
        <v>0.79</v>
      </c>
      <c r="V1089" t="n">
        <v>0.86</v>
      </c>
      <c r="W1089" t="n">
        <v>5.32</v>
      </c>
      <c r="X1089" t="n">
        <v>0.36</v>
      </c>
      <c r="Y1089" t="n">
        <v>1</v>
      </c>
      <c r="Z1089" t="n">
        <v>10</v>
      </c>
    </row>
    <row r="1090">
      <c r="A1090" t="n">
        <v>81</v>
      </c>
      <c r="B1090" t="n">
        <v>145</v>
      </c>
      <c r="C1090" t="inlineStr">
        <is>
          <t xml:space="preserve">CONCLUIDO	</t>
        </is>
      </c>
      <c r="D1090" t="n">
        <v>3.544</v>
      </c>
      <c r="E1090" t="n">
        <v>28.22</v>
      </c>
      <c r="F1090" t="n">
        <v>24.51</v>
      </c>
      <c r="G1090" t="n">
        <v>105.06</v>
      </c>
      <c r="H1090" t="n">
        <v>1.15</v>
      </c>
      <c r="I1090" t="n">
        <v>14</v>
      </c>
      <c r="J1090" t="n">
        <v>328.83</v>
      </c>
      <c r="K1090" t="n">
        <v>61.2</v>
      </c>
      <c r="L1090" t="n">
        <v>21.25</v>
      </c>
      <c r="M1090" t="n">
        <v>12</v>
      </c>
      <c r="N1090" t="n">
        <v>101.38</v>
      </c>
      <c r="O1090" t="n">
        <v>40789.89</v>
      </c>
      <c r="P1090" t="n">
        <v>379.59</v>
      </c>
      <c r="Q1090" t="n">
        <v>1397.2</v>
      </c>
      <c r="R1090" t="n">
        <v>84.03</v>
      </c>
      <c r="S1090" t="n">
        <v>66.97</v>
      </c>
      <c r="T1090" t="n">
        <v>5944.61</v>
      </c>
      <c r="U1090" t="n">
        <v>0.8</v>
      </c>
      <c r="V1090" t="n">
        <v>0.86</v>
      </c>
      <c r="W1090" t="n">
        <v>5.31</v>
      </c>
      <c r="X1090" t="n">
        <v>0.35</v>
      </c>
      <c r="Y1090" t="n">
        <v>1</v>
      </c>
      <c r="Z1090" t="n">
        <v>10</v>
      </c>
    </row>
    <row r="1091">
      <c r="A1091" t="n">
        <v>82</v>
      </c>
      <c r="B1091" t="n">
        <v>145</v>
      </c>
      <c r="C1091" t="inlineStr">
        <is>
          <t xml:space="preserve">CONCLUIDO	</t>
        </is>
      </c>
      <c r="D1091" t="n">
        <v>3.5416</v>
      </c>
      <c r="E1091" t="n">
        <v>28.24</v>
      </c>
      <c r="F1091" t="n">
        <v>24.53</v>
      </c>
      <c r="G1091" t="n">
        <v>105.14</v>
      </c>
      <c r="H1091" t="n">
        <v>1.16</v>
      </c>
      <c r="I1091" t="n">
        <v>14</v>
      </c>
      <c r="J1091" t="n">
        <v>329.41</v>
      </c>
      <c r="K1091" t="n">
        <v>61.2</v>
      </c>
      <c r="L1091" t="n">
        <v>21.5</v>
      </c>
      <c r="M1091" t="n">
        <v>12</v>
      </c>
      <c r="N1091" t="n">
        <v>101.71</v>
      </c>
      <c r="O1091" t="n">
        <v>40861.93</v>
      </c>
      <c r="P1091" t="n">
        <v>378.46</v>
      </c>
      <c r="Q1091" t="n">
        <v>1397.17</v>
      </c>
      <c r="R1091" t="n">
        <v>84.56</v>
      </c>
      <c r="S1091" t="n">
        <v>66.97</v>
      </c>
      <c r="T1091" t="n">
        <v>6210.46</v>
      </c>
      <c r="U1091" t="n">
        <v>0.79</v>
      </c>
      <c r="V1091" t="n">
        <v>0.86</v>
      </c>
      <c r="W1091" t="n">
        <v>5.32</v>
      </c>
      <c r="X1091" t="n">
        <v>0.37</v>
      </c>
      <c r="Y1091" t="n">
        <v>1</v>
      </c>
      <c r="Z1091" t="n">
        <v>10</v>
      </c>
    </row>
    <row r="1092">
      <c r="A1092" t="n">
        <v>83</v>
      </c>
      <c r="B1092" t="n">
        <v>145</v>
      </c>
      <c r="C1092" t="inlineStr">
        <is>
          <t xml:space="preserve">CONCLUIDO	</t>
        </is>
      </c>
      <c r="D1092" t="n">
        <v>3.5423</v>
      </c>
      <c r="E1092" t="n">
        <v>28.23</v>
      </c>
      <c r="F1092" t="n">
        <v>24.53</v>
      </c>
      <c r="G1092" t="n">
        <v>105.11</v>
      </c>
      <c r="H1092" t="n">
        <v>1.17</v>
      </c>
      <c r="I1092" t="n">
        <v>14</v>
      </c>
      <c r="J1092" t="n">
        <v>330</v>
      </c>
      <c r="K1092" t="n">
        <v>61.2</v>
      </c>
      <c r="L1092" t="n">
        <v>21.75</v>
      </c>
      <c r="M1092" t="n">
        <v>12</v>
      </c>
      <c r="N1092" t="n">
        <v>102.05</v>
      </c>
      <c r="O1092" t="n">
        <v>40934.14</v>
      </c>
      <c r="P1092" t="n">
        <v>377.63</v>
      </c>
      <c r="Q1092" t="n">
        <v>1397.2</v>
      </c>
      <c r="R1092" t="n">
        <v>84.40000000000001</v>
      </c>
      <c r="S1092" t="n">
        <v>66.97</v>
      </c>
      <c r="T1092" t="n">
        <v>6131.99</v>
      </c>
      <c r="U1092" t="n">
        <v>0.79</v>
      </c>
      <c r="V1092" t="n">
        <v>0.86</v>
      </c>
      <c r="W1092" t="n">
        <v>5.31</v>
      </c>
      <c r="X1092" t="n">
        <v>0.36</v>
      </c>
      <c r="Y1092" t="n">
        <v>1</v>
      </c>
      <c r="Z1092" t="n">
        <v>10</v>
      </c>
    </row>
    <row r="1093">
      <c r="A1093" t="n">
        <v>84</v>
      </c>
      <c r="B1093" t="n">
        <v>145</v>
      </c>
      <c r="C1093" t="inlineStr">
        <is>
          <t xml:space="preserve">CONCLUIDO	</t>
        </is>
      </c>
      <c r="D1093" t="n">
        <v>3.5416</v>
      </c>
      <c r="E1093" t="n">
        <v>28.24</v>
      </c>
      <c r="F1093" t="n">
        <v>24.53</v>
      </c>
      <c r="G1093" t="n">
        <v>105.14</v>
      </c>
      <c r="H1093" t="n">
        <v>1.19</v>
      </c>
      <c r="I1093" t="n">
        <v>14</v>
      </c>
      <c r="J1093" t="n">
        <v>330.59</v>
      </c>
      <c r="K1093" t="n">
        <v>61.2</v>
      </c>
      <c r="L1093" t="n">
        <v>22</v>
      </c>
      <c r="M1093" t="n">
        <v>12</v>
      </c>
      <c r="N1093" t="n">
        <v>102.39</v>
      </c>
      <c r="O1093" t="n">
        <v>41006.51</v>
      </c>
      <c r="P1093" t="n">
        <v>374.37</v>
      </c>
      <c r="Q1093" t="n">
        <v>1397.35</v>
      </c>
      <c r="R1093" t="n">
        <v>84.52</v>
      </c>
      <c r="S1093" t="n">
        <v>66.97</v>
      </c>
      <c r="T1093" t="n">
        <v>6194.09</v>
      </c>
      <c r="U1093" t="n">
        <v>0.79</v>
      </c>
      <c r="V1093" t="n">
        <v>0.86</v>
      </c>
      <c r="W1093" t="n">
        <v>5.31</v>
      </c>
      <c r="X1093" t="n">
        <v>0.37</v>
      </c>
      <c r="Y1093" t="n">
        <v>1</v>
      </c>
      <c r="Z1093" t="n">
        <v>10</v>
      </c>
    </row>
    <row r="1094">
      <c r="A1094" t="n">
        <v>85</v>
      </c>
      <c r="B1094" t="n">
        <v>145</v>
      </c>
      <c r="C1094" t="inlineStr">
        <is>
          <t xml:space="preserve">CONCLUIDO	</t>
        </is>
      </c>
      <c r="D1094" t="n">
        <v>3.552</v>
      </c>
      <c r="E1094" t="n">
        <v>28.15</v>
      </c>
      <c r="F1094" t="n">
        <v>24.5</v>
      </c>
      <c r="G1094" t="n">
        <v>113.09</v>
      </c>
      <c r="H1094" t="n">
        <v>1.2</v>
      </c>
      <c r="I1094" t="n">
        <v>13</v>
      </c>
      <c r="J1094" t="n">
        <v>331.17</v>
      </c>
      <c r="K1094" t="n">
        <v>61.2</v>
      </c>
      <c r="L1094" t="n">
        <v>22.25</v>
      </c>
      <c r="M1094" t="n">
        <v>11</v>
      </c>
      <c r="N1094" t="n">
        <v>102.72</v>
      </c>
      <c r="O1094" t="n">
        <v>41079.04</v>
      </c>
      <c r="P1094" t="n">
        <v>372.98</v>
      </c>
      <c r="Q1094" t="n">
        <v>1397.19</v>
      </c>
      <c r="R1094" t="n">
        <v>83.65000000000001</v>
      </c>
      <c r="S1094" t="n">
        <v>66.97</v>
      </c>
      <c r="T1094" t="n">
        <v>5759.58</v>
      </c>
      <c r="U1094" t="n">
        <v>0.8</v>
      </c>
      <c r="V1094" t="n">
        <v>0.86</v>
      </c>
      <c r="W1094" t="n">
        <v>5.31</v>
      </c>
      <c r="X1094" t="n">
        <v>0.34</v>
      </c>
      <c r="Y1094" t="n">
        <v>1</v>
      </c>
      <c r="Z1094" t="n">
        <v>10</v>
      </c>
    </row>
    <row r="1095">
      <c r="A1095" t="n">
        <v>86</v>
      </c>
      <c r="B1095" t="n">
        <v>145</v>
      </c>
      <c r="C1095" t="inlineStr">
        <is>
          <t xml:space="preserve">CONCLUIDO	</t>
        </is>
      </c>
      <c r="D1095" t="n">
        <v>3.5511</v>
      </c>
      <c r="E1095" t="n">
        <v>28.16</v>
      </c>
      <c r="F1095" t="n">
        <v>24.51</v>
      </c>
      <c r="G1095" t="n">
        <v>113.13</v>
      </c>
      <c r="H1095" t="n">
        <v>1.21</v>
      </c>
      <c r="I1095" t="n">
        <v>13</v>
      </c>
      <c r="J1095" t="n">
        <v>331.76</v>
      </c>
      <c r="K1095" t="n">
        <v>61.2</v>
      </c>
      <c r="L1095" t="n">
        <v>22.5</v>
      </c>
      <c r="M1095" t="n">
        <v>11</v>
      </c>
      <c r="N1095" t="n">
        <v>103.06</v>
      </c>
      <c r="O1095" t="n">
        <v>41151.74</v>
      </c>
      <c r="P1095" t="n">
        <v>374.48</v>
      </c>
      <c r="Q1095" t="n">
        <v>1397.18</v>
      </c>
      <c r="R1095" t="n">
        <v>84</v>
      </c>
      <c r="S1095" t="n">
        <v>66.97</v>
      </c>
      <c r="T1095" t="n">
        <v>5936.88</v>
      </c>
      <c r="U1095" t="n">
        <v>0.8</v>
      </c>
      <c r="V1095" t="n">
        <v>0.86</v>
      </c>
      <c r="W1095" t="n">
        <v>5.31</v>
      </c>
      <c r="X1095" t="n">
        <v>0.35</v>
      </c>
      <c r="Y1095" t="n">
        <v>1</v>
      </c>
      <c r="Z1095" t="n">
        <v>10</v>
      </c>
    </row>
    <row r="1096">
      <c r="A1096" t="n">
        <v>87</v>
      </c>
      <c r="B1096" t="n">
        <v>145</v>
      </c>
      <c r="C1096" t="inlineStr">
        <is>
          <t xml:space="preserve">CONCLUIDO	</t>
        </is>
      </c>
      <c r="D1096" t="n">
        <v>3.5501</v>
      </c>
      <c r="E1096" t="n">
        <v>28.17</v>
      </c>
      <c r="F1096" t="n">
        <v>24.52</v>
      </c>
      <c r="G1096" t="n">
        <v>113.16</v>
      </c>
      <c r="H1096" t="n">
        <v>1.22</v>
      </c>
      <c r="I1096" t="n">
        <v>13</v>
      </c>
      <c r="J1096" t="n">
        <v>332.35</v>
      </c>
      <c r="K1096" t="n">
        <v>61.2</v>
      </c>
      <c r="L1096" t="n">
        <v>22.75</v>
      </c>
      <c r="M1096" t="n">
        <v>11</v>
      </c>
      <c r="N1096" t="n">
        <v>103.41</v>
      </c>
      <c r="O1096" t="n">
        <v>41224.6</v>
      </c>
      <c r="P1096" t="n">
        <v>374.73</v>
      </c>
      <c r="Q1096" t="n">
        <v>1397.19</v>
      </c>
      <c r="R1096" t="n">
        <v>84.09999999999999</v>
      </c>
      <c r="S1096" t="n">
        <v>66.97</v>
      </c>
      <c r="T1096" t="n">
        <v>5984.24</v>
      </c>
      <c r="U1096" t="n">
        <v>0.8</v>
      </c>
      <c r="V1096" t="n">
        <v>0.86</v>
      </c>
      <c r="W1096" t="n">
        <v>5.32</v>
      </c>
      <c r="X1096" t="n">
        <v>0.35</v>
      </c>
      <c r="Y1096" t="n">
        <v>1</v>
      </c>
      <c r="Z1096" t="n">
        <v>10</v>
      </c>
    </row>
    <row r="1097">
      <c r="A1097" t="n">
        <v>88</v>
      </c>
      <c r="B1097" t="n">
        <v>145</v>
      </c>
      <c r="C1097" t="inlineStr">
        <is>
          <t xml:space="preserve">CONCLUIDO	</t>
        </is>
      </c>
      <c r="D1097" t="n">
        <v>3.5489</v>
      </c>
      <c r="E1097" t="n">
        <v>28.18</v>
      </c>
      <c r="F1097" t="n">
        <v>24.53</v>
      </c>
      <c r="G1097" t="n">
        <v>113.21</v>
      </c>
      <c r="H1097" t="n">
        <v>1.23</v>
      </c>
      <c r="I1097" t="n">
        <v>13</v>
      </c>
      <c r="J1097" t="n">
        <v>332.95</v>
      </c>
      <c r="K1097" t="n">
        <v>61.2</v>
      </c>
      <c r="L1097" t="n">
        <v>23</v>
      </c>
      <c r="M1097" t="n">
        <v>11</v>
      </c>
      <c r="N1097" t="n">
        <v>103.75</v>
      </c>
      <c r="O1097" t="n">
        <v>41297.62</v>
      </c>
      <c r="P1097" t="n">
        <v>375.19</v>
      </c>
      <c r="Q1097" t="n">
        <v>1397.19</v>
      </c>
      <c r="R1097" t="n">
        <v>84.48999999999999</v>
      </c>
      <c r="S1097" t="n">
        <v>66.97</v>
      </c>
      <c r="T1097" t="n">
        <v>6179.46</v>
      </c>
      <c r="U1097" t="n">
        <v>0.79</v>
      </c>
      <c r="V1097" t="n">
        <v>0.86</v>
      </c>
      <c r="W1097" t="n">
        <v>5.31</v>
      </c>
      <c r="X1097" t="n">
        <v>0.36</v>
      </c>
      <c r="Y1097" t="n">
        <v>1</v>
      </c>
      <c r="Z1097" t="n">
        <v>10</v>
      </c>
    </row>
    <row r="1098">
      <c r="A1098" t="n">
        <v>89</v>
      </c>
      <c r="B1098" t="n">
        <v>145</v>
      </c>
      <c r="C1098" t="inlineStr">
        <is>
          <t xml:space="preserve">CONCLUIDO	</t>
        </is>
      </c>
      <c r="D1098" t="n">
        <v>3.5505</v>
      </c>
      <c r="E1098" t="n">
        <v>28.16</v>
      </c>
      <c r="F1098" t="n">
        <v>24.52</v>
      </c>
      <c r="G1098" t="n">
        <v>113.15</v>
      </c>
      <c r="H1098" t="n">
        <v>1.24</v>
      </c>
      <c r="I1098" t="n">
        <v>13</v>
      </c>
      <c r="J1098" t="n">
        <v>333.54</v>
      </c>
      <c r="K1098" t="n">
        <v>61.2</v>
      </c>
      <c r="L1098" t="n">
        <v>23.25</v>
      </c>
      <c r="M1098" t="n">
        <v>11</v>
      </c>
      <c r="N1098" t="n">
        <v>104.09</v>
      </c>
      <c r="O1098" t="n">
        <v>41370.82</v>
      </c>
      <c r="P1098" t="n">
        <v>373.83</v>
      </c>
      <c r="Q1098" t="n">
        <v>1397.18</v>
      </c>
      <c r="R1098" t="n">
        <v>83.97</v>
      </c>
      <c r="S1098" t="n">
        <v>66.97</v>
      </c>
      <c r="T1098" t="n">
        <v>5920.08</v>
      </c>
      <c r="U1098" t="n">
        <v>0.8</v>
      </c>
      <c r="V1098" t="n">
        <v>0.86</v>
      </c>
      <c r="W1098" t="n">
        <v>5.31</v>
      </c>
      <c r="X1098" t="n">
        <v>0.35</v>
      </c>
      <c r="Y1098" t="n">
        <v>1</v>
      </c>
      <c r="Z1098" t="n">
        <v>10</v>
      </c>
    </row>
    <row r="1099">
      <c r="A1099" t="n">
        <v>90</v>
      </c>
      <c r="B1099" t="n">
        <v>145</v>
      </c>
      <c r="C1099" t="inlineStr">
        <is>
          <t xml:space="preserve">CONCLUIDO	</t>
        </is>
      </c>
      <c r="D1099" t="n">
        <v>3.5527</v>
      </c>
      <c r="E1099" t="n">
        <v>28.15</v>
      </c>
      <c r="F1099" t="n">
        <v>24.5</v>
      </c>
      <c r="G1099" t="n">
        <v>113.07</v>
      </c>
      <c r="H1099" t="n">
        <v>1.25</v>
      </c>
      <c r="I1099" t="n">
        <v>13</v>
      </c>
      <c r="J1099" t="n">
        <v>334.14</v>
      </c>
      <c r="K1099" t="n">
        <v>61.2</v>
      </c>
      <c r="L1099" t="n">
        <v>23.5</v>
      </c>
      <c r="M1099" t="n">
        <v>11</v>
      </c>
      <c r="N1099" t="n">
        <v>104.44</v>
      </c>
      <c r="O1099" t="n">
        <v>41444.3</v>
      </c>
      <c r="P1099" t="n">
        <v>372.02</v>
      </c>
      <c r="Q1099" t="n">
        <v>1397.21</v>
      </c>
      <c r="R1099" t="n">
        <v>83.45</v>
      </c>
      <c r="S1099" t="n">
        <v>66.97</v>
      </c>
      <c r="T1099" t="n">
        <v>5661.75</v>
      </c>
      <c r="U1099" t="n">
        <v>0.8</v>
      </c>
      <c r="V1099" t="n">
        <v>0.86</v>
      </c>
      <c r="W1099" t="n">
        <v>5.31</v>
      </c>
      <c r="X1099" t="n">
        <v>0.33</v>
      </c>
      <c r="Y1099" t="n">
        <v>1</v>
      </c>
      <c r="Z1099" t="n">
        <v>10</v>
      </c>
    </row>
    <row r="1100">
      <c r="A1100" t="n">
        <v>91</v>
      </c>
      <c r="B1100" t="n">
        <v>145</v>
      </c>
      <c r="C1100" t="inlineStr">
        <is>
          <t xml:space="preserve">CONCLUIDO	</t>
        </is>
      </c>
      <c r="D1100" t="n">
        <v>3.5511</v>
      </c>
      <c r="E1100" t="n">
        <v>28.16</v>
      </c>
      <c r="F1100" t="n">
        <v>24.51</v>
      </c>
      <c r="G1100" t="n">
        <v>113.13</v>
      </c>
      <c r="H1100" t="n">
        <v>1.26</v>
      </c>
      <c r="I1100" t="n">
        <v>13</v>
      </c>
      <c r="J1100" t="n">
        <v>334.73</v>
      </c>
      <c r="K1100" t="n">
        <v>61.2</v>
      </c>
      <c r="L1100" t="n">
        <v>23.75</v>
      </c>
      <c r="M1100" t="n">
        <v>11</v>
      </c>
      <c r="N1100" t="n">
        <v>104.78</v>
      </c>
      <c r="O1100" t="n">
        <v>41517.84</v>
      </c>
      <c r="P1100" t="n">
        <v>371.08</v>
      </c>
      <c r="Q1100" t="n">
        <v>1397.21</v>
      </c>
      <c r="R1100" t="n">
        <v>83.90000000000001</v>
      </c>
      <c r="S1100" t="n">
        <v>66.97</v>
      </c>
      <c r="T1100" t="n">
        <v>5885.81</v>
      </c>
      <c r="U1100" t="n">
        <v>0.8</v>
      </c>
      <c r="V1100" t="n">
        <v>0.86</v>
      </c>
      <c r="W1100" t="n">
        <v>5.31</v>
      </c>
      <c r="X1100" t="n">
        <v>0.35</v>
      </c>
      <c r="Y1100" t="n">
        <v>1</v>
      </c>
      <c r="Z1100" t="n">
        <v>10</v>
      </c>
    </row>
    <row r="1101">
      <c r="A1101" t="n">
        <v>92</v>
      </c>
      <c r="B1101" t="n">
        <v>145</v>
      </c>
      <c r="C1101" t="inlineStr">
        <is>
          <t xml:space="preserve">CONCLUIDO	</t>
        </is>
      </c>
      <c r="D1101" t="n">
        <v>3.5614</v>
      </c>
      <c r="E1101" t="n">
        <v>28.08</v>
      </c>
      <c r="F1101" t="n">
        <v>24.48</v>
      </c>
      <c r="G1101" t="n">
        <v>122.42</v>
      </c>
      <c r="H1101" t="n">
        <v>1.28</v>
      </c>
      <c r="I1101" t="n">
        <v>12</v>
      </c>
      <c r="J1101" t="n">
        <v>335.33</v>
      </c>
      <c r="K1101" t="n">
        <v>61.2</v>
      </c>
      <c r="L1101" t="n">
        <v>24</v>
      </c>
      <c r="M1101" t="n">
        <v>10</v>
      </c>
      <c r="N1101" t="n">
        <v>105.13</v>
      </c>
      <c r="O1101" t="n">
        <v>41591.55</v>
      </c>
      <c r="P1101" t="n">
        <v>368.42</v>
      </c>
      <c r="Q1101" t="n">
        <v>1397.24</v>
      </c>
      <c r="R1101" t="n">
        <v>82.92</v>
      </c>
      <c r="S1101" t="n">
        <v>66.97</v>
      </c>
      <c r="T1101" t="n">
        <v>5400.58</v>
      </c>
      <c r="U1101" t="n">
        <v>0.8100000000000001</v>
      </c>
      <c r="V1101" t="n">
        <v>0.86</v>
      </c>
      <c r="W1101" t="n">
        <v>5.31</v>
      </c>
      <c r="X1101" t="n">
        <v>0.32</v>
      </c>
      <c r="Y1101" t="n">
        <v>1</v>
      </c>
      <c r="Z1101" t="n">
        <v>10</v>
      </c>
    </row>
    <row r="1102">
      <c r="A1102" t="n">
        <v>93</v>
      </c>
      <c r="B1102" t="n">
        <v>145</v>
      </c>
      <c r="C1102" t="inlineStr">
        <is>
          <t xml:space="preserve">CONCLUIDO	</t>
        </is>
      </c>
      <c r="D1102" t="n">
        <v>3.562</v>
      </c>
      <c r="E1102" t="n">
        <v>28.07</v>
      </c>
      <c r="F1102" t="n">
        <v>24.48</v>
      </c>
      <c r="G1102" t="n">
        <v>122.39</v>
      </c>
      <c r="H1102" t="n">
        <v>1.29</v>
      </c>
      <c r="I1102" t="n">
        <v>12</v>
      </c>
      <c r="J1102" t="n">
        <v>335.93</v>
      </c>
      <c r="K1102" t="n">
        <v>61.2</v>
      </c>
      <c r="L1102" t="n">
        <v>24.25</v>
      </c>
      <c r="M1102" t="n">
        <v>10</v>
      </c>
      <c r="N1102" t="n">
        <v>105.48</v>
      </c>
      <c r="O1102" t="n">
        <v>41665.42</v>
      </c>
      <c r="P1102" t="n">
        <v>368.37</v>
      </c>
      <c r="Q1102" t="n">
        <v>1397.17</v>
      </c>
      <c r="R1102" t="n">
        <v>82.69</v>
      </c>
      <c r="S1102" t="n">
        <v>66.97</v>
      </c>
      <c r="T1102" t="n">
        <v>5287.26</v>
      </c>
      <c r="U1102" t="n">
        <v>0.8100000000000001</v>
      </c>
      <c r="V1102" t="n">
        <v>0.86</v>
      </c>
      <c r="W1102" t="n">
        <v>5.32</v>
      </c>
      <c r="X1102" t="n">
        <v>0.31</v>
      </c>
      <c r="Y1102" t="n">
        <v>1</v>
      </c>
      <c r="Z1102" t="n">
        <v>10</v>
      </c>
    </row>
    <row r="1103">
      <c r="A1103" t="n">
        <v>94</v>
      </c>
      <c r="B1103" t="n">
        <v>145</v>
      </c>
      <c r="C1103" t="inlineStr">
        <is>
          <t xml:space="preserve">CONCLUIDO	</t>
        </is>
      </c>
      <c r="D1103" t="n">
        <v>3.5616</v>
      </c>
      <c r="E1103" t="n">
        <v>28.08</v>
      </c>
      <c r="F1103" t="n">
        <v>24.48</v>
      </c>
      <c r="G1103" t="n">
        <v>122.41</v>
      </c>
      <c r="H1103" t="n">
        <v>1.3</v>
      </c>
      <c r="I1103" t="n">
        <v>12</v>
      </c>
      <c r="J1103" t="n">
        <v>336.53</v>
      </c>
      <c r="K1103" t="n">
        <v>61.2</v>
      </c>
      <c r="L1103" t="n">
        <v>24.5</v>
      </c>
      <c r="M1103" t="n">
        <v>10</v>
      </c>
      <c r="N1103" t="n">
        <v>105.83</v>
      </c>
      <c r="O1103" t="n">
        <v>41739.48</v>
      </c>
      <c r="P1103" t="n">
        <v>368.42</v>
      </c>
      <c r="Q1103" t="n">
        <v>1397.17</v>
      </c>
      <c r="R1103" t="n">
        <v>82.87</v>
      </c>
      <c r="S1103" t="n">
        <v>66.97</v>
      </c>
      <c r="T1103" t="n">
        <v>5378.63</v>
      </c>
      <c r="U1103" t="n">
        <v>0.8100000000000001</v>
      </c>
      <c r="V1103" t="n">
        <v>0.86</v>
      </c>
      <c r="W1103" t="n">
        <v>5.31</v>
      </c>
      <c r="X1103" t="n">
        <v>0.32</v>
      </c>
      <c r="Y1103" t="n">
        <v>1</v>
      </c>
      <c r="Z1103" t="n">
        <v>10</v>
      </c>
    </row>
    <row r="1104">
      <c r="A1104" t="n">
        <v>95</v>
      </c>
      <c r="B1104" t="n">
        <v>145</v>
      </c>
      <c r="C1104" t="inlineStr">
        <is>
          <t xml:space="preserve">CONCLUIDO	</t>
        </is>
      </c>
      <c r="D1104" t="n">
        <v>3.5633</v>
      </c>
      <c r="E1104" t="n">
        <v>28.06</v>
      </c>
      <c r="F1104" t="n">
        <v>24.47</v>
      </c>
      <c r="G1104" t="n">
        <v>122.34</v>
      </c>
      <c r="H1104" t="n">
        <v>1.31</v>
      </c>
      <c r="I1104" t="n">
        <v>12</v>
      </c>
      <c r="J1104" t="n">
        <v>337.13</v>
      </c>
      <c r="K1104" t="n">
        <v>61.2</v>
      </c>
      <c r="L1104" t="n">
        <v>24.75</v>
      </c>
      <c r="M1104" t="n">
        <v>10</v>
      </c>
      <c r="N1104" t="n">
        <v>106.18</v>
      </c>
      <c r="O1104" t="n">
        <v>41813.7</v>
      </c>
      <c r="P1104" t="n">
        <v>368.24</v>
      </c>
      <c r="Q1104" t="n">
        <v>1397.23</v>
      </c>
      <c r="R1104" t="n">
        <v>82.44</v>
      </c>
      <c r="S1104" t="n">
        <v>66.97</v>
      </c>
      <c r="T1104" t="n">
        <v>5159.93</v>
      </c>
      <c r="U1104" t="n">
        <v>0.8100000000000001</v>
      </c>
      <c r="V1104" t="n">
        <v>0.86</v>
      </c>
      <c r="W1104" t="n">
        <v>5.31</v>
      </c>
      <c r="X1104" t="n">
        <v>0.3</v>
      </c>
      <c r="Y1104" t="n">
        <v>1</v>
      </c>
      <c r="Z1104" t="n">
        <v>10</v>
      </c>
    </row>
    <row r="1105">
      <c r="A1105" t="n">
        <v>96</v>
      </c>
      <c r="B1105" t="n">
        <v>145</v>
      </c>
      <c r="C1105" t="inlineStr">
        <is>
          <t xml:space="preserve">CONCLUIDO	</t>
        </is>
      </c>
      <c r="D1105" t="n">
        <v>3.5622</v>
      </c>
      <c r="E1105" t="n">
        <v>28.07</v>
      </c>
      <c r="F1105" t="n">
        <v>24.48</v>
      </c>
      <c r="G1105" t="n">
        <v>122.38</v>
      </c>
      <c r="H1105" t="n">
        <v>1.32</v>
      </c>
      <c r="I1105" t="n">
        <v>12</v>
      </c>
      <c r="J1105" t="n">
        <v>337.73</v>
      </c>
      <c r="K1105" t="n">
        <v>61.2</v>
      </c>
      <c r="L1105" t="n">
        <v>25</v>
      </c>
      <c r="M1105" t="n">
        <v>9</v>
      </c>
      <c r="N1105" t="n">
        <v>106.53</v>
      </c>
      <c r="O1105" t="n">
        <v>41888.1</v>
      </c>
      <c r="P1105" t="n">
        <v>368.33</v>
      </c>
      <c r="Q1105" t="n">
        <v>1397.21</v>
      </c>
      <c r="R1105" t="n">
        <v>82.59</v>
      </c>
      <c r="S1105" t="n">
        <v>66.97</v>
      </c>
      <c r="T1105" t="n">
        <v>5236.61</v>
      </c>
      <c r="U1105" t="n">
        <v>0.8100000000000001</v>
      </c>
      <c r="V1105" t="n">
        <v>0.86</v>
      </c>
      <c r="W1105" t="n">
        <v>5.32</v>
      </c>
      <c r="X1105" t="n">
        <v>0.31</v>
      </c>
      <c r="Y1105" t="n">
        <v>1</v>
      </c>
      <c r="Z1105" t="n">
        <v>10</v>
      </c>
    </row>
    <row r="1106">
      <c r="A1106" t="n">
        <v>97</v>
      </c>
      <c r="B1106" t="n">
        <v>145</v>
      </c>
      <c r="C1106" t="inlineStr">
        <is>
          <t xml:space="preserve">CONCLUIDO	</t>
        </is>
      </c>
      <c r="D1106" t="n">
        <v>3.5608</v>
      </c>
      <c r="E1106" t="n">
        <v>28.08</v>
      </c>
      <c r="F1106" t="n">
        <v>24.49</v>
      </c>
      <c r="G1106" t="n">
        <v>122.44</v>
      </c>
      <c r="H1106" t="n">
        <v>1.33</v>
      </c>
      <c r="I1106" t="n">
        <v>12</v>
      </c>
      <c r="J1106" t="n">
        <v>338.34</v>
      </c>
      <c r="K1106" t="n">
        <v>61.2</v>
      </c>
      <c r="L1106" t="n">
        <v>25.25</v>
      </c>
      <c r="M1106" t="n">
        <v>7</v>
      </c>
      <c r="N1106" t="n">
        <v>106.89</v>
      </c>
      <c r="O1106" t="n">
        <v>41962.68</v>
      </c>
      <c r="P1106" t="n">
        <v>368.68</v>
      </c>
      <c r="Q1106" t="n">
        <v>1397.2</v>
      </c>
      <c r="R1106" t="n">
        <v>82.86</v>
      </c>
      <c r="S1106" t="n">
        <v>66.97</v>
      </c>
      <c r="T1106" t="n">
        <v>5370.47</v>
      </c>
      <c r="U1106" t="n">
        <v>0.8100000000000001</v>
      </c>
      <c r="V1106" t="n">
        <v>0.86</v>
      </c>
      <c r="W1106" t="n">
        <v>5.32</v>
      </c>
      <c r="X1106" t="n">
        <v>0.32</v>
      </c>
      <c r="Y1106" t="n">
        <v>1</v>
      </c>
      <c r="Z1106" t="n">
        <v>10</v>
      </c>
    </row>
    <row r="1107">
      <c r="A1107" t="n">
        <v>98</v>
      </c>
      <c r="B1107" t="n">
        <v>145</v>
      </c>
      <c r="C1107" t="inlineStr">
        <is>
          <t xml:space="preserve">CONCLUIDO	</t>
        </is>
      </c>
      <c r="D1107" t="n">
        <v>3.5612</v>
      </c>
      <c r="E1107" t="n">
        <v>28.08</v>
      </c>
      <c r="F1107" t="n">
        <v>24.48</v>
      </c>
      <c r="G1107" t="n">
        <v>122.42</v>
      </c>
      <c r="H1107" t="n">
        <v>1.34</v>
      </c>
      <c r="I1107" t="n">
        <v>12</v>
      </c>
      <c r="J1107" t="n">
        <v>338.94</v>
      </c>
      <c r="K1107" t="n">
        <v>61.2</v>
      </c>
      <c r="L1107" t="n">
        <v>25.5</v>
      </c>
      <c r="M1107" t="n">
        <v>7</v>
      </c>
      <c r="N1107" t="n">
        <v>107.25</v>
      </c>
      <c r="O1107" t="n">
        <v>42037.44</v>
      </c>
      <c r="P1107" t="n">
        <v>366.11</v>
      </c>
      <c r="Q1107" t="n">
        <v>1397.19</v>
      </c>
      <c r="R1107" t="n">
        <v>82.88</v>
      </c>
      <c r="S1107" t="n">
        <v>66.97</v>
      </c>
      <c r="T1107" t="n">
        <v>5381.12</v>
      </c>
      <c r="U1107" t="n">
        <v>0.8100000000000001</v>
      </c>
      <c r="V1107" t="n">
        <v>0.86</v>
      </c>
      <c r="W1107" t="n">
        <v>5.32</v>
      </c>
      <c r="X1107" t="n">
        <v>0.32</v>
      </c>
      <c r="Y1107" t="n">
        <v>1</v>
      </c>
      <c r="Z1107" t="n">
        <v>10</v>
      </c>
    </row>
    <row r="1108">
      <c r="A1108" t="n">
        <v>99</v>
      </c>
      <c r="B1108" t="n">
        <v>145</v>
      </c>
      <c r="C1108" t="inlineStr">
        <is>
          <t xml:space="preserve">CONCLUIDO	</t>
        </is>
      </c>
      <c r="D1108" t="n">
        <v>3.5622</v>
      </c>
      <c r="E1108" t="n">
        <v>28.07</v>
      </c>
      <c r="F1108" t="n">
        <v>24.48</v>
      </c>
      <c r="G1108" t="n">
        <v>122.38</v>
      </c>
      <c r="H1108" t="n">
        <v>1.35</v>
      </c>
      <c r="I1108" t="n">
        <v>12</v>
      </c>
      <c r="J1108" t="n">
        <v>339.55</v>
      </c>
      <c r="K1108" t="n">
        <v>61.2</v>
      </c>
      <c r="L1108" t="n">
        <v>25.75</v>
      </c>
      <c r="M1108" t="n">
        <v>8</v>
      </c>
      <c r="N1108" t="n">
        <v>107.6</v>
      </c>
      <c r="O1108" t="n">
        <v>42112.37</v>
      </c>
      <c r="P1108" t="n">
        <v>364.42</v>
      </c>
      <c r="Q1108" t="n">
        <v>1397.19</v>
      </c>
      <c r="R1108" t="n">
        <v>82.63</v>
      </c>
      <c r="S1108" t="n">
        <v>66.97</v>
      </c>
      <c r="T1108" t="n">
        <v>5256.03</v>
      </c>
      <c r="U1108" t="n">
        <v>0.8100000000000001</v>
      </c>
      <c r="V1108" t="n">
        <v>0.86</v>
      </c>
      <c r="W1108" t="n">
        <v>5.32</v>
      </c>
      <c r="X1108" t="n">
        <v>0.31</v>
      </c>
      <c r="Y1108" t="n">
        <v>1</v>
      </c>
      <c r="Z1108" t="n">
        <v>10</v>
      </c>
    </row>
    <row r="1109">
      <c r="A1109" t="n">
        <v>100</v>
      </c>
      <c r="B1109" t="n">
        <v>145</v>
      </c>
      <c r="C1109" t="inlineStr">
        <is>
          <t xml:space="preserve">CONCLUIDO	</t>
        </is>
      </c>
      <c r="D1109" t="n">
        <v>3.56</v>
      </c>
      <c r="E1109" t="n">
        <v>28.09</v>
      </c>
      <c r="F1109" t="n">
        <v>24.49</v>
      </c>
      <c r="G1109" t="n">
        <v>122.47</v>
      </c>
      <c r="H1109" t="n">
        <v>1.36</v>
      </c>
      <c r="I1109" t="n">
        <v>12</v>
      </c>
      <c r="J1109" t="n">
        <v>340.16</v>
      </c>
      <c r="K1109" t="n">
        <v>61.2</v>
      </c>
      <c r="L1109" t="n">
        <v>26</v>
      </c>
      <c r="M1109" t="n">
        <v>7</v>
      </c>
      <c r="N1109" t="n">
        <v>107.96</v>
      </c>
      <c r="O1109" t="n">
        <v>42187.49</v>
      </c>
      <c r="P1109" t="n">
        <v>362.98</v>
      </c>
      <c r="Q1109" t="n">
        <v>1397.18</v>
      </c>
      <c r="R1109" t="n">
        <v>82.95</v>
      </c>
      <c r="S1109" t="n">
        <v>66.97</v>
      </c>
      <c r="T1109" t="n">
        <v>5416.32</v>
      </c>
      <c r="U1109" t="n">
        <v>0.8100000000000001</v>
      </c>
      <c r="V1109" t="n">
        <v>0.86</v>
      </c>
      <c r="W1109" t="n">
        <v>5.32</v>
      </c>
      <c r="X1109" t="n">
        <v>0.33</v>
      </c>
      <c r="Y1109" t="n">
        <v>1</v>
      </c>
      <c r="Z1109" t="n">
        <v>10</v>
      </c>
    </row>
    <row r="1110">
      <c r="A1110" t="n">
        <v>101</v>
      </c>
      <c r="B1110" t="n">
        <v>145</v>
      </c>
      <c r="C1110" t="inlineStr">
        <is>
          <t xml:space="preserve">CONCLUIDO	</t>
        </is>
      </c>
      <c r="D1110" t="n">
        <v>3.572</v>
      </c>
      <c r="E1110" t="n">
        <v>28</v>
      </c>
      <c r="F1110" t="n">
        <v>24.45</v>
      </c>
      <c r="G1110" t="n">
        <v>133.38</v>
      </c>
      <c r="H1110" t="n">
        <v>1.37</v>
      </c>
      <c r="I1110" t="n">
        <v>11</v>
      </c>
      <c r="J1110" t="n">
        <v>340.77</v>
      </c>
      <c r="K1110" t="n">
        <v>61.2</v>
      </c>
      <c r="L1110" t="n">
        <v>26.25</v>
      </c>
      <c r="M1110" t="n">
        <v>5</v>
      </c>
      <c r="N1110" t="n">
        <v>108.32</v>
      </c>
      <c r="O1110" t="n">
        <v>42262.79</v>
      </c>
      <c r="P1110" t="n">
        <v>361.61</v>
      </c>
      <c r="Q1110" t="n">
        <v>1397.17</v>
      </c>
      <c r="R1110" t="n">
        <v>81.91</v>
      </c>
      <c r="S1110" t="n">
        <v>66.97</v>
      </c>
      <c r="T1110" t="n">
        <v>4900.32</v>
      </c>
      <c r="U1110" t="n">
        <v>0.82</v>
      </c>
      <c r="V1110" t="n">
        <v>0.86</v>
      </c>
      <c r="W1110" t="n">
        <v>5.31</v>
      </c>
      <c r="X1110" t="n">
        <v>0.29</v>
      </c>
      <c r="Y1110" t="n">
        <v>1</v>
      </c>
      <c r="Z1110" t="n">
        <v>10</v>
      </c>
    </row>
    <row r="1111">
      <c r="A1111" t="n">
        <v>102</v>
      </c>
      <c r="B1111" t="n">
        <v>145</v>
      </c>
      <c r="C1111" t="inlineStr">
        <is>
          <t xml:space="preserve">CONCLUIDO	</t>
        </is>
      </c>
      <c r="D1111" t="n">
        <v>3.5728</v>
      </c>
      <c r="E1111" t="n">
        <v>27.99</v>
      </c>
      <c r="F1111" t="n">
        <v>24.45</v>
      </c>
      <c r="G1111" t="n">
        <v>133.35</v>
      </c>
      <c r="H1111" t="n">
        <v>1.38</v>
      </c>
      <c r="I1111" t="n">
        <v>11</v>
      </c>
      <c r="J1111" t="n">
        <v>341.38</v>
      </c>
      <c r="K1111" t="n">
        <v>61.2</v>
      </c>
      <c r="L1111" t="n">
        <v>26.5</v>
      </c>
      <c r="M1111" t="n">
        <v>4</v>
      </c>
      <c r="N1111" t="n">
        <v>108.68</v>
      </c>
      <c r="O1111" t="n">
        <v>42338.27</v>
      </c>
      <c r="P1111" t="n">
        <v>361.63</v>
      </c>
      <c r="Q1111" t="n">
        <v>1397.32</v>
      </c>
      <c r="R1111" t="n">
        <v>81.58</v>
      </c>
      <c r="S1111" t="n">
        <v>66.97</v>
      </c>
      <c r="T1111" t="n">
        <v>4738.96</v>
      </c>
      <c r="U1111" t="n">
        <v>0.82</v>
      </c>
      <c r="V1111" t="n">
        <v>0.86</v>
      </c>
      <c r="W1111" t="n">
        <v>5.32</v>
      </c>
      <c r="X1111" t="n">
        <v>0.28</v>
      </c>
      <c r="Y1111" t="n">
        <v>1</v>
      </c>
      <c r="Z1111" t="n">
        <v>10</v>
      </c>
    </row>
    <row r="1112">
      <c r="A1112" t="n">
        <v>103</v>
      </c>
      <c r="B1112" t="n">
        <v>145</v>
      </c>
      <c r="C1112" t="inlineStr">
        <is>
          <t xml:space="preserve">CONCLUIDO	</t>
        </is>
      </c>
      <c r="D1112" t="n">
        <v>3.5723</v>
      </c>
      <c r="E1112" t="n">
        <v>27.99</v>
      </c>
      <c r="F1112" t="n">
        <v>24.45</v>
      </c>
      <c r="G1112" t="n">
        <v>133.37</v>
      </c>
      <c r="H1112" t="n">
        <v>1.39</v>
      </c>
      <c r="I1112" t="n">
        <v>11</v>
      </c>
      <c r="J1112" t="n">
        <v>342</v>
      </c>
      <c r="K1112" t="n">
        <v>61.2</v>
      </c>
      <c r="L1112" t="n">
        <v>26.75</v>
      </c>
      <c r="M1112" t="n">
        <v>3</v>
      </c>
      <c r="N1112" t="n">
        <v>109.05</v>
      </c>
      <c r="O1112" t="n">
        <v>42413.94</v>
      </c>
      <c r="P1112" t="n">
        <v>362.07</v>
      </c>
      <c r="Q1112" t="n">
        <v>1397.18</v>
      </c>
      <c r="R1112" t="n">
        <v>81.63</v>
      </c>
      <c r="S1112" t="n">
        <v>66.97</v>
      </c>
      <c r="T1112" t="n">
        <v>4759.93</v>
      </c>
      <c r="U1112" t="n">
        <v>0.82</v>
      </c>
      <c r="V1112" t="n">
        <v>0.86</v>
      </c>
      <c r="W1112" t="n">
        <v>5.32</v>
      </c>
      <c r="X1112" t="n">
        <v>0.29</v>
      </c>
      <c r="Y1112" t="n">
        <v>1</v>
      </c>
      <c r="Z1112" t="n">
        <v>10</v>
      </c>
    </row>
    <row r="1113">
      <c r="A1113" t="n">
        <v>104</v>
      </c>
      <c r="B1113" t="n">
        <v>145</v>
      </c>
      <c r="C1113" t="inlineStr">
        <is>
          <t xml:space="preserve">CONCLUIDO	</t>
        </is>
      </c>
      <c r="D1113" t="n">
        <v>3.5715</v>
      </c>
      <c r="E1113" t="n">
        <v>28</v>
      </c>
      <c r="F1113" t="n">
        <v>24.46</v>
      </c>
      <c r="G1113" t="n">
        <v>133.4</v>
      </c>
      <c r="H1113" t="n">
        <v>1.4</v>
      </c>
      <c r="I1113" t="n">
        <v>11</v>
      </c>
      <c r="J1113" t="n">
        <v>342.61</v>
      </c>
      <c r="K1113" t="n">
        <v>61.2</v>
      </c>
      <c r="L1113" t="n">
        <v>27</v>
      </c>
      <c r="M1113" t="n">
        <v>3</v>
      </c>
      <c r="N1113" t="n">
        <v>109.41</v>
      </c>
      <c r="O1113" t="n">
        <v>42489.79</v>
      </c>
      <c r="P1113" t="n">
        <v>362.59</v>
      </c>
      <c r="Q1113" t="n">
        <v>1397.21</v>
      </c>
      <c r="R1113" t="n">
        <v>81.75</v>
      </c>
      <c r="S1113" t="n">
        <v>66.97</v>
      </c>
      <c r="T1113" t="n">
        <v>4823.4</v>
      </c>
      <c r="U1113" t="n">
        <v>0.82</v>
      </c>
      <c r="V1113" t="n">
        <v>0.86</v>
      </c>
      <c r="W1113" t="n">
        <v>5.32</v>
      </c>
      <c r="X1113" t="n">
        <v>0.29</v>
      </c>
      <c r="Y1113" t="n">
        <v>1</v>
      </c>
      <c r="Z1113" t="n">
        <v>10</v>
      </c>
    </row>
    <row r="1114">
      <c r="A1114" t="n">
        <v>105</v>
      </c>
      <c r="B1114" t="n">
        <v>145</v>
      </c>
      <c r="C1114" t="inlineStr">
        <is>
          <t xml:space="preserve">CONCLUIDO	</t>
        </is>
      </c>
      <c r="D1114" t="n">
        <v>3.5719</v>
      </c>
      <c r="E1114" t="n">
        <v>28</v>
      </c>
      <c r="F1114" t="n">
        <v>24.45</v>
      </c>
      <c r="G1114" t="n">
        <v>133.39</v>
      </c>
      <c r="H1114" t="n">
        <v>1.42</v>
      </c>
      <c r="I1114" t="n">
        <v>11</v>
      </c>
      <c r="J1114" t="n">
        <v>343.23</v>
      </c>
      <c r="K1114" t="n">
        <v>61.2</v>
      </c>
      <c r="L1114" t="n">
        <v>27.25</v>
      </c>
      <c r="M1114" t="n">
        <v>3</v>
      </c>
      <c r="N1114" t="n">
        <v>109.78</v>
      </c>
      <c r="O1114" t="n">
        <v>42565.83</v>
      </c>
      <c r="P1114" t="n">
        <v>362.95</v>
      </c>
      <c r="Q1114" t="n">
        <v>1397.17</v>
      </c>
      <c r="R1114" t="n">
        <v>81.81</v>
      </c>
      <c r="S1114" t="n">
        <v>66.97</v>
      </c>
      <c r="T1114" t="n">
        <v>4850.96</v>
      </c>
      <c r="U1114" t="n">
        <v>0.82</v>
      </c>
      <c r="V1114" t="n">
        <v>0.86</v>
      </c>
      <c r="W1114" t="n">
        <v>5.32</v>
      </c>
      <c r="X1114" t="n">
        <v>0.29</v>
      </c>
      <c r="Y1114" t="n">
        <v>1</v>
      </c>
      <c r="Z1114" t="n">
        <v>10</v>
      </c>
    </row>
    <row r="1115">
      <c r="A1115" t="n">
        <v>106</v>
      </c>
      <c r="B1115" t="n">
        <v>145</v>
      </c>
      <c r="C1115" t="inlineStr">
        <is>
          <t xml:space="preserve">CONCLUIDO	</t>
        </is>
      </c>
      <c r="D1115" t="n">
        <v>3.5708</v>
      </c>
      <c r="E1115" t="n">
        <v>28</v>
      </c>
      <c r="F1115" t="n">
        <v>24.46</v>
      </c>
      <c r="G1115" t="n">
        <v>133.43</v>
      </c>
      <c r="H1115" t="n">
        <v>1.43</v>
      </c>
      <c r="I1115" t="n">
        <v>11</v>
      </c>
      <c r="J1115" t="n">
        <v>343.85</v>
      </c>
      <c r="K1115" t="n">
        <v>61.2</v>
      </c>
      <c r="L1115" t="n">
        <v>27.5</v>
      </c>
      <c r="M1115" t="n">
        <v>1</v>
      </c>
      <c r="N1115" t="n">
        <v>110.15</v>
      </c>
      <c r="O1115" t="n">
        <v>42642.18</v>
      </c>
      <c r="P1115" t="n">
        <v>363.01</v>
      </c>
      <c r="Q1115" t="n">
        <v>1397.17</v>
      </c>
      <c r="R1115" t="n">
        <v>81.90000000000001</v>
      </c>
      <c r="S1115" t="n">
        <v>66.97</v>
      </c>
      <c r="T1115" t="n">
        <v>4895.88</v>
      </c>
      <c r="U1115" t="n">
        <v>0.82</v>
      </c>
      <c r="V1115" t="n">
        <v>0.86</v>
      </c>
      <c r="W1115" t="n">
        <v>5.32</v>
      </c>
      <c r="X1115" t="n">
        <v>0.3</v>
      </c>
      <c r="Y1115" t="n">
        <v>1</v>
      </c>
      <c r="Z1115" t="n">
        <v>10</v>
      </c>
    </row>
    <row r="1116">
      <c r="A1116" t="n">
        <v>107</v>
      </c>
      <c r="B1116" t="n">
        <v>145</v>
      </c>
      <c r="C1116" t="inlineStr">
        <is>
          <t xml:space="preserve">CONCLUIDO	</t>
        </is>
      </c>
      <c r="D1116" t="n">
        <v>3.5708</v>
      </c>
      <c r="E1116" t="n">
        <v>28.01</v>
      </c>
      <c r="F1116" t="n">
        <v>24.46</v>
      </c>
      <c r="G1116" t="n">
        <v>133.44</v>
      </c>
      <c r="H1116" t="n">
        <v>1.44</v>
      </c>
      <c r="I1116" t="n">
        <v>11</v>
      </c>
      <c r="J1116" t="n">
        <v>344.47</v>
      </c>
      <c r="K1116" t="n">
        <v>61.2</v>
      </c>
      <c r="L1116" t="n">
        <v>27.75</v>
      </c>
      <c r="M1116" t="n">
        <v>0</v>
      </c>
      <c r="N1116" t="n">
        <v>110.52</v>
      </c>
      <c r="O1116" t="n">
        <v>42718.61</v>
      </c>
      <c r="P1116" t="n">
        <v>363.61</v>
      </c>
      <c r="Q1116" t="n">
        <v>1397.17</v>
      </c>
      <c r="R1116" t="n">
        <v>81.91</v>
      </c>
      <c r="S1116" t="n">
        <v>66.97</v>
      </c>
      <c r="T1116" t="n">
        <v>4900.74</v>
      </c>
      <c r="U1116" t="n">
        <v>0.82</v>
      </c>
      <c r="V1116" t="n">
        <v>0.86</v>
      </c>
      <c r="W1116" t="n">
        <v>5.32</v>
      </c>
      <c r="X1116" t="n">
        <v>0.3</v>
      </c>
      <c r="Y1116" t="n">
        <v>1</v>
      </c>
      <c r="Z1116" t="n">
        <v>10</v>
      </c>
    </row>
    <row r="1117">
      <c r="A1117" t="n">
        <v>0</v>
      </c>
      <c r="B1117" t="n">
        <v>65</v>
      </c>
      <c r="C1117" t="inlineStr">
        <is>
          <t xml:space="preserve">CONCLUIDO	</t>
        </is>
      </c>
      <c r="D1117" t="n">
        <v>2.481</v>
      </c>
      <c r="E1117" t="n">
        <v>40.31</v>
      </c>
      <c r="F1117" t="n">
        <v>31.43</v>
      </c>
      <c r="G1117" t="n">
        <v>7.67</v>
      </c>
      <c r="H1117" t="n">
        <v>0.13</v>
      </c>
      <c r="I1117" t="n">
        <v>246</v>
      </c>
      <c r="J1117" t="n">
        <v>133.21</v>
      </c>
      <c r="K1117" t="n">
        <v>46.47</v>
      </c>
      <c r="L1117" t="n">
        <v>1</v>
      </c>
      <c r="M1117" t="n">
        <v>244</v>
      </c>
      <c r="N1117" t="n">
        <v>20.75</v>
      </c>
      <c r="O1117" t="n">
        <v>16663.42</v>
      </c>
      <c r="P1117" t="n">
        <v>340.04</v>
      </c>
      <c r="Q1117" t="n">
        <v>1397.63</v>
      </c>
      <c r="R1117" t="n">
        <v>308.39</v>
      </c>
      <c r="S1117" t="n">
        <v>66.97</v>
      </c>
      <c r="T1117" t="n">
        <v>116966.15</v>
      </c>
      <c r="U1117" t="n">
        <v>0.22</v>
      </c>
      <c r="V1117" t="n">
        <v>0.67</v>
      </c>
      <c r="W1117" t="n">
        <v>5.73</v>
      </c>
      <c r="X1117" t="n">
        <v>7.26</v>
      </c>
      <c r="Y1117" t="n">
        <v>1</v>
      </c>
      <c r="Z1117" t="n">
        <v>10</v>
      </c>
    </row>
    <row r="1118">
      <c r="A1118" t="n">
        <v>1</v>
      </c>
      <c r="B1118" t="n">
        <v>65</v>
      </c>
      <c r="C1118" t="inlineStr">
        <is>
          <t xml:space="preserve">CONCLUIDO	</t>
        </is>
      </c>
      <c r="D1118" t="n">
        <v>2.724</v>
      </c>
      <c r="E1118" t="n">
        <v>36.71</v>
      </c>
      <c r="F1118" t="n">
        <v>29.52</v>
      </c>
      <c r="G1118" t="n">
        <v>9.630000000000001</v>
      </c>
      <c r="H1118" t="n">
        <v>0.17</v>
      </c>
      <c r="I1118" t="n">
        <v>184</v>
      </c>
      <c r="J1118" t="n">
        <v>133.55</v>
      </c>
      <c r="K1118" t="n">
        <v>46.47</v>
      </c>
      <c r="L1118" t="n">
        <v>1.25</v>
      </c>
      <c r="M1118" t="n">
        <v>182</v>
      </c>
      <c r="N1118" t="n">
        <v>20.83</v>
      </c>
      <c r="O1118" t="n">
        <v>16704.7</v>
      </c>
      <c r="P1118" t="n">
        <v>317.17</v>
      </c>
      <c r="Q1118" t="n">
        <v>1397.45</v>
      </c>
      <c r="R1118" t="n">
        <v>247.58</v>
      </c>
      <c r="S1118" t="n">
        <v>66.97</v>
      </c>
      <c r="T1118" t="n">
        <v>86871.7</v>
      </c>
      <c r="U1118" t="n">
        <v>0.27</v>
      </c>
      <c r="V1118" t="n">
        <v>0.71</v>
      </c>
      <c r="W1118" t="n">
        <v>5.58</v>
      </c>
      <c r="X1118" t="n">
        <v>5.35</v>
      </c>
      <c r="Y1118" t="n">
        <v>1</v>
      </c>
      <c r="Z1118" t="n">
        <v>10</v>
      </c>
    </row>
    <row r="1119">
      <c r="A1119" t="n">
        <v>2</v>
      </c>
      <c r="B1119" t="n">
        <v>65</v>
      </c>
      <c r="C1119" t="inlineStr">
        <is>
          <t xml:space="preserve">CONCLUIDO	</t>
        </is>
      </c>
      <c r="D1119" t="n">
        <v>2.8892</v>
      </c>
      <c r="E1119" t="n">
        <v>34.61</v>
      </c>
      <c r="F1119" t="n">
        <v>28.43</v>
      </c>
      <c r="G1119" t="n">
        <v>11.6</v>
      </c>
      <c r="H1119" t="n">
        <v>0.2</v>
      </c>
      <c r="I1119" t="n">
        <v>147</v>
      </c>
      <c r="J1119" t="n">
        <v>133.88</v>
      </c>
      <c r="K1119" t="n">
        <v>46.47</v>
      </c>
      <c r="L1119" t="n">
        <v>1.5</v>
      </c>
      <c r="M1119" t="n">
        <v>145</v>
      </c>
      <c r="N1119" t="n">
        <v>20.91</v>
      </c>
      <c r="O1119" t="n">
        <v>16746.01</v>
      </c>
      <c r="P1119" t="n">
        <v>303.24</v>
      </c>
      <c r="Q1119" t="n">
        <v>1397.64</v>
      </c>
      <c r="R1119" t="n">
        <v>211.1</v>
      </c>
      <c r="S1119" t="n">
        <v>66.97</v>
      </c>
      <c r="T1119" t="n">
        <v>68816.75999999999</v>
      </c>
      <c r="U1119" t="n">
        <v>0.32</v>
      </c>
      <c r="V1119" t="n">
        <v>0.74</v>
      </c>
      <c r="W1119" t="n">
        <v>5.54</v>
      </c>
      <c r="X1119" t="n">
        <v>4.26</v>
      </c>
      <c r="Y1119" t="n">
        <v>1</v>
      </c>
      <c r="Z1119" t="n">
        <v>10</v>
      </c>
    </row>
    <row r="1120">
      <c r="A1120" t="n">
        <v>3</v>
      </c>
      <c r="B1120" t="n">
        <v>65</v>
      </c>
      <c r="C1120" t="inlineStr">
        <is>
          <t xml:space="preserve">CONCLUIDO	</t>
        </is>
      </c>
      <c r="D1120" t="n">
        <v>3.0128</v>
      </c>
      <c r="E1120" t="n">
        <v>33.19</v>
      </c>
      <c r="F1120" t="n">
        <v>27.69</v>
      </c>
      <c r="G1120" t="n">
        <v>13.62</v>
      </c>
      <c r="H1120" t="n">
        <v>0.23</v>
      </c>
      <c r="I1120" t="n">
        <v>122</v>
      </c>
      <c r="J1120" t="n">
        <v>134.22</v>
      </c>
      <c r="K1120" t="n">
        <v>46.47</v>
      </c>
      <c r="L1120" t="n">
        <v>1.75</v>
      </c>
      <c r="M1120" t="n">
        <v>120</v>
      </c>
      <c r="N1120" t="n">
        <v>21</v>
      </c>
      <c r="O1120" t="n">
        <v>16787.35</v>
      </c>
      <c r="P1120" t="n">
        <v>293.18</v>
      </c>
      <c r="Q1120" t="n">
        <v>1397.66</v>
      </c>
      <c r="R1120" t="n">
        <v>187.06</v>
      </c>
      <c r="S1120" t="n">
        <v>66.97</v>
      </c>
      <c r="T1120" t="n">
        <v>56920.84</v>
      </c>
      <c r="U1120" t="n">
        <v>0.36</v>
      </c>
      <c r="V1120" t="n">
        <v>0.76</v>
      </c>
      <c r="W1120" t="n">
        <v>5.5</v>
      </c>
      <c r="X1120" t="n">
        <v>3.52</v>
      </c>
      <c r="Y1120" t="n">
        <v>1</v>
      </c>
      <c r="Z1120" t="n">
        <v>10</v>
      </c>
    </row>
    <row r="1121">
      <c r="A1121" t="n">
        <v>4</v>
      </c>
      <c r="B1121" t="n">
        <v>65</v>
      </c>
      <c r="C1121" t="inlineStr">
        <is>
          <t xml:space="preserve">CONCLUIDO	</t>
        </is>
      </c>
      <c r="D1121" t="n">
        <v>3.1108</v>
      </c>
      <c r="E1121" t="n">
        <v>32.15</v>
      </c>
      <c r="F1121" t="n">
        <v>27.13</v>
      </c>
      <c r="G1121" t="n">
        <v>15.65</v>
      </c>
      <c r="H1121" t="n">
        <v>0.26</v>
      </c>
      <c r="I1121" t="n">
        <v>104</v>
      </c>
      <c r="J1121" t="n">
        <v>134.55</v>
      </c>
      <c r="K1121" t="n">
        <v>46.47</v>
      </c>
      <c r="L1121" t="n">
        <v>2</v>
      </c>
      <c r="M1121" t="n">
        <v>102</v>
      </c>
      <c r="N1121" t="n">
        <v>21.09</v>
      </c>
      <c r="O1121" t="n">
        <v>16828.84</v>
      </c>
      <c r="P1121" t="n">
        <v>285.14</v>
      </c>
      <c r="Q1121" t="n">
        <v>1397.39</v>
      </c>
      <c r="R1121" t="n">
        <v>169.38</v>
      </c>
      <c r="S1121" t="n">
        <v>66.97</v>
      </c>
      <c r="T1121" t="n">
        <v>48170.5</v>
      </c>
      <c r="U1121" t="n">
        <v>0.4</v>
      </c>
      <c r="V1121" t="n">
        <v>0.78</v>
      </c>
      <c r="W1121" t="n">
        <v>5.46</v>
      </c>
      <c r="X1121" t="n">
        <v>2.97</v>
      </c>
      <c r="Y1121" t="n">
        <v>1</v>
      </c>
      <c r="Z1121" t="n">
        <v>10</v>
      </c>
    </row>
    <row r="1122">
      <c r="A1122" t="n">
        <v>5</v>
      </c>
      <c r="B1122" t="n">
        <v>65</v>
      </c>
      <c r="C1122" t="inlineStr">
        <is>
          <t xml:space="preserve">CONCLUIDO	</t>
        </is>
      </c>
      <c r="D1122" t="n">
        <v>3.1853</v>
      </c>
      <c r="E1122" t="n">
        <v>31.39</v>
      </c>
      <c r="F1122" t="n">
        <v>26.76</v>
      </c>
      <c r="G1122" t="n">
        <v>17.84</v>
      </c>
      <c r="H1122" t="n">
        <v>0.29</v>
      </c>
      <c r="I1122" t="n">
        <v>90</v>
      </c>
      <c r="J1122" t="n">
        <v>134.89</v>
      </c>
      <c r="K1122" t="n">
        <v>46.47</v>
      </c>
      <c r="L1122" t="n">
        <v>2.25</v>
      </c>
      <c r="M1122" t="n">
        <v>88</v>
      </c>
      <c r="N1122" t="n">
        <v>21.17</v>
      </c>
      <c r="O1122" t="n">
        <v>16870.25</v>
      </c>
      <c r="P1122" t="n">
        <v>279.05</v>
      </c>
      <c r="Q1122" t="n">
        <v>1397.32</v>
      </c>
      <c r="R1122" t="n">
        <v>156.86</v>
      </c>
      <c r="S1122" t="n">
        <v>66.97</v>
      </c>
      <c r="T1122" t="n">
        <v>41982.58</v>
      </c>
      <c r="U1122" t="n">
        <v>0.43</v>
      </c>
      <c r="V1122" t="n">
        <v>0.79</v>
      </c>
      <c r="W1122" t="n">
        <v>5.45</v>
      </c>
      <c r="X1122" t="n">
        <v>2.6</v>
      </c>
      <c r="Y1122" t="n">
        <v>1</v>
      </c>
      <c r="Z1122" t="n">
        <v>10</v>
      </c>
    </row>
    <row r="1123">
      <c r="A1123" t="n">
        <v>6</v>
      </c>
      <c r="B1123" t="n">
        <v>65</v>
      </c>
      <c r="C1123" t="inlineStr">
        <is>
          <t xml:space="preserve">CONCLUIDO	</t>
        </is>
      </c>
      <c r="D1123" t="n">
        <v>3.2471</v>
      </c>
      <c r="E1123" t="n">
        <v>30.8</v>
      </c>
      <c r="F1123" t="n">
        <v>26.44</v>
      </c>
      <c r="G1123" t="n">
        <v>19.83</v>
      </c>
      <c r="H1123" t="n">
        <v>0.33</v>
      </c>
      <c r="I1123" t="n">
        <v>80</v>
      </c>
      <c r="J1123" t="n">
        <v>135.22</v>
      </c>
      <c r="K1123" t="n">
        <v>46.47</v>
      </c>
      <c r="L1123" t="n">
        <v>2.5</v>
      </c>
      <c r="M1123" t="n">
        <v>78</v>
      </c>
      <c r="N1123" t="n">
        <v>21.26</v>
      </c>
      <c r="O1123" t="n">
        <v>16911.68</v>
      </c>
      <c r="P1123" t="n">
        <v>273.75</v>
      </c>
      <c r="Q1123" t="n">
        <v>1397.46</v>
      </c>
      <c r="R1123" t="n">
        <v>146.45</v>
      </c>
      <c r="S1123" t="n">
        <v>66.97</v>
      </c>
      <c r="T1123" t="n">
        <v>36827.6</v>
      </c>
      <c r="U1123" t="n">
        <v>0.46</v>
      </c>
      <c r="V1123" t="n">
        <v>0.8</v>
      </c>
      <c r="W1123" t="n">
        <v>5.42</v>
      </c>
      <c r="X1123" t="n">
        <v>2.27</v>
      </c>
      <c r="Y1123" t="n">
        <v>1</v>
      </c>
      <c r="Z1123" t="n">
        <v>10</v>
      </c>
    </row>
    <row r="1124">
      <c r="A1124" t="n">
        <v>7</v>
      </c>
      <c r="B1124" t="n">
        <v>65</v>
      </c>
      <c r="C1124" t="inlineStr">
        <is>
          <t xml:space="preserve">CONCLUIDO	</t>
        </is>
      </c>
      <c r="D1124" t="n">
        <v>3.3053</v>
      </c>
      <c r="E1124" t="n">
        <v>30.25</v>
      </c>
      <c r="F1124" t="n">
        <v>26.14</v>
      </c>
      <c r="G1124" t="n">
        <v>22.09</v>
      </c>
      <c r="H1124" t="n">
        <v>0.36</v>
      </c>
      <c r="I1124" t="n">
        <v>71</v>
      </c>
      <c r="J1124" t="n">
        <v>135.56</v>
      </c>
      <c r="K1124" t="n">
        <v>46.47</v>
      </c>
      <c r="L1124" t="n">
        <v>2.75</v>
      </c>
      <c r="M1124" t="n">
        <v>69</v>
      </c>
      <c r="N1124" t="n">
        <v>21.34</v>
      </c>
      <c r="O1124" t="n">
        <v>16953.14</v>
      </c>
      <c r="P1124" t="n">
        <v>268.14</v>
      </c>
      <c r="Q1124" t="n">
        <v>1397.24</v>
      </c>
      <c r="R1124" t="n">
        <v>136.89</v>
      </c>
      <c r="S1124" t="n">
        <v>66.97</v>
      </c>
      <c r="T1124" t="n">
        <v>32093.98</v>
      </c>
      <c r="U1124" t="n">
        <v>0.49</v>
      </c>
      <c r="V1124" t="n">
        <v>0.8100000000000001</v>
      </c>
      <c r="W1124" t="n">
        <v>5.41</v>
      </c>
      <c r="X1124" t="n">
        <v>1.97</v>
      </c>
      <c r="Y1124" t="n">
        <v>1</v>
      </c>
      <c r="Z1124" t="n">
        <v>10</v>
      </c>
    </row>
    <row r="1125">
      <c r="A1125" t="n">
        <v>8</v>
      </c>
      <c r="B1125" t="n">
        <v>65</v>
      </c>
      <c r="C1125" t="inlineStr">
        <is>
          <t xml:space="preserve">CONCLUIDO	</t>
        </is>
      </c>
      <c r="D1125" t="n">
        <v>3.3376</v>
      </c>
      <c r="E1125" t="n">
        <v>29.96</v>
      </c>
      <c r="F1125" t="n">
        <v>26.01</v>
      </c>
      <c r="G1125" t="n">
        <v>24.01</v>
      </c>
      <c r="H1125" t="n">
        <v>0.39</v>
      </c>
      <c r="I1125" t="n">
        <v>65</v>
      </c>
      <c r="J1125" t="n">
        <v>135.9</v>
      </c>
      <c r="K1125" t="n">
        <v>46.47</v>
      </c>
      <c r="L1125" t="n">
        <v>3</v>
      </c>
      <c r="M1125" t="n">
        <v>63</v>
      </c>
      <c r="N1125" t="n">
        <v>21.43</v>
      </c>
      <c r="O1125" t="n">
        <v>16994.64</v>
      </c>
      <c r="P1125" t="n">
        <v>264.74</v>
      </c>
      <c r="Q1125" t="n">
        <v>1397.36</v>
      </c>
      <c r="R1125" t="n">
        <v>132.75</v>
      </c>
      <c r="S1125" t="n">
        <v>66.97</v>
      </c>
      <c r="T1125" t="n">
        <v>30049.86</v>
      </c>
      <c r="U1125" t="n">
        <v>0.5</v>
      </c>
      <c r="V1125" t="n">
        <v>0.8100000000000001</v>
      </c>
      <c r="W1125" t="n">
        <v>5.4</v>
      </c>
      <c r="X1125" t="n">
        <v>1.85</v>
      </c>
      <c r="Y1125" t="n">
        <v>1</v>
      </c>
      <c r="Z1125" t="n">
        <v>10</v>
      </c>
    </row>
    <row r="1126">
      <c r="A1126" t="n">
        <v>9</v>
      </c>
      <c r="B1126" t="n">
        <v>65</v>
      </c>
      <c r="C1126" t="inlineStr">
        <is>
          <t xml:space="preserve">CONCLUIDO	</t>
        </is>
      </c>
      <c r="D1126" t="n">
        <v>3.3757</v>
      </c>
      <c r="E1126" t="n">
        <v>29.62</v>
      </c>
      <c r="F1126" t="n">
        <v>25.84</v>
      </c>
      <c r="G1126" t="n">
        <v>26.28</v>
      </c>
      <c r="H1126" t="n">
        <v>0.42</v>
      </c>
      <c r="I1126" t="n">
        <v>59</v>
      </c>
      <c r="J1126" t="n">
        <v>136.23</v>
      </c>
      <c r="K1126" t="n">
        <v>46.47</v>
      </c>
      <c r="L1126" t="n">
        <v>3.25</v>
      </c>
      <c r="M1126" t="n">
        <v>57</v>
      </c>
      <c r="N1126" t="n">
        <v>21.52</v>
      </c>
      <c r="O1126" t="n">
        <v>17036.16</v>
      </c>
      <c r="P1126" t="n">
        <v>260.59</v>
      </c>
      <c r="Q1126" t="n">
        <v>1397.23</v>
      </c>
      <c r="R1126" t="n">
        <v>126.91</v>
      </c>
      <c r="S1126" t="n">
        <v>66.97</v>
      </c>
      <c r="T1126" t="n">
        <v>27163.47</v>
      </c>
      <c r="U1126" t="n">
        <v>0.53</v>
      </c>
      <c r="V1126" t="n">
        <v>0.8100000000000001</v>
      </c>
      <c r="W1126" t="n">
        <v>5.39</v>
      </c>
      <c r="X1126" t="n">
        <v>1.67</v>
      </c>
      <c r="Y1126" t="n">
        <v>1</v>
      </c>
      <c r="Z1126" t="n">
        <v>10</v>
      </c>
    </row>
    <row r="1127">
      <c r="A1127" t="n">
        <v>10</v>
      </c>
      <c r="B1127" t="n">
        <v>65</v>
      </c>
      <c r="C1127" t="inlineStr">
        <is>
          <t xml:space="preserve">CONCLUIDO	</t>
        </is>
      </c>
      <c r="D1127" t="n">
        <v>3.4075</v>
      </c>
      <c r="E1127" t="n">
        <v>29.35</v>
      </c>
      <c r="F1127" t="n">
        <v>25.7</v>
      </c>
      <c r="G1127" t="n">
        <v>28.55</v>
      </c>
      <c r="H1127" t="n">
        <v>0.45</v>
      </c>
      <c r="I1127" t="n">
        <v>54</v>
      </c>
      <c r="J1127" t="n">
        <v>136.57</v>
      </c>
      <c r="K1127" t="n">
        <v>46.47</v>
      </c>
      <c r="L1127" t="n">
        <v>3.5</v>
      </c>
      <c r="M1127" t="n">
        <v>52</v>
      </c>
      <c r="N1127" t="n">
        <v>21.6</v>
      </c>
      <c r="O1127" t="n">
        <v>17077.72</v>
      </c>
      <c r="P1127" t="n">
        <v>257.17</v>
      </c>
      <c r="Q1127" t="n">
        <v>1397.38</v>
      </c>
      <c r="R1127" t="n">
        <v>122.19</v>
      </c>
      <c r="S1127" t="n">
        <v>66.97</v>
      </c>
      <c r="T1127" t="n">
        <v>24825</v>
      </c>
      <c r="U1127" t="n">
        <v>0.55</v>
      </c>
      <c r="V1127" t="n">
        <v>0.82</v>
      </c>
      <c r="W1127" t="n">
        <v>5.39</v>
      </c>
      <c r="X1127" t="n">
        <v>1.53</v>
      </c>
      <c r="Y1127" t="n">
        <v>1</v>
      </c>
      <c r="Z1127" t="n">
        <v>10</v>
      </c>
    </row>
    <row r="1128">
      <c r="A1128" t="n">
        <v>11</v>
      </c>
      <c r="B1128" t="n">
        <v>65</v>
      </c>
      <c r="C1128" t="inlineStr">
        <is>
          <t xml:space="preserve">CONCLUIDO	</t>
        </is>
      </c>
      <c r="D1128" t="n">
        <v>3.4335</v>
      </c>
      <c r="E1128" t="n">
        <v>29.12</v>
      </c>
      <c r="F1128" t="n">
        <v>25.58</v>
      </c>
      <c r="G1128" t="n">
        <v>30.7</v>
      </c>
      <c r="H1128" t="n">
        <v>0.48</v>
      </c>
      <c r="I1128" t="n">
        <v>50</v>
      </c>
      <c r="J1128" t="n">
        <v>136.91</v>
      </c>
      <c r="K1128" t="n">
        <v>46.47</v>
      </c>
      <c r="L1128" t="n">
        <v>3.75</v>
      </c>
      <c r="M1128" t="n">
        <v>48</v>
      </c>
      <c r="N1128" t="n">
        <v>21.69</v>
      </c>
      <c r="O1128" t="n">
        <v>17119.3</v>
      </c>
      <c r="P1128" t="n">
        <v>253.9</v>
      </c>
      <c r="Q1128" t="n">
        <v>1397.29</v>
      </c>
      <c r="R1128" t="n">
        <v>118.42</v>
      </c>
      <c r="S1128" t="n">
        <v>66.97</v>
      </c>
      <c r="T1128" t="n">
        <v>22961.25</v>
      </c>
      <c r="U1128" t="n">
        <v>0.57</v>
      </c>
      <c r="V1128" t="n">
        <v>0.82</v>
      </c>
      <c r="W1128" t="n">
        <v>5.38</v>
      </c>
      <c r="X1128" t="n">
        <v>1.42</v>
      </c>
      <c r="Y1128" t="n">
        <v>1</v>
      </c>
      <c r="Z1128" t="n">
        <v>10</v>
      </c>
    </row>
    <row r="1129">
      <c r="A1129" t="n">
        <v>12</v>
      </c>
      <c r="B1129" t="n">
        <v>65</v>
      </c>
      <c r="C1129" t="inlineStr">
        <is>
          <t xml:space="preserve">CONCLUIDO	</t>
        </is>
      </c>
      <c r="D1129" t="n">
        <v>3.4596</v>
      </c>
      <c r="E1129" t="n">
        <v>28.9</v>
      </c>
      <c r="F1129" t="n">
        <v>25.47</v>
      </c>
      <c r="G1129" t="n">
        <v>33.22</v>
      </c>
      <c r="H1129" t="n">
        <v>0.52</v>
      </c>
      <c r="I1129" t="n">
        <v>46</v>
      </c>
      <c r="J1129" t="n">
        <v>137.25</v>
      </c>
      <c r="K1129" t="n">
        <v>46.47</v>
      </c>
      <c r="L1129" t="n">
        <v>4</v>
      </c>
      <c r="M1129" t="n">
        <v>44</v>
      </c>
      <c r="N1129" t="n">
        <v>21.78</v>
      </c>
      <c r="O1129" t="n">
        <v>17160.92</v>
      </c>
      <c r="P1129" t="n">
        <v>250.06</v>
      </c>
      <c r="Q1129" t="n">
        <v>1397.32</v>
      </c>
      <c r="R1129" t="n">
        <v>114.98</v>
      </c>
      <c r="S1129" t="n">
        <v>66.97</v>
      </c>
      <c r="T1129" t="n">
        <v>21260.29</v>
      </c>
      <c r="U1129" t="n">
        <v>0.58</v>
      </c>
      <c r="V1129" t="n">
        <v>0.83</v>
      </c>
      <c r="W1129" t="n">
        <v>5.37</v>
      </c>
      <c r="X1129" t="n">
        <v>1.31</v>
      </c>
      <c r="Y1129" t="n">
        <v>1</v>
      </c>
      <c r="Z1129" t="n">
        <v>10</v>
      </c>
    </row>
    <row r="1130">
      <c r="A1130" t="n">
        <v>13</v>
      </c>
      <c r="B1130" t="n">
        <v>65</v>
      </c>
      <c r="C1130" t="inlineStr">
        <is>
          <t xml:space="preserve">CONCLUIDO	</t>
        </is>
      </c>
      <c r="D1130" t="n">
        <v>3.4823</v>
      </c>
      <c r="E1130" t="n">
        <v>28.72</v>
      </c>
      <c r="F1130" t="n">
        <v>25.37</v>
      </c>
      <c r="G1130" t="n">
        <v>35.39</v>
      </c>
      <c r="H1130" t="n">
        <v>0.55</v>
      </c>
      <c r="I1130" t="n">
        <v>43</v>
      </c>
      <c r="J1130" t="n">
        <v>137.58</v>
      </c>
      <c r="K1130" t="n">
        <v>46.47</v>
      </c>
      <c r="L1130" t="n">
        <v>4.25</v>
      </c>
      <c r="M1130" t="n">
        <v>41</v>
      </c>
      <c r="N1130" t="n">
        <v>21.87</v>
      </c>
      <c r="O1130" t="n">
        <v>17202.57</v>
      </c>
      <c r="P1130" t="n">
        <v>247.04</v>
      </c>
      <c r="Q1130" t="n">
        <v>1397.34</v>
      </c>
      <c r="R1130" t="n">
        <v>111.65</v>
      </c>
      <c r="S1130" t="n">
        <v>66.97</v>
      </c>
      <c r="T1130" t="n">
        <v>19610.49</v>
      </c>
      <c r="U1130" t="n">
        <v>0.6</v>
      </c>
      <c r="V1130" t="n">
        <v>0.83</v>
      </c>
      <c r="W1130" t="n">
        <v>5.36</v>
      </c>
      <c r="X1130" t="n">
        <v>1.2</v>
      </c>
      <c r="Y1130" t="n">
        <v>1</v>
      </c>
      <c r="Z1130" t="n">
        <v>10</v>
      </c>
    </row>
    <row r="1131">
      <c r="A1131" t="n">
        <v>14</v>
      </c>
      <c r="B1131" t="n">
        <v>65</v>
      </c>
      <c r="C1131" t="inlineStr">
        <is>
          <t xml:space="preserve">CONCLUIDO	</t>
        </is>
      </c>
      <c r="D1131" t="n">
        <v>3.5024</v>
      </c>
      <c r="E1131" t="n">
        <v>28.55</v>
      </c>
      <c r="F1131" t="n">
        <v>25.28</v>
      </c>
      <c r="G1131" t="n">
        <v>37.92</v>
      </c>
      <c r="H1131" t="n">
        <v>0.58</v>
      </c>
      <c r="I1131" t="n">
        <v>40</v>
      </c>
      <c r="J1131" t="n">
        <v>137.92</v>
      </c>
      <c r="K1131" t="n">
        <v>46.47</v>
      </c>
      <c r="L1131" t="n">
        <v>4.5</v>
      </c>
      <c r="M1131" t="n">
        <v>38</v>
      </c>
      <c r="N1131" t="n">
        <v>21.95</v>
      </c>
      <c r="O1131" t="n">
        <v>17244.24</v>
      </c>
      <c r="P1131" t="n">
        <v>243.46</v>
      </c>
      <c r="Q1131" t="n">
        <v>1397.22</v>
      </c>
      <c r="R1131" t="n">
        <v>108.99</v>
      </c>
      <c r="S1131" t="n">
        <v>66.97</v>
      </c>
      <c r="T1131" t="n">
        <v>18294.33</v>
      </c>
      <c r="U1131" t="n">
        <v>0.61</v>
      </c>
      <c r="V1131" t="n">
        <v>0.83</v>
      </c>
      <c r="W1131" t="n">
        <v>5.36</v>
      </c>
      <c r="X1131" t="n">
        <v>1.12</v>
      </c>
      <c r="Y1131" t="n">
        <v>1</v>
      </c>
      <c r="Z1131" t="n">
        <v>10</v>
      </c>
    </row>
    <row r="1132">
      <c r="A1132" t="n">
        <v>15</v>
      </c>
      <c r="B1132" t="n">
        <v>65</v>
      </c>
      <c r="C1132" t="inlineStr">
        <is>
          <t xml:space="preserve">CONCLUIDO	</t>
        </is>
      </c>
      <c r="D1132" t="n">
        <v>3.516</v>
      </c>
      <c r="E1132" t="n">
        <v>28.44</v>
      </c>
      <c r="F1132" t="n">
        <v>25.23</v>
      </c>
      <c r="G1132" t="n">
        <v>39.83</v>
      </c>
      <c r="H1132" t="n">
        <v>0.61</v>
      </c>
      <c r="I1132" t="n">
        <v>38</v>
      </c>
      <c r="J1132" t="n">
        <v>138.26</v>
      </c>
      <c r="K1132" t="n">
        <v>46.47</v>
      </c>
      <c r="L1132" t="n">
        <v>4.75</v>
      </c>
      <c r="M1132" t="n">
        <v>36</v>
      </c>
      <c r="N1132" t="n">
        <v>22.04</v>
      </c>
      <c r="O1132" t="n">
        <v>17285.95</v>
      </c>
      <c r="P1132" t="n">
        <v>240.01</v>
      </c>
      <c r="Q1132" t="n">
        <v>1397.31</v>
      </c>
      <c r="R1132" t="n">
        <v>107.31</v>
      </c>
      <c r="S1132" t="n">
        <v>66.97</v>
      </c>
      <c r="T1132" t="n">
        <v>17467.3</v>
      </c>
      <c r="U1132" t="n">
        <v>0.62</v>
      </c>
      <c r="V1132" t="n">
        <v>0.83</v>
      </c>
      <c r="W1132" t="n">
        <v>5.35</v>
      </c>
      <c r="X1132" t="n">
        <v>1.06</v>
      </c>
      <c r="Y1132" t="n">
        <v>1</v>
      </c>
      <c r="Z1132" t="n">
        <v>10</v>
      </c>
    </row>
    <row r="1133">
      <c r="A1133" t="n">
        <v>16</v>
      </c>
      <c r="B1133" t="n">
        <v>65</v>
      </c>
      <c r="C1133" t="inlineStr">
        <is>
          <t xml:space="preserve">CONCLUIDO	</t>
        </is>
      </c>
      <c r="D1133" t="n">
        <v>3.5376</v>
      </c>
      <c r="E1133" t="n">
        <v>28.27</v>
      </c>
      <c r="F1133" t="n">
        <v>25.14</v>
      </c>
      <c r="G1133" t="n">
        <v>43.09</v>
      </c>
      <c r="H1133" t="n">
        <v>0.64</v>
      </c>
      <c r="I1133" t="n">
        <v>35</v>
      </c>
      <c r="J1133" t="n">
        <v>138.6</v>
      </c>
      <c r="K1133" t="n">
        <v>46.47</v>
      </c>
      <c r="L1133" t="n">
        <v>5</v>
      </c>
      <c r="M1133" t="n">
        <v>33</v>
      </c>
      <c r="N1133" t="n">
        <v>22.13</v>
      </c>
      <c r="O1133" t="n">
        <v>17327.69</v>
      </c>
      <c r="P1133" t="n">
        <v>236.62</v>
      </c>
      <c r="Q1133" t="n">
        <v>1397.29</v>
      </c>
      <c r="R1133" t="n">
        <v>104.07</v>
      </c>
      <c r="S1133" t="n">
        <v>66.97</v>
      </c>
      <c r="T1133" t="n">
        <v>15863.73</v>
      </c>
      <c r="U1133" t="n">
        <v>0.64</v>
      </c>
      <c r="V1133" t="n">
        <v>0.84</v>
      </c>
      <c r="W1133" t="n">
        <v>5.35</v>
      </c>
      <c r="X1133" t="n">
        <v>0.97</v>
      </c>
      <c r="Y1133" t="n">
        <v>1</v>
      </c>
      <c r="Z1133" t="n">
        <v>10</v>
      </c>
    </row>
    <row r="1134">
      <c r="A1134" t="n">
        <v>17</v>
      </c>
      <c r="B1134" t="n">
        <v>65</v>
      </c>
      <c r="C1134" t="inlineStr">
        <is>
          <t xml:space="preserve">CONCLUIDO	</t>
        </is>
      </c>
      <c r="D1134" t="n">
        <v>3.5526</v>
      </c>
      <c r="E1134" t="n">
        <v>28.15</v>
      </c>
      <c r="F1134" t="n">
        <v>25.07</v>
      </c>
      <c r="G1134" t="n">
        <v>45.58</v>
      </c>
      <c r="H1134" t="n">
        <v>0.67</v>
      </c>
      <c r="I1134" t="n">
        <v>33</v>
      </c>
      <c r="J1134" t="n">
        <v>138.94</v>
      </c>
      <c r="K1134" t="n">
        <v>46.47</v>
      </c>
      <c r="L1134" t="n">
        <v>5.25</v>
      </c>
      <c r="M1134" t="n">
        <v>31</v>
      </c>
      <c r="N1134" t="n">
        <v>22.22</v>
      </c>
      <c r="O1134" t="n">
        <v>17369.47</v>
      </c>
      <c r="P1134" t="n">
        <v>234.17</v>
      </c>
      <c r="Q1134" t="n">
        <v>1397.42</v>
      </c>
      <c r="R1134" t="n">
        <v>101.96</v>
      </c>
      <c r="S1134" t="n">
        <v>66.97</v>
      </c>
      <c r="T1134" t="n">
        <v>14815.02</v>
      </c>
      <c r="U1134" t="n">
        <v>0.66</v>
      </c>
      <c r="V1134" t="n">
        <v>0.84</v>
      </c>
      <c r="W1134" t="n">
        <v>5.35</v>
      </c>
      <c r="X1134" t="n">
        <v>0.9</v>
      </c>
      <c r="Y1134" t="n">
        <v>1</v>
      </c>
      <c r="Z1134" t="n">
        <v>10</v>
      </c>
    </row>
    <row r="1135">
      <c r="A1135" t="n">
        <v>18</v>
      </c>
      <c r="B1135" t="n">
        <v>65</v>
      </c>
      <c r="C1135" t="inlineStr">
        <is>
          <t xml:space="preserve">CONCLUIDO	</t>
        </is>
      </c>
      <c r="D1135" t="n">
        <v>3.5561</v>
      </c>
      <c r="E1135" t="n">
        <v>28.12</v>
      </c>
      <c r="F1135" t="n">
        <v>25.07</v>
      </c>
      <c r="G1135" t="n">
        <v>47.01</v>
      </c>
      <c r="H1135" t="n">
        <v>0.7</v>
      </c>
      <c r="I1135" t="n">
        <v>32</v>
      </c>
      <c r="J1135" t="n">
        <v>139.28</v>
      </c>
      <c r="K1135" t="n">
        <v>46.47</v>
      </c>
      <c r="L1135" t="n">
        <v>5.5</v>
      </c>
      <c r="M1135" t="n">
        <v>30</v>
      </c>
      <c r="N1135" t="n">
        <v>22.31</v>
      </c>
      <c r="O1135" t="n">
        <v>17411.27</v>
      </c>
      <c r="P1135" t="n">
        <v>231.21</v>
      </c>
      <c r="Q1135" t="n">
        <v>1397.21</v>
      </c>
      <c r="R1135" t="n">
        <v>102.17</v>
      </c>
      <c r="S1135" t="n">
        <v>66.97</v>
      </c>
      <c r="T1135" t="n">
        <v>14925.19</v>
      </c>
      <c r="U1135" t="n">
        <v>0.66</v>
      </c>
      <c r="V1135" t="n">
        <v>0.84</v>
      </c>
      <c r="W1135" t="n">
        <v>5.34</v>
      </c>
      <c r="X1135" t="n">
        <v>0.9</v>
      </c>
      <c r="Y1135" t="n">
        <v>1</v>
      </c>
      <c r="Z1135" t="n">
        <v>10</v>
      </c>
    </row>
    <row r="1136">
      <c r="A1136" t="n">
        <v>19</v>
      </c>
      <c r="B1136" t="n">
        <v>65</v>
      </c>
      <c r="C1136" t="inlineStr">
        <is>
          <t xml:space="preserve">CONCLUIDO	</t>
        </is>
      </c>
      <c r="D1136" t="n">
        <v>3.5747</v>
      </c>
      <c r="E1136" t="n">
        <v>27.97</v>
      </c>
      <c r="F1136" t="n">
        <v>24.98</v>
      </c>
      <c r="G1136" t="n">
        <v>49.96</v>
      </c>
      <c r="H1136" t="n">
        <v>0.73</v>
      </c>
      <c r="I1136" t="n">
        <v>30</v>
      </c>
      <c r="J1136" t="n">
        <v>139.61</v>
      </c>
      <c r="K1136" t="n">
        <v>46.47</v>
      </c>
      <c r="L1136" t="n">
        <v>5.75</v>
      </c>
      <c r="M1136" t="n">
        <v>28</v>
      </c>
      <c r="N1136" t="n">
        <v>22.4</v>
      </c>
      <c r="O1136" t="n">
        <v>17453.1</v>
      </c>
      <c r="P1136" t="n">
        <v>227.89</v>
      </c>
      <c r="Q1136" t="n">
        <v>1397.2</v>
      </c>
      <c r="R1136" t="n">
        <v>99.17</v>
      </c>
      <c r="S1136" t="n">
        <v>66.97</v>
      </c>
      <c r="T1136" t="n">
        <v>13435.49</v>
      </c>
      <c r="U1136" t="n">
        <v>0.68</v>
      </c>
      <c r="V1136" t="n">
        <v>0.84</v>
      </c>
      <c r="W1136" t="n">
        <v>5.34</v>
      </c>
      <c r="X1136" t="n">
        <v>0.8100000000000001</v>
      </c>
      <c r="Y1136" t="n">
        <v>1</v>
      </c>
      <c r="Z1136" t="n">
        <v>10</v>
      </c>
    </row>
    <row r="1137">
      <c r="A1137" t="n">
        <v>20</v>
      </c>
      <c r="B1137" t="n">
        <v>65</v>
      </c>
      <c r="C1137" t="inlineStr">
        <is>
          <t xml:space="preserve">CONCLUIDO	</t>
        </is>
      </c>
      <c r="D1137" t="n">
        <v>3.5837</v>
      </c>
      <c r="E1137" t="n">
        <v>27.9</v>
      </c>
      <c r="F1137" t="n">
        <v>24.96</v>
      </c>
      <c r="G1137" t="n">
        <v>53.49</v>
      </c>
      <c r="H1137" t="n">
        <v>0.76</v>
      </c>
      <c r="I1137" t="n">
        <v>28</v>
      </c>
      <c r="J1137" t="n">
        <v>139.95</v>
      </c>
      <c r="K1137" t="n">
        <v>46.47</v>
      </c>
      <c r="L1137" t="n">
        <v>6</v>
      </c>
      <c r="M1137" t="n">
        <v>26</v>
      </c>
      <c r="N1137" t="n">
        <v>22.49</v>
      </c>
      <c r="O1137" t="n">
        <v>17494.97</v>
      </c>
      <c r="P1137" t="n">
        <v>225.38</v>
      </c>
      <c r="Q1137" t="n">
        <v>1397.21</v>
      </c>
      <c r="R1137" t="n">
        <v>98.3</v>
      </c>
      <c r="S1137" t="n">
        <v>66.97</v>
      </c>
      <c r="T1137" t="n">
        <v>13011.5</v>
      </c>
      <c r="U1137" t="n">
        <v>0.68</v>
      </c>
      <c r="V1137" t="n">
        <v>0.84</v>
      </c>
      <c r="W1137" t="n">
        <v>5.35</v>
      </c>
      <c r="X1137" t="n">
        <v>0.8</v>
      </c>
      <c r="Y1137" t="n">
        <v>1</v>
      </c>
      <c r="Z1137" t="n">
        <v>10</v>
      </c>
    </row>
    <row r="1138">
      <c r="A1138" t="n">
        <v>21</v>
      </c>
      <c r="B1138" t="n">
        <v>65</v>
      </c>
      <c r="C1138" t="inlineStr">
        <is>
          <t xml:space="preserve">CONCLUIDO	</t>
        </is>
      </c>
      <c r="D1138" t="n">
        <v>3.5935</v>
      </c>
      <c r="E1138" t="n">
        <v>27.83</v>
      </c>
      <c r="F1138" t="n">
        <v>24.91</v>
      </c>
      <c r="G1138" t="n">
        <v>55.36</v>
      </c>
      <c r="H1138" t="n">
        <v>0.79</v>
      </c>
      <c r="I1138" t="n">
        <v>27</v>
      </c>
      <c r="J1138" t="n">
        <v>140.29</v>
      </c>
      <c r="K1138" t="n">
        <v>46.47</v>
      </c>
      <c r="L1138" t="n">
        <v>6.25</v>
      </c>
      <c r="M1138" t="n">
        <v>23</v>
      </c>
      <c r="N1138" t="n">
        <v>22.58</v>
      </c>
      <c r="O1138" t="n">
        <v>17536.87</v>
      </c>
      <c r="P1138" t="n">
        <v>222.01</v>
      </c>
      <c r="Q1138" t="n">
        <v>1397.23</v>
      </c>
      <c r="R1138" t="n">
        <v>97.06999999999999</v>
      </c>
      <c r="S1138" t="n">
        <v>66.97</v>
      </c>
      <c r="T1138" t="n">
        <v>12403.74</v>
      </c>
      <c r="U1138" t="n">
        <v>0.6899999999999999</v>
      </c>
      <c r="V1138" t="n">
        <v>0.84</v>
      </c>
      <c r="W1138" t="n">
        <v>5.33</v>
      </c>
      <c r="X1138" t="n">
        <v>0.75</v>
      </c>
      <c r="Y1138" t="n">
        <v>1</v>
      </c>
      <c r="Z1138" t="n">
        <v>10</v>
      </c>
    </row>
    <row r="1139">
      <c r="A1139" t="n">
        <v>22</v>
      </c>
      <c r="B1139" t="n">
        <v>65</v>
      </c>
      <c r="C1139" t="inlineStr">
        <is>
          <t xml:space="preserve">CONCLUIDO	</t>
        </is>
      </c>
      <c r="D1139" t="n">
        <v>3.6005</v>
      </c>
      <c r="E1139" t="n">
        <v>27.77</v>
      </c>
      <c r="F1139" t="n">
        <v>24.89</v>
      </c>
      <c r="G1139" t="n">
        <v>57.43</v>
      </c>
      <c r="H1139" t="n">
        <v>0.82</v>
      </c>
      <c r="I1139" t="n">
        <v>26</v>
      </c>
      <c r="J1139" t="n">
        <v>140.63</v>
      </c>
      <c r="K1139" t="n">
        <v>46.47</v>
      </c>
      <c r="L1139" t="n">
        <v>6.5</v>
      </c>
      <c r="M1139" t="n">
        <v>21</v>
      </c>
      <c r="N1139" t="n">
        <v>22.67</v>
      </c>
      <c r="O1139" t="n">
        <v>17578.8</v>
      </c>
      <c r="P1139" t="n">
        <v>219.49</v>
      </c>
      <c r="Q1139" t="n">
        <v>1397.2</v>
      </c>
      <c r="R1139" t="n">
        <v>95.81999999999999</v>
      </c>
      <c r="S1139" t="n">
        <v>66.97</v>
      </c>
      <c r="T1139" t="n">
        <v>11782.87</v>
      </c>
      <c r="U1139" t="n">
        <v>0.7</v>
      </c>
      <c r="V1139" t="n">
        <v>0.85</v>
      </c>
      <c r="W1139" t="n">
        <v>5.34</v>
      </c>
      <c r="X1139" t="n">
        <v>0.72</v>
      </c>
      <c r="Y1139" t="n">
        <v>1</v>
      </c>
      <c r="Z1139" t="n">
        <v>10</v>
      </c>
    </row>
    <row r="1140">
      <c r="A1140" t="n">
        <v>23</v>
      </c>
      <c r="B1140" t="n">
        <v>65</v>
      </c>
      <c r="C1140" t="inlineStr">
        <is>
          <t xml:space="preserve">CONCLUIDO	</t>
        </is>
      </c>
      <c r="D1140" t="n">
        <v>3.6075</v>
      </c>
      <c r="E1140" t="n">
        <v>27.72</v>
      </c>
      <c r="F1140" t="n">
        <v>24.86</v>
      </c>
      <c r="G1140" t="n">
        <v>59.66</v>
      </c>
      <c r="H1140" t="n">
        <v>0.85</v>
      </c>
      <c r="I1140" t="n">
        <v>25</v>
      </c>
      <c r="J1140" t="n">
        <v>140.97</v>
      </c>
      <c r="K1140" t="n">
        <v>46.47</v>
      </c>
      <c r="L1140" t="n">
        <v>6.75</v>
      </c>
      <c r="M1140" t="n">
        <v>19</v>
      </c>
      <c r="N1140" t="n">
        <v>22.76</v>
      </c>
      <c r="O1140" t="n">
        <v>17620.76</v>
      </c>
      <c r="P1140" t="n">
        <v>216.26</v>
      </c>
      <c r="Q1140" t="n">
        <v>1397.28</v>
      </c>
      <c r="R1140" t="n">
        <v>94.98</v>
      </c>
      <c r="S1140" t="n">
        <v>66.97</v>
      </c>
      <c r="T1140" t="n">
        <v>11364.68</v>
      </c>
      <c r="U1140" t="n">
        <v>0.71</v>
      </c>
      <c r="V1140" t="n">
        <v>0.85</v>
      </c>
      <c r="W1140" t="n">
        <v>5.34</v>
      </c>
      <c r="X1140" t="n">
        <v>0.6899999999999999</v>
      </c>
      <c r="Y1140" t="n">
        <v>1</v>
      </c>
      <c r="Z1140" t="n">
        <v>10</v>
      </c>
    </row>
    <row r="1141">
      <c r="A1141" t="n">
        <v>24</v>
      </c>
      <c r="B1141" t="n">
        <v>65</v>
      </c>
      <c r="C1141" t="inlineStr">
        <is>
          <t xml:space="preserve">CONCLUIDO	</t>
        </is>
      </c>
      <c r="D1141" t="n">
        <v>3.6139</v>
      </c>
      <c r="E1141" t="n">
        <v>27.67</v>
      </c>
      <c r="F1141" t="n">
        <v>24.84</v>
      </c>
      <c r="G1141" t="n">
        <v>62.09</v>
      </c>
      <c r="H1141" t="n">
        <v>0.88</v>
      </c>
      <c r="I1141" t="n">
        <v>24</v>
      </c>
      <c r="J1141" t="n">
        <v>141.31</v>
      </c>
      <c r="K1141" t="n">
        <v>46.47</v>
      </c>
      <c r="L1141" t="n">
        <v>7</v>
      </c>
      <c r="M1141" t="n">
        <v>11</v>
      </c>
      <c r="N1141" t="n">
        <v>22.85</v>
      </c>
      <c r="O1141" t="n">
        <v>17662.75</v>
      </c>
      <c r="P1141" t="n">
        <v>214.93</v>
      </c>
      <c r="Q1141" t="n">
        <v>1397.23</v>
      </c>
      <c r="R1141" t="n">
        <v>93.93000000000001</v>
      </c>
      <c r="S1141" t="n">
        <v>66.97</v>
      </c>
      <c r="T1141" t="n">
        <v>10845.2</v>
      </c>
      <c r="U1141" t="n">
        <v>0.71</v>
      </c>
      <c r="V1141" t="n">
        <v>0.85</v>
      </c>
      <c r="W1141" t="n">
        <v>5.35</v>
      </c>
      <c r="X1141" t="n">
        <v>0.67</v>
      </c>
      <c r="Y1141" t="n">
        <v>1</v>
      </c>
      <c r="Z1141" t="n">
        <v>10</v>
      </c>
    </row>
    <row r="1142">
      <c r="A1142" t="n">
        <v>25</v>
      </c>
      <c r="B1142" t="n">
        <v>65</v>
      </c>
      <c r="C1142" t="inlineStr">
        <is>
          <t xml:space="preserve">CONCLUIDO	</t>
        </is>
      </c>
      <c r="D1142" t="n">
        <v>3.619</v>
      </c>
      <c r="E1142" t="n">
        <v>27.63</v>
      </c>
      <c r="F1142" t="n">
        <v>24.83</v>
      </c>
      <c r="G1142" t="n">
        <v>64.76000000000001</v>
      </c>
      <c r="H1142" t="n">
        <v>0.91</v>
      </c>
      <c r="I1142" t="n">
        <v>23</v>
      </c>
      <c r="J1142" t="n">
        <v>141.66</v>
      </c>
      <c r="K1142" t="n">
        <v>46.47</v>
      </c>
      <c r="L1142" t="n">
        <v>7.25</v>
      </c>
      <c r="M1142" t="n">
        <v>6</v>
      </c>
      <c r="N1142" t="n">
        <v>22.94</v>
      </c>
      <c r="O1142" t="n">
        <v>17704.77</v>
      </c>
      <c r="P1142" t="n">
        <v>213.72</v>
      </c>
      <c r="Q1142" t="n">
        <v>1397.22</v>
      </c>
      <c r="R1142" t="n">
        <v>93.47</v>
      </c>
      <c r="S1142" t="n">
        <v>66.97</v>
      </c>
      <c r="T1142" t="n">
        <v>10623.24</v>
      </c>
      <c r="U1142" t="n">
        <v>0.72</v>
      </c>
      <c r="V1142" t="n">
        <v>0.85</v>
      </c>
      <c r="W1142" t="n">
        <v>5.35</v>
      </c>
      <c r="X1142" t="n">
        <v>0.66</v>
      </c>
      <c r="Y1142" t="n">
        <v>1</v>
      </c>
      <c r="Z1142" t="n">
        <v>10</v>
      </c>
    </row>
    <row r="1143">
      <c r="A1143" t="n">
        <v>26</v>
      </c>
      <c r="B1143" t="n">
        <v>65</v>
      </c>
      <c r="C1143" t="inlineStr">
        <is>
          <t xml:space="preserve">CONCLUIDO	</t>
        </is>
      </c>
      <c r="D1143" t="n">
        <v>3.6186</v>
      </c>
      <c r="E1143" t="n">
        <v>27.64</v>
      </c>
      <c r="F1143" t="n">
        <v>24.83</v>
      </c>
      <c r="G1143" t="n">
        <v>64.77</v>
      </c>
      <c r="H1143" t="n">
        <v>0.93</v>
      </c>
      <c r="I1143" t="n">
        <v>23</v>
      </c>
      <c r="J1143" t="n">
        <v>142</v>
      </c>
      <c r="K1143" t="n">
        <v>46.47</v>
      </c>
      <c r="L1143" t="n">
        <v>7.5</v>
      </c>
      <c r="M1143" t="n">
        <v>2</v>
      </c>
      <c r="N1143" t="n">
        <v>23.03</v>
      </c>
      <c r="O1143" t="n">
        <v>17746.83</v>
      </c>
      <c r="P1143" t="n">
        <v>214.09</v>
      </c>
      <c r="Q1143" t="n">
        <v>1397.23</v>
      </c>
      <c r="R1143" t="n">
        <v>93.42</v>
      </c>
      <c r="S1143" t="n">
        <v>66.97</v>
      </c>
      <c r="T1143" t="n">
        <v>10598.23</v>
      </c>
      <c r="U1143" t="n">
        <v>0.72</v>
      </c>
      <c r="V1143" t="n">
        <v>0.85</v>
      </c>
      <c r="W1143" t="n">
        <v>5.36</v>
      </c>
      <c r="X1143" t="n">
        <v>0.66</v>
      </c>
      <c r="Y1143" t="n">
        <v>1</v>
      </c>
      <c r="Z1143" t="n">
        <v>10</v>
      </c>
    </row>
    <row r="1144">
      <c r="A1144" t="n">
        <v>27</v>
      </c>
      <c r="B1144" t="n">
        <v>65</v>
      </c>
      <c r="C1144" t="inlineStr">
        <is>
          <t xml:space="preserve">CONCLUIDO	</t>
        </is>
      </c>
      <c r="D1144" t="n">
        <v>3.6181</v>
      </c>
      <c r="E1144" t="n">
        <v>27.64</v>
      </c>
      <c r="F1144" t="n">
        <v>24.83</v>
      </c>
      <c r="G1144" t="n">
        <v>64.78</v>
      </c>
      <c r="H1144" t="n">
        <v>0.96</v>
      </c>
      <c r="I1144" t="n">
        <v>23</v>
      </c>
      <c r="J1144" t="n">
        <v>142.34</v>
      </c>
      <c r="K1144" t="n">
        <v>46.47</v>
      </c>
      <c r="L1144" t="n">
        <v>7.75</v>
      </c>
      <c r="M1144" t="n">
        <v>2</v>
      </c>
      <c r="N1144" t="n">
        <v>23.12</v>
      </c>
      <c r="O1144" t="n">
        <v>17788.92</v>
      </c>
      <c r="P1144" t="n">
        <v>214.84</v>
      </c>
      <c r="Q1144" t="n">
        <v>1397.23</v>
      </c>
      <c r="R1144" t="n">
        <v>93.48</v>
      </c>
      <c r="S1144" t="n">
        <v>66.97</v>
      </c>
      <c r="T1144" t="n">
        <v>10627.74</v>
      </c>
      <c r="U1144" t="n">
        <v>0.72</v>
      </c>
      <c r="V1144" t="n">
        <v>0.85</v>
      </c>
      <c r="W1144" t="n">
        <v>5.36</v>
      </c>
      <c r="X1144" t="n">
        <v>0.67</v>
      </c>
      <c r="Y1144" t="n">
        <v>1</v>
      </c>
      <c r="Z1144" t="n">
        <v>10</v>
      </c>
    </row>
    <row r="1145">
      <c r="A1145" t="n">
        <v>28</v>
      </c>
      <c r="B1145" t="n">
        <v>65</v>
      </c>
      <c r="C1145" t="inlineStr">
        <is>
          <t xml:space="preserve">CONCLUIDO	</t>
        </is>
      </c>
      <c r="D1145" t="n">
        <v>3.6181</v>
      </c>
      <c r="E1145" t="n">
        <v>27.64</v>
      </c>
      <c r="F1145" t="n">
        <v>24.83</v>
      </c>
      <c r="G1145" t="n">
        <v>64.78</v>
      </c>
      <c r="H1145" t="n">
        <v>0.99</v>
      </c>
      <c r="I1145" t="n">
        <v>23</v>
      </c>
      <c r="J1145" t="n">
        <v>142.68</v>
      </c>
      <c r="K1145" t="n">
        <v>46.47</v>
      </c>
      <c r="L1145" t="n">
        <v>8</v>
      </c>
      <c r="M1145" t="n">
        <v>1</v>
      </c>
      <c r="N1145" t="n">
        <v>23.21</v>
      </c>
      <c r="O1145" t="n">
        <v>17831.04</v>
      </c>
      <c r="P1145" t="n">
        <v>214.96</v>
      </c>
      <c r="Q1145" t="n">
        <v>1397.23</v>
      </c>
      <c r="R1145" t="n">
        <v>93.48</v>
      </c>
      <c r="S1145" t="n">
        <v>66.97</v>
      </c>
      <c r="T1145" t="n">
        <v>10624.82</v>
      </c>
      <c r="U1145" t="n">
        <v>0.72</v>
      </c>
      <c r="V1145" t="n">
        <v>0.85</v>
      </c>
      <c r="W1145" t="n">
        <v>5.36</v>
      </c>
      <c r="X1145" t="n">
        <v>0.67</v>
      </c>
      <c r="Y1145" t="n">
        <v>1</v>
      </c>
      <c r="Z1145" t="n">
        <v>10</v>
      </c>
    </row>
    <row r="1146">
      <c r="A1146" t="n">
        <v>29</v>
      </c>
      <c r="B1146" t="n">
        <v>65</v>
      </c>
      <c r="C1146" t="inlineStr">
        <is>
          <t xml:space="preserve">CONCLUIDO	</t>
        </is>
      </c>
      <c r="D1146" t="n">
        <v>3.6182</v>
      </c>
      <c r="E1146" t="n">
        <v>27.64</v>
      </c>
      <c r="F1146" t="n">
        <v>24.83</v>
      </c>
      <c r="G1146" t="n">
        <v>64.78</v>
      </c>
      <c r="H1146" t="n">
        <v>1.02</v>
      </c>
      <c r="I1146" t="n">
        <v>23</v>
      </c>
      <c r="J1146" t="n">
        <v>143.02</v>
      </c>
      <c r="K1146" t="n">
        <v>46.47</v>
      </c>
      <c r="L1146" t="n">
        <v>8.25</v>
      </c>
      <c r="M1146" t="n">
        <v>1</v>
      </c>
      <c r="N1146" t="n">
        <v>23.3</v>
      </c>
      <c r="O1146" t="n">
        <v>17873.19</v>
      </c>
      <c r="P1146" t="n">
        <v>215.25</v>
      </c>
      <c r="Q1146" t="n">
        <v>1397.23</v>
      </c>
      <c r="R1146" t="n">
        <v>93.40000000000001</v>
      </c>
      <c r="S1146" t="n">
        <v>66.97</v>
      </c>
      <c r="T1146" t="n">
        <v>10588.25</v>
      </c>
      <c r="U1146" t="n">
        <v>0.72</v>
      </c>
      <c r="V1146" t="n">
        <v>0.85</v>
      </c>
      <c r="W1146" t="n">
        <v>5.36</v>
      </c>
      <c r="X1146" t="n">
        <v>0.67</v>
      </c>
      <c r="Y1146" t="n">
        <v>1</v>
      </c>
      <c r="Z1146" t="n">
        <v>10</v>
      </c>
    </row>
    <row r="1147">
      <c r="A1147" t="n">
        <v>30</v>
      </c>
      <c r="B1147" t="n">
        <v>65</v>
      </c>
      <c r="C1147" t="inlineStr">
        <is>
          <t xml:space="preserve">CONCLUIDO	</t>
        </is>
      </c>
      <c r="D1147" t="n">
        <v>3.6182</v>
      </c>
      <c r="E1147" t="n">
        <v>27.64</v>
      </c>
      <c r="F1147" t="n">
        <v>24.83</v>
      </c>
      <c r="G1147" t="n">
        <v>64.78</v>
      </c>
      <c r="H1147" t="n">
        <v>1.05</v>
      </c>
      <c r="I1147" t="n">
        <v>23</v>
      </c>
      <c r="J1147" t="n">
        <v>143.36</v>
      </c>
      <c r="K1147" t="n">
        <v>46.47</v>
      </c>
      <c r="L1147" t="n">
        <v>8.5</v>
      </c>
      <c r="M1147" t="n">
        <v>1</v>
      </c>
      <c r="N1147" t="n">
        <v>23.4</v>
      </c>
      <c r="O1147" t="n">
        <v>17915.37</v>
      </c>
      <c r="P1147" t="n">
        <v>215.51</v>
      </c>
      <c r="Q1147" t="n">
        <v>1397.23</v>
      </c>
      <c r="R1147" t="n">
        <v>93.41</v>
      </c>
      <c r="S1147" t="n">
        <v>66.97</v>
      </c>
      <c r="T1147" t="n">
        <v>10590.95</v>
      </c>
      <c r="U1147" t="n">
        <v>0.72</v>
      </c>
      <c r="V1147" t="n">
        <v>0.85</v>
      </c>
      <c r="W1147" t="n">
        <v>5.36</v>
      </c>
      <c r="X1147" t="n">
        <v>0.67</v>
      </c>
      <c r="Y1147" t="n">
        <v>1</v>
      </c>
      <c r="Z1147" t="n">
        <v>10</v>
      </c>
    </row>
    <row r="1148">
      <c r="A1148" t="n">
        <v>31</v>
      </c>
      <c r="B1148" t="n">
        <v>65</v>
      </c>
      <c r="C1148" t="inlineStr">
        <is>
          <t xml:space="preserve">CONCLUIDO	</t>
        </is>
      </c>
      <c r="D1148" t="n">
        <v>3.618</v>
      </c>
      <c r="E1148" t="n">
        <v>27.64</v>
      </c>
      <c r="F1148" t="n">
        <v>24.83</v>
      </c>
      <c r="G1148" t="n">
        <v>64.78</v>
      </c>
      <c r="H1148" t="n">
        <v>1.08</v>
      </c>
      <c r="I1148" t="n">
        <v>23</v>
      </c>
      <c r="J1148" t="n">
        <v>143.7</v>
      </c>
      <c r="K1148" t="n">
        <v>46.47</v>
      </c>
      <c r="L1148" t="n">
        <v>8.75</v>
      </c>
      <c r="M1148" t="n">
        <v>0</v>
      </c>
      <c r="N1148" t="n">
        <v>23.49</v>
      </c>
      <c r="O1148" t="n">
        <v>17957.59</v>
      </c>
      <c r="P1148" t="n">
        <v>216.01</v>
      </c>
      <c r="Q1148" t="n">
        <v>1397.23</v>
      </c>
      <c r="R1148" t="n">
        <v>93.40000000000001</v>
      </c>
      <c r="S1148" t="n">
        <v>66.97</v>
      </c>
      <c r="T1148" t="n">
        <v>10587.22</v>
      </c>
      <c r="U1148" t="n">
        <v>0.72</v>
      </c>
      <c r="V1148" t="n">
        <v>0.85</v>
      </c>
      <c r="W1148" t="n">
        <v>5.36</v>
      </c>
      <c r="X1148" t="n">
        <v>0.67</v>
      </c>
      <c r="Y1148" t="n">
        <v>1</v>
      </c>
      <c r="Z1148" t="n">
        <v>10</v>
      </c>
    </row>
    <row r="1149">
      <c r="A1149" t="n">
        <v>0</v>
      </c>
      <c r="B1149" t="n">
        <v>130</v>
      </c>
      <c r="C1149" t="inlineStr">
        <is>
          <t xml:space="preserve">CONCLUIDO	</t>
        </is>
      </c>
      <c r="D1149" t="n">
        <v>1.5919</v>
      </c>
      <c r="E1149" t="n">
        <v>62.82</v>
      </c>
      <c r="F1149" t="n">
        <v>37.87</v>
      </c>
      <c r="G1149" t="n">
        <v>5.02</v>
      </c>
      <c r="H1149" t="n">
        <v>0.07000000000000001</v>
      </c>
      <c r="I1149" t="n">
        <v>453</v>
      </c>
      <c r="J1149" t="n">
        <v>252.85</v>
      </c>
      <c r="K1149" t="n">
        <v>59.19</v>
      </c>
      <c r="L1149" t="n">
        <v>1</v>
      </c>
      <c r="M1149" t="n">
        <v>451</v>
      </c>
      <c r="N1149" t="n">
        <v>62.65</v>
      </c>
      <c r="O1149" t="n">
        <v>31418.63</v>
      </c>
      <c r="P1149" t="n">
        <v>624.13</v>
      </c>
      <c r="Q1149" t="n">
        <v>1398.16</v>
      </c>
      <c r="R1149" t="n">
        <v>520.75</v>
      </c>
      <c r="S1149" t="n">
        <v>66.97</v>
      </c>
      <c r="T1149" t="n">
        <v>222109.56</v>
      </c>
      <c r="U1149" t="n">
        <v>0.13</v>
      </c>
      <c r="V1149" t="n">
        <v>0.5600000000000001</v>
      </c>
      <c r="W1149" t="n">
        <v>6.03</v>
      </c>
      <c r="X1149" t="n">
        <v>13.68</v>
      </c>
      <c r="Y1149" t="n">
        <v>1</v>
      </c>
      <c r="Z1149" t="n">
        <v>10</v>
      </c>
    </row>
    <row r="1150">
      <c r="A1150" t="n">
        <v>1</v>
      </c>
      <c r="B1150" t="n">
        <v>130</v>
      </c>
      <c r="C1150" t="inlineStr">
        <is>
          <t xml:space="preserve">CONCLUIDO	</t>
        </is>
      </c>
      <c r="D1150" t="n">
        <v>1.9121</v>
      </c>
      <c r="E1150" t="n">
        <v>52.3</v>
      </c>
      <c r="F1150" t="n">
        <v>33.75</v>
      </c>
      <c r="G1150" t="n">
        <v>6.29</v>
      </c>
      <c r="H1150" t="n">
        <v>0.09</v>
      </c>
      <c r="I1150" t="n">
        <v>322</v>
      </c>
      <c r="J1150" t="n">
        <v>253.3</v>
      </c>
      <c r="K1150" t="n">
        <v>59.19</v>
      </c>
      <c r="L1150" t="n">
        <v>1.25</v>
      </c>
      <c r="M1150" t="n">
        <v>320</v>
      </c>
      <c r="N1150" t="n">
        <v>62.86</v>
      </c>
      <c r="O1150" t="n">
        <v>31474.5</v>
      </c>
      <c r="P1150" t="n">
        <v>555.29</v>
      </c>
      <c r="Q1150" t="n">
        <v>1398.19</v>
      </c>
      <c r="R1150" t="n">
        <v>384.85</v>
      </c>
      <c r="S1150" t="n">
        <v>66.97</v>
      </c>
      <c r="T1150" t="n">
        <v>154817.57</v>
      </c>
      <c r="U1150" t="n">
        <v>0.17</v>
      </c>
      <c r="V1150" t="n">
        <v>0.62</v>
      </c>
      <c r="W1150" t="n">
        <v>5.83</v>
      </c>
      <c r="X1150" t="n">
        <v>9.57</v>
      </c>
      <c r="Y1150" t="n">
        <v>1</v>
      </c>
      <c r="Z1150" t="n">
        <v>10</v>
      </c>
    </row>
    <row r="1151">
      <c r="A1151" t="n">
        <v>2</v>
      </c>
      <c r="B1151" t="n">
        <v>130</v>
      </c>
      <c r="C1151" t="inlineStr">
        <is>
          <t xml:space="preserve">CONCLUIDO	</t>
        </is>
      </c>
      <c r="D1151" t="n">
        <v>2.1463</v>
      </c>
      <c r="E1151" t="n">
        <v>46.59</v>
      </c>
      <c r="F1151" t="n">
        <v>31.56</v>
      </c>
      <c r="G1151" t="n">
        <v>7.58</v>
      </c>
      <c r="H1151" t="n">
        <v>0.11</v>
      </c>
      <c r="I1151" t="n">
        <v>250</v>
      </c>
      <c r="J1151" t="n">
        <v>253.75</v>
      </c>
      <c r="K1151" t="n">
        <v>59.19</v>
      </c>
      <c r="L1151" t="n">
        <v>1.5</v>
      </c>
      <c r="M1151" t="n">
        <v>248</v>
      </c>
      <c r="N1151" t="n">
        <v>63.06</v>
      </c>
      <c r="O1151" t="n">
        <v>31530.44</v>
      </c>
      <c r="P1151" t="n">
        <v>518.45</v>
      </c>
      <c r="Q1151" t="n">
        <v>1397.97</v>
      </c>
      <c r="R1151" t="n">
        <v>312.7</v>
      </c>
      <c r="S1151" t="n">
        <v>66.97</v>
      </c>
      <c r="T1151" t="n">
        <v>119100.52</v>
      </c>
      <c r="U1151" t="n">
        <v>0.21</v>
      </c>
      <c r="V1151" t="n">
        <v>0.67</v>
      </c>
      <c r="W1151" t="n">
        <v>5.73</v>
      </c>
      <c r="X1151" t="n">
        <v>7.39</v>
      </c>
      <c r="Y1151" t="n">
        <v>1</v>
      </c>
      <c r="Z1151" t="n">
        <v>10</v>
      </c>
    </row>
    <row r="1152">
      <c r="A1152" t="n">
        <v>3</v>
      </c>
      <c r="B1152" t="n">
        <v>130</v>
      </c>
      <c r="C1152" t="inlineStr">
        <is>
          <t xml:space="preserve">CONCLUIDO	</t>
        </is>
      </c>
      <c r="D1152" t="n">
        <v>2.3264</v>
      </c>
      <c r="E1152" t="n">
        <v>42.99</v>
      </c>
      <c r="F1152" t="n">
        <v>30.16</v>
      </c>
      <c r="G1152" t="n">
        <v>8.83</v>
      </c>
      <c r="H1152" t="n">
        <v>0.12</v>
      </c>
      <c r="I1152" t="n">
        <v>205</v>
      </c>
      <c r="J1152" t="n">
        <v>254.21</v>
      </c>
      <c r="K1152" t="n">
        <v>59.19</v>
      </c>
      <c r="L1152" t="n">
        <v>1.75</v>
      </c>
      <c r="M1152" t="n">
        <v>203</v>
      </c>
      <c r="N1152" t="n">
        <v>63.26</v>
      </c>
      <c r="O1152" t="n">
        <v>31586.46</v>
      </c>
      <c r="P1152" t="n">
        <v>494.35</v>
      </c>
      <c r="Q1152" t="n">
        <v>1397.69</v>
      </c>
      <c r="R1152" t="n">
        <v>267.78</v>
      </c>
      <c r="S1152" t="n">
        <v>66.97</v>
      </c>
      <c r="T1152" t="n">
        <v>96867.13</v>
      </c>
      <c r="U1152" t="n">
        <v>0.25</v>
      </c>
      <c r="V1152" t="n">
        <v>0.7</v>
      </c>
      <c r="W1152" t="n">
        <v>5.63</v>
      </c>
      <c r="X1152" t="n">
        <v>5.99</v>
      </c>
      <c r="Y1152" t="n">
        <v>1</v>
      </c>
      <c r="Z1152" t="n">
        <v>10</v>
      </c>
    </row>
    <row r="1153">
      <c r="A1153" t="n">
        <v>4</v>
      </c>
      <c r="B1153" t="n">
        <v>130</v>
      </c>
      <c r="C1153" t="inlineStr">
        <is>
          <t xml:space="preserve">CONCLUIDO	</t>
        </is>
      </c>
      <c r="D1153" t="n">
        <v>2.4724</v>
      </c>
      <c r="E1153" t="n">
        <v>40.45</v>
      </c>
      <c r="F1153" t="n">
        <v>29.18</v>
      </c>
      <c r="G1153" t="n">
        <v>10.12</v>
      </c>
      <c r="H1153" t="n">
        <v>0.14</v>
      </c>
      <c r="I1153" t="n">
        <v>173</v>
      </c>
      <c r="J1153" t="n">
        <v>254.66</v>
      </c>
      <c r="K1153" t="n">
        <v>59.19</v>
      </c>
      <c r="L1153" t="n">
        <v>2</v>
      </c>
      <c r="M1153" t="n">
        <v>171</v>
      </c>
      <c r="N1153" t="n">
        <v>63.47</v>
      </c>
      <c r="O1153" t="n">
        <v>31642.55</v>
      </c>
      <c r="P1153" t="n">
        <v>477.48</v>
      </c>
      <c r="Q1153" t="n">
        <v>1397.6</v>
      </c>
      <c r="R1153" t="n">
        <v>236.47</v>
      </c>
      <c r="S1153" t="n">
        <v>66.97</v>
      </c>
      <c r="T1153" t="n">
        <v>81369.48</v>
      </c>
      <c r="U1153" t="n">
        <v>0.28</v>
      </c>
      <c r="V1153" t="n">
        <v>0.72</v>
      </c>
      <c r="W1153" t="n">
        <v>5.57</v>
      </c>
      <c r="X1153" t="n">
        <v>5.01</v>
      </c>
      <c r="Y1153" t="n">
        <v>1</v>
      </c>
      <c r="Z1153" t="n">
        <v>10</v>
      </c>
    </row>
    <row r="1154">
      <c r="A1154" t="n">
        <v>5</v>
      </c>
      <c r="B1154" t="n">
        <v>130</v>
      </c>
      <c r="C1154" t="inlineStr">
        <is>
          <t xml:space="preserve">CONCLUIDO	</t>
        </is>
      </c>
      <c r="D1154" t="n">
        <v>2.5868</v>
      </c>
      <c r="E1154" t="n">
        <v>38.66</v>
      </c>
      <c r="F1154" t="n">
        <v>28.52</v>
      </c>
      <c r="G1154" t="n">
        <v>11.41</v>
      </c>
      <c r="H1154" t="n">
        <v>0.16</v>
      </c>
      <c r="I1154" t="n">
        <v>150</v>
      </c>
      <c r="J1154" t="n">
        <v>255.12</v>
      </c>
      <c r="K1154" t="n">
        <v>59.19</v>
      </c>
      <c r="L1154" t="n">
        <v>2.25</v>
      </c>
      <c r="M1154" t="n">
        <v>148</v>
      </c>
      <c r="N1154" t="n">
        <v>63.67</v>
      </c>
      <c r="O1154" t="n">
        <v>31698.72</v>
      </c>
      <c r="P1154" t="n">
        <v>465.56</v>
      </c>
      <c r="Q1154" t="n">
        <v>1397.61</v>
      </c>
      <c r="R1154" t="n">
        <v>214.4</v>
      </c>
      <c r="S1154" t="n">
        <v>66.97</v>
      </c>
      <c r="T1154" t="n">
        <v>70450</v>
      </c>
      <c r="U1154" t="n">
        <v>0.31</v>
      </c>
      <c r="V1154" t="n">
        <v>0.74</v>
      </c>
      <c r="W1154" t="n">
        <v>5.54</v>
      </c>
      <c r="X1154" t="n">
        <v>4.35</v>
      </c>
      <c r="Y1154" t="n">
        <v>1</v>
      </c>
      <c r="Z1154" t="n">
        <v>10</v>
      </c>
    </row>
    <row r="1155">
      <c r="A1155" t="n">
        <v>6</v>
      </c>
      <c r="B1155" t="n">
        <v>130</v>
      </c>
      <c r="C1155" t="inlineStr">
        <is>
          <t xml:space="preserve">CONCLUIDO	</t>
        </is>
      </c>
      <c r="D1155" t="n">
        <v>2.6846</v>
      </c>
      <c r="E1155" t="n">
        <v>37.25</v>
      </c>
      <c r="F1155" t="n">
        <v>27.99</v>
      </c>
      <c r="G1155" t="n">
        <v>12.72</v>
      </c>
      <c r="H1155" t="n">
        <v>0.17</v>
      </c>
      <c r="I1155" t="n">
        <v>132</v>
      </c>
      <c r="J1155" t="n">
        <v>255.57</v>
      </c>
      <c r="K1155" t="n">
        <v>59.19</v>
      </c>
      <c r="L1155" t="n">
        <v>2.5</v>
      </c>
      <c r="M1155" t="n">
        <v>130</v>
      </c>
      <c r="N1155" t="n">
        <v>63.88</v>
      </c>
      <c r="O1155" t="n">
        <v>31754.97</v>
      </c>
      <c r="P1155" t="n">
        <v>456.14</v>
      </c>
      <c r="Q1155" t="n">
        <v>1397.47</v>
      </c>
      <c r="R1155" t="n">
        <v>196.82</v>
      </c>
      <c r="S1155" t="n">
        <v>66.97</v>
      </c>
      <c r="T1155" t="n">
        <v>61749.87</v>
      </c>
      <c r="U1155" t="n">
        <v>0.34</v>
      </c>
      <c r="V1155" t="n">
        <v>0.75</v>
      </c>
      <c r="W1155" t="n">
        <v>5.52</v>
      </c>
      <c r="X1155" t="n">
        <v>3.82</v>
      </c>
      <c r="Y1155" t="n">
        <v>1</v>
      </c>
      <c r="Z1155" t="n">
        <v>10</v>
      </c>
    </row>
    <row r="1156">
      <c r="A1156" t="n">
        <v>7</v>
      </c>
      <c r="B1156" t="n">
        <v>130</v>
      </c>
      <c r="C1156" t="inlineStr">
        <is>
          <t xml:space="preserve">CONCLUIDO	</t>
        </is>
      </c>
      <c r="D1156" t="n">
        <v>2.7676</v>
      </c>
      <c r="E1156" t="n">
        <v>36.13</v>
      </c>
      <c r="F1156" t="n">
        <v>27.56</v>
      </c>
      <c r="G1156" t="n">
        <v>14.01</v>
      </c>
      <c r="H1156" t="n">
        <v>0.19</v>
      </c>
      <c r="I1156" t="n">
        <v>118</v>
      </c>
      <c r="J1156" t="n">
        <v>256.03</v>
      </c>
      <c r="K1156" t="n">
        <v>59.19</v>
      </c>
      <c r="L1156" t="n">
        <v>2.75</v>
      </c>
      <c r="M1156" t="n">
        <v>116</v>
      </c>
      <c r="N1156" t="n">
        <v>64.09</v>
      </c>
      <c r="O1156" t="n">
        <v>31811.29</v>
      </c>
      <c r="P1156" t="n">
        <v>447.98</v>
      </c>
      <c r="Q1156" t="n">
        <v>1397.34</v>
      </c>
      <c r="R1156" t="n">
        <v>183.14</v>
      </c>
      <c r="S1156" t="n">
        <v>66.97</v>
      </c>
      <c r="T1156" t="n">
        <v>54984.19</v>
      </c>
      <c r="U1156" t="n">
        <v>0.37</v>
      </c>
      <c r="V1156" t="n">
        <v>0.76</v>
      </c>
      <c r="W1156" t="n">
        <v>5.48</v>
      </c>
      <c r="X1156" t="n">
        <v>3.39</v>
      </c>
      <c r="Y1156" t="n">
        <v>1</v>
      </c>
      <c r="Z1156" t="n">
        <v>10</v>
      </c>
    </row>
    <row r="1157">
      <c r="A1157" t="n">
        <v>8</v>
      </c>
      <c r="B1157" t="n">
        <v>130</v>
      </c>
      <c r="C1157" t="inlineStr">
        <is>
          <t xml:space="preserve">CONCLUIDO	</t>
        </is>
      </c>
      <c r="D1157" t="n">
        <v>2.8333</v>
      </c>
      <c r="E1157" t="n">
        <v>35.29</v>
      </c>
      <c r="F1157" t="n">
        <v>27.26</v>
      </c>
      <c r="G1157" t="n">
        <v>15.29</v>
      </c>
      <c r="H1157" t="n">
        <v>0.21</v>
      </c>
      <c r="I1157" t="n">
        <v>107</v>
      </c>
      <c r="J1157" t="n">
        <v>256.49</v>
      </c>
      <c r="K1157" t="n">
        <v>59.19</v>
      </c>
      <c r="L1157" t="n">
        <v>3</v>
      </c>
      <c r="M1157" t="n">
        <v>105</v>
      </c>
      <c r="N1157" t="n">
        <v>64.29000000000001</v>
      </c>
      <c r="O1157" t="n">
        <v>31867.69</v>
      </c>
      <c r="P1157" t="n">
        <v>442.34</v>
      </c>
      <c r="Q1157" t="n">
        <v>1397.54</v>
      </c>
      <c r="R1157" t="n">
        <v>173.28</v>
      </c>
      <c r="S1157" t="n">
        <v>66.97</v>
      </c>
      <c r="T1157" t="n">
        <v>50105.78</v>
      </c>
      <c r="U1157" t="n">
        <v>0.39</v>
      </c>
      <c r="V1157" t="n">
        <v>0.77</v>
      </c>
      <c r="W1157" t="n">
        <v>5.47</v>
      </c>
      <c r="X1157" t="n">
        <v>3.09</v>
      </c>
      <c r="Y1157" t="n">
        <v>1</v>
      </c>
      <c r="Z1157" t="n">
        <v>10</v>
      </c>
    </row>
    <row r="1158">
      <c r="A1158" t="n">
        <v>9</v>
      </c>
      <c r="B1158" t="n">
        <v>130</v>
      </c>
      <c r="C1158" t="inlineStr">
        <is>
          <t xml:space="preserve">CONCLUIDO	</t>
        </is>
      </c>
      <c r="D1158" t="n">
        <v>2.8931</v>
      </c>
      <c r="E1158" t="n">
        <v>34.56</v>
      </c>
      <c r="F1158" t="n">
        <v>26.97</v>
      </c>
      <c r="G1158" t="n">
        <v>16.51</v>
      </c>
      <c r="H1158" t="n">
        <v>0.23</v>
      </c>
      <c r="I1158" t="n">
        <v>98</v>
      </c>
      <c r="J1158" t="n">
        <v>256.95</v>
      </c>
      <c r="K1158" t="n">
        <v>59.19</v>
      </c>
      <c r="L1158" t="n">
        <v>3.25</v>
      </c>
      <c r="M1158" t="n">
        <v>96</v>
      </c>
      <c r="N1158" t="n">
        <v>64.5</v>
      </c>
      <c r="O1158" t="n">
        <v>31924.29</v>
      </c>
      <c r="P1158" t="n">
        <v>436.73</v>
      </c>
      <c r="Q1158" t="n">
        <v>1397.42</v>
      </c>
      <c r="R1158" t="n">
        <v>163.65</v>
      </c>
      <c r="S1158" t="n">
        <v>66.97</v>
      </c>
      <c r="T1158" t="n">
        <v>45335.56</v>
      </c>
      <c r="U1158" t="n">
        <v>0.41</v>
      </c>
      <c r="V1158" t="n">
        <v>0.78</v>
      </c>
      <c r="W1158" t="n">
        <v>5.46</v>
      </c>
      <c r="X1158" t="n">
        <v>2.8</v>
      </c>
      <c r="Y1158" t="n">
        <v>1</v>
      </c>
      <c r="Z1158" t="n">
        <v>10</v>
      </c>
    </row>
    <row r="1159">
      <c r="A1159" t="n">
        <v>10</v>
      </c>
      <c r="B1159" t="n">
        <v>130</v>
      </c>
      <c r="C1159" t="inlineStr">
        <is>
          <t xml:space="preserve">CONCLUIDO	</t>
        </is>
      </c>
      <c r="D1159" t="n">
        <v>2.9447</v>
      </c>
      <c r="E1159" t="n">
        <v>33.96</v>
      </c>
      <c r="F1159" t="n">
        <v>26.75</v>
      </c>
      <c r="G1159" t="n">
        <v>17.84</v>
      </c>
      <c r="H1159" t="n">
        <v>0.24</v>
      </c>
      <c r="I1159" t="n">
        <v>90</v>
      </c>
      <c r="J1159" t="n">
        <v>257.41</v>
      </c>
      <c r="K1159" t="n">
        <v>59.19</v>
      </c>
      <c r="L1159" t="n">
        <v>3.5</v>
      </c>
      <c r="M1159" t="n">
        <v>88</v>
      </c>
      <c r="N1159" t="n">
        <v>64.70999999999999</v>
      </c>
      <c r="O1159" t="n">
        <v>31980.84</v>
      </c>
      <c r="P1159" t="n">
        <v>432.4</v>
      </c>
      <c r="Q1159" t="n">
        <v>1397.25</v>
      </c>
      <c r="R1159" t="n">
        <v>156.67</v>
      </c>
      <c r="S1159" t="n">
        <v>66.97</v>
      </c>
      <c r="T1159" t="n">
        <v>41885.93</v>
      </c>
      <c r="U1159" t="n">
        <v>0.43</v>
      </c>
      <c r="V1159" t="n">
        <v>0.79</v>
      </c>
      <c r="W1159" t="n">
        <v>5.45</v>
      </c>
      <c r="X1159" t="n">
        <v>2.59</v>
      </c>
      <c r="Y1159" t="n">
        <v>1</v>
      </c>
      <c r="Z1159" t="n">
        <v>10</v>
      </c>
    </row>
    <row r="1160">
      <c r="A1160" t="n">
        <v>11</v>
      </c>
      <c r="B1160" t="n">
        <v>130</v>
      </c>
      <c r="C1160" t="inlineStr">
        <is>
          <t xml:space="preserve">CONCLUIDO	</t>
        </is>
      </c>
      <c r="D1160" t="n">
        <v>2.9934</v>
      </c>
      <c r="E1160" t="n">
        <v>33.41</v>
      </c>
      <c r="F1160" t="n">
        <v>26.54</v>
      </c>
      <c r="G1160" t="n">
        <v>19.19</v>
      </c>
      <c r="H1160" t="n">
        <v>0.26</v>
      </c>
      <c r="I1160" t="n">
        <v>83</v>
      </c>
      <c r="J1160" t="n">
        <v>257.86</v>
      </c>
      <c r="K1160" t="n">
        <v>59.19</v>
      </c>
      <c r="L1160" t="n">
        <v>3.75</v>
      </c>
      <c r="M1160" t="n">
        <v>81</v>
      </c>
      <c r="N1160" t="n">
        <v>64.92</v>
      </c>
      <c r="O1160" t="n">
        <v>32037.48</v>
      </c>
      <c r="P1160" t="n">
        <v>428.01</v>
      </c>
      <c r="Q1160" t="n">
        <v>1397.32</v>
      </c>
      <c r="R1160" t="n">
        <v>149.97</v>
      </c>
      <c r="S1160" t="n">
        <v>66.97</v>
      </c>
      <c r="T1160" t="n">
        <v>38569.44</v>
      </c>
      <c r="U1160" t="n">
        <v>0.45</v>
      </c>
      <c r="V1160" t="n">
        <v>0.79</v>
      </c>
      <c r="W1160" t="n">
        <v>5.43</v>
      </c>
      <c r="X1160" t="n">
        <v>2.38</v>
      </c>
      <c r="Y1160" t="n">
        <v>1</v>
      </c>
      <c r="Z1160" t="n">
        <v>10</v>
      </c>
    </row>
    <row r="1161">
      <c r="A1161" t="n">
        <v>12</v>
      </c>
      <c r="B1161" t="n">
        <v>130</v>
      </c>
      <c r="C1161" t="inlineStr">
        <is>
          <t xml:space="preserve">CONCLUIDO	</t>
        </is>
      </c>
      <c r="D1161" t="n">
        <v>3.0287</v>
      </c>
      <c r="E1161" t="n">
        <v>33.02</v>
      </c>
      <c r="F1161" t="n">
        <v>26.4</v>
      </c>
      <c r="G1161" t="n">
        <v>20.31</v>
      </c>
      <c r="H1161" t="n">
        <v>0.28</v>
      </c>
      <c r="I1161" t="n">
        <v>78</v>
      </c>
      <c r="J1161" t="n">
        <v>258.32</v>
      </c>
      <c r="K1161" t="n">
        <v>59.19</v>
      </c>
      <c r="L1161" t="n">
        <v>4</v>
      </c>
      <c r="M1161" t="n">
        <v>76</v>
      </c>
      <c r="N1161" t="n">
        <v>65.13</v>
      </c>
      <c r="O1161" t="n">
        <v>32094.19</v>
      </c>
      <c r="P1161" t="n">
        <v>424.68</v>
      </c>
      <c r="Q1161" t="n">
        <v>1397.34</v>
      </c>
      <c r="R1161" t="n">
        <v>145.34</v>
      </c>
      <c r="S1161" t="n">
        <v>66.97</v>
      </c>
      <c r="T1161" t="n">
        <v>36281.18</v>
      </c>
      <c r="U1161" t="n">
        <v>0.46</v>
      </c>
      <c r="V1161" t="n">
        <v>0.8</v>
      </c>
      <c r="W1161" t="n">
        <v>5.42</v>
      </c>
      <c r="X1161" t="n">
        <v>2.23</v>
      </c>
      <c r="Y1161" t="n">
        <v>1</v>
      </c>
      <c r="Z1161" t="n">
        <v>10</v>
      </c>
    </row>
    <row r="1162">
      <c r="A1162" t="n">
        <v>13</v>
      </c>
      <c r="B1162" t="n">
        <v>130</v>
      </c>
      <c r="C1162" t="inlineStr">
        <is>
          <t xml:space="preserve">CONCLUIDO	</t>
        </is>
      </c>
      <c r="D1162" t="n">
        <v>3.0743</v>
      </c>
      <c r="E1162" t="n">
        <v>32.53</v>
      </c>
      <c r="F1162" t="n">
        <v>26.2</v>
      </c>
      <c r="G1162" t="n">
        <v>21.84</v>
      </c>
      <c r="H1162" t="n">
        <v>0.29</v>
      </c>
      <c r="I1162" t="n">
        <v>72</v>
      </c>
      <c r="J1162" t="n">
        <v>258.78</v>
      </c>
      <c r="K1162" t="n">
        <v>59.19</v>
      </c>
      <c r="L1162" t="n">
        <v>4.25</v>
      </c>
      <c r="M1162" t="n">
        <v>70</v>
      </c>
      <c r="N1162" t="n">
        <v>65.34</v>
      </c>
      <c r="O1162" t="n">
        <v>32150.98</v>
      </c>
      <c r="P1162" t="n">
        <v>420.69</v>
      </c>
      <c r="Q1162" t="n">
        <v>1397.45</v>
      </c>
      <c r="R1162" t="n">
        <v>138.86</v>
      </c>
      <c r="S1162" t="n">
        <v>66.97</v>
      </c>
      <c r="T1162" t="n">
        <v>33072.98</v>
      </c>
      <c r="U1162" t="n">
        <v>0.48</v>
      </c>
      <c r="V1162" t="n">
        <v>0.8</v>
      </c>
      <c r="W1162" t="n">
        <v>5.41</v>
      </c>
      <c r="X1162" t="n">
        <v>2.04</v>
      </c>
      <c r="Y1162" t="n">
        <v>1</v>
      </c>
      <c r="Z1162" t="n">
        <v>10</v>
      </c>
    </row>
    <row r="1163">
      <c r="A1163" t="n">
        <v>14</v>
      </c>
      <c r="B1163" t="n">
        <v>130</v>
      </c>
      <c r="C1163" t="inlineStr">
        <is>
          <t xml:space="preserve">CONCLUIDO	</t>
        </is>
      </c>
      <c r="D1163" t="n">
        <v>3.1031</v>
      </c>
      <c r="E1163" t="n">
        <v>32.23</v>
      </c>
      <c r="F1163" t="n">
        <v>26.1</v>
      </c>
      <c r="G1163" t="n">
        <v>23.03</v>
      </c>
      <c r="H1163" t="n">
        <v>0.31</v>
      </c>
      <c r="I1163" t="n">
        <v>68</v>
      </c>
      <c r="J1163" t="n">
        <v>259.25</v>
      </c>
      <c r="K1163" t="n">
        <v>59.19</v>
      </c>
      <c r="L1163" t="n">
        <v>4.5</v>
      </c>
      <c r="M1163" t="n">
        <v>66</v>
      </c>
      <c r="N1163" t="n">
        <v>65.55</v>
      </c>
      <c r="O1163" t="n">
        <v>32207.85</v>
      </c>
      <c r="P1163" t="n">
        <v>418.04</v>
      </c>
      <c r="Q1163" t="n">
        <v>1397.27</v>
      </c>
      <c r="R1163" t="n">
        <v>135.33</v>
      </c>
      <c r="S1163" t="n">
        <v>66.97</v>
      </c>
      <c r="T1163" t="n">
        <v>31326.31</v>
      </c>
      <c r="U1163" t="n">
        <v>0.49</v>
      </c>
      <c r="V1163" t="n">
        <v>0.8100000000000001</v>
      </c>
      <c r="W1163" t="n">
        <v>5.41</v>
      </c>
      <c r="X1163" t="n">
        <v>1.93</v>
      </c>
      <c r="Y1163" t="n">
        <v>1</v>
      </c>
      <c r="Z1163" t="n">
        <v>10</v>
      </c>
    </row>
    <row r="1164">
      <c r="A1164" t="n">
        <v>15</v>
      </c>
      <c r="B1164" t="n">
        <v>130</v>
      </c>
      <c r="C1164" t="inlineStr">
        <is>
          <t xml:space="preserve">CONCLUIDO	</t>
        </is>
      </c>
      <c r="D1164" t="n">
        <v>3.1311</v>
      </c>
      <c r="E1164" t="n">
        <v>31.94</v>
      </c>
      <c r="F1164" t="n">
        <v>26</v>
      </c>
      <c r="G1164" t="n">
        <v>24.38</v>
      </c>
      <c r="H1164" t="n">
        <v>0.33</v>
      </c>
      <c r="I1164" t="n">
        <v>64</v>
      </c>
      <c r="J1164" t="n">
        <v>259.71</v>
      </c>
      <c r="K1164" t="n">
        <v>59.19</v>
      </c>
      <c r="L1164" t="n">
        <v>4.75</v>
      </c>
      <c r="M1164" t="n">
        <v>62</v>
      </c>
      <c r="N1164" t="n">
        <v>65.76000000000001</v>
      </c>
      <c r="O1164" t="n">
        <v>32264.79</v>
      </c>
      <c r="P1164" t="n">
        <v>415.69</v>
      </c>
      <c r="Q1164" t="n">
        <v>1397.35</v>
      </c>
      <c r="R1164" t="n">
        <v>132.29</v>
      </c>
      <c r="S1164" t="n">
        <v>66.97</v>
      </c>
      <c r="T1164" t="n">
        <v>29828.21</v>
      </c>
      <c r="U1164" t="n">
        <v>0.51</v>
      </c>
      <c r="V1164" t="n">
        <v>0.8100000000000001</v>
      </c>
      <c r="W1164" t="n">
        <v>5.4</v>
      </c>
      <c r="X1164" t="n">
        <v>1.84</v>
      </c>
      <c r="Y1164" t="n">
        <v>1</v>
      </c>
      <c r="Z1164" t="n">
        <v>10</v>
      </c>
    </row>
    <row r="1165">
      <c r="A1165" t="n">
        <v>16</v>
      </c>
      <c r="B1165" t="n">
        <v>130</v>
      </c>
      <c r="C1165" t="inlineStr">
        <is>
          <t xml:space="preserve">CONCLUIDO	</t>
        </is>
      </c>
      <c r="D1165" t="n">
        <v>3.1559</v>
      </c>
      <c r="E1165" t="n">
        <v>31.69</v>
      </c>
      <c r="F1165" t="n">
        <v>25.9</v>
      </c>
      <c r="G1165" t="n">
        <v>25.48</v>
      </c>
      <c r="H1165" t="n">
        <v>0.34</v>
      </c>
      <c r="I1165" t="n">
        <v>61</v>
      </c>
      <c r="J1165" t="n">
        <v>260.17</v>
      </c>
      <c r="K1165" t="n">
        <v>59.19</v>
      </c>
      <c r="L1165" t="n">
        <v>5</v>
      </c>
      <c r="M1165" t="n">
        <v>59</v>
      </c>
      <c r="N1165" t="n">
        <v>65.98</v>
      </c>
      <c r="O1165" t="n">
        <v>32321.82</v>
      </c>
      <c r="P1165" t="n">
        <v>413.31</v>
      </c>
      <c r="Q1165" t="n">
        <v>1397.37</v>
      </c>
      <c r="R1165" t="n">
        <v>128.87</v>
      </c>
      <c r="S1165" t="n">
        <v>66.97</v>
      </c>
      <c r="T1165" t="n">
        <v>28129.45</v>
      </c>
      <c r="U1165" t="n">
        <v>0.52</v>
      </c>
      <c r="V1165" t="n">
        <v>0.8100000000000001</v>
      </c>
      <c r="W1165" t="n">
        <v>5.4</v>
      </c>
      <c r="X1165" t="n">
        <v>1.73</v>
      </c>
      <c r="Y1165" t="n">
        <v>1</v>
      </c>
      <c r="Z1165" t="n">
        <v>10</v>
      </c>
    </row>
    <row r="1166">
      <c r="A1166" t="n">
        <v>17</v>
      </c>
      <c r="B1166" t="n">
        <v>130</v>
      </c>
      <c r="C1166" t="inlineStr">
        <is>
          <t xml:space="preserve">CONCLUIDO	</t>
        </is>
      </c>
      <c r="D1166" t="n">
        <v>3.1876</v>
      </c>
      <c r="E1166" t="n">
        <v>31.37</v>
      </c>
      <c r="F1166" t="n">
        <v>25.78</v>
      </c>
      <c r="G1166" t="n">
        <v>27.14</v>
      </c>
      <c r="H1166" t="n">
        <v>0.36</v>
      </c>
      <c r="I1166" t="n">
        <v>57</v>
      </c>
      <c r="J1166" t="n">
        <v>260.63</v>
      </c>
      <c r="K1166" t="n">
        <v>59.19</v>
      </c>
      <c r="L1166" t="n">
        <v>5.25</v>
      </c>
      <c r="M1166" t="n">
        <v>55</v>
      </c>
      <c r="N1166" t="n">
        <v>66.19</v>
      </c>
      <c r="O1166" t="n">
        <v>32378.93</v>
      </c>
      <c r="P1166" t="n">
        <v>410.01</v>
      </c>
      <c r="Q1166" t="n">
        <v>1397.18</v>
      </c>
      <c r="R1166" t="n">
        <v>125.05</v>
      </c>
      <c r="S1166" t="n">
        <v>66.97</v>
      </c>
      <c r="T1166" t="n">
        <v>26240.69</v>
      </c>
      <c r="U1166" t="n">
        <v>0.54</v>
      </c>
      <c r="V1166" t="n">
        <v>0.82</v>
      </c>
      <c r="W1166" t="n">
        <v>5.39</v>
      </c>
      <c r="X1166" t="n">
        <v>1.61</v>
      </c>
      <c r="Y1166" t="n">
        <v>1</v>
      </c>
      <c r="Z1166" t="n">
        <v>10</v>
      </c>
    </row>
    <row r="1167">
      <c r="A1167" t="n">
        <v>18</v>
      </c>
      <c r="B1167" t="n">
        <v>130</v>
      </c>
      <c r="C1167" t="inlineStr">
        <is>
          <t xml:space="preserve">CONCLUIDO	</t>
        </is>
      </c>
      <c r="D1167" t="n">
        <v>3.2049</v>
      </c>
      <c r="E1167" t="n">
        <v>31.2</v>
      </c>
      <c r="F1167" t="n">
        <v>25.71</v>
      </c>
      <c r="G1167" t="n">
        <v>28.05</v>
      </c>
      <c r="H1167" t="n">
        <v>0.37</v>
      </c>
      <c r="I1167" t="n">
        <v>55</v>
      </c>
      <c r="J1167" t="n">
        <v>261.1</v>
      </c>
      <c r="K1167" t="n">
        <v>59.19</v>
      </c>
      <c r="L1167" t="n">
        <v>5.5</v>
      </c>
      <c r="M1167" t="n">
        <v>53</v>
      </c>
      <c r="N1167" t="n">
        <v>66.40000000000001</v>
      </c>
      <c r="O1167" t="n">
        <v>32436.11</v>
      </c>
      <c r="P1167" t="n">
        <v>408.39</v>
      </c>
      <c r="Q1167" t="n">
        <v>1397.33</v>
      </c>
      <c r="R1167" t="n">
        <v>122.94</v>
      </c>
      <c r="S1167" t="n">
        <v>66.97</v>
      </c>
      <c r="T1167" t="n">
        <v>25197.84</v>
      </c>
      <c r="U1167" t="n">
        <v>0.54</v>
      </c>
      <c r="V1167" t="n">
        <v>0.82</v>
      </c>
      <c r="W1167" t="n">
        <v>5.38</v>
      </c>
      <c r="X1167" t="n">
        <v>1.54</v>
      </c>
      <c r="Y1167" t="n">
        <v>1</v>
      </c>
      <c r="Z1167" t="n">
        <v>10</v>
      </c>
    </row>
    <row r="1168">
      <c r="A1168" t="n">
        <v>19</v>
      </c>
      <c r="B1168" t="n">
        <v>130</v>
      </c>
      <c r="C1168" t="inlineStr">
        <is>
          <t xml:space="preserve">CONCLUIDO	</t>
        </is>
      </c>
      <c r="D1168" t="n">
        <v>3.2264</v>
      </c>
      <c r="E1168" t="n">
        <v>30.99</v>
      </c>
      <c r="F1168" t="n">
        <v>25.65</v>
      </c>
      <c r="G1168" t="n">
        <v>29.59</v>
      </c>
      <c r="H1168" t="n">
        <v>0.39</v>
      </c>
      <c r="I1168" t="n">
        <v>52</v>
      </c>
      <c r="J1168" t="n">
        <v>261.56</v>
      </c>
      <c r="K1168" t="n">
        <v>59.19</v>
      </c>
      <c r="L1168" t="n">
        <v>5.75</v>
      </c>
      <c r="M1168" t="n">
        <v>50</v>
      </c>
      <c r="N1168" t="n">
        <v>66.62</v>
      </c>
      <c r="O1168" t="n">
        <v>32493.38</v>
      </c>
      <c r="P1168" t="n">
        <v>406.58</v>
      </c>
      <c r="Q1168" t="n">
        <v>1397.37</v>
      </c>
      <c r="R1168" t="n">
        <v>120.76</v>
      </c>
      <c r="S1168" t="n">
        <v>66.97</v>
      </c>
      <c r="T1168" t="n">
        <v>24123.25</v>
      </c>
      <c r="U1168" t="n">
        <v>0.55</v>
      </c>
      <c r="V1168" t="n">
        <v>0.82</v>
      </c>
      <c r="W1168" t="n">
        <v>5.38</v>
      </c>
      <c r="X1168" t="n">
        <v>1.48</v>
      </c>
      <c r="Y1168" t="n">
        <v>1</v>
      </c>
      <c r="Z1168" t="n">
        <v>10</v>
      </c>
    </row>
    <row r="1169">
      <c r="A1169" t="n">
        <v>20</v>
      </c>
      <c r="B1169" t="n">
        <v>130</v>
      </c>
      <c r="C1169" t="inlineStr">
        <is>
          <t xml:space="preserve">CONCLUIDO	</t>
        </is>
      </c>
      <c r="D1169" t="n">
        <v>3.243</v>
      </c>
      <c r="E1169" t="n">
        <v>30.84</v>
      </c>
      <c r="F1169" t="n">
        <v>25.59</v>
      </c>
      <c r="G1169" t="n">
        <v>30.7</v>
      </c>
      <c r="H1169" t="n">
        <v>0.41</v>
      </c>
      <c r="I1169" t="n">
        <v>50</v>
      </c>
      <c r="J1169" t="n">
        <v>262.03</v>
      </c>
      <c r="K1169" t="n">
        <v>59.19</v>
      </c>
      <c r="L1169" t="n">
        <v>6</v>
      </c>
      <c r="M1169" t="n">
        <v>48</v>
      </c>
      <c r="N1169" t="n">
        <v>66.83</v>
      </c>
      <c r="O1169" t="n">
        <v>32550.72</v>
      </c>
      <c r="P1169" t="n">
        <v>404.81</v>
      </c>
      <c r="Q1169" t="n">
        <v>1397.44</v>
      </c>
      <c r="R1169" t="n">
        <v>118.58</v>
      </c>
      <c r="S1169" t="n">
        <v>66.97</v>
      </c>
      <c r="T1169" t="n">
        <v>23043.59</v>
      </c>
      <c r="U1169" t="n">
        <v>0.5600000000000001</v>
      </c>
      <c r="V1169" t="n">
        <v>0.82</v>
      </c>
      <c r="W1169" t="n">
        <v>5.38</v>
      </c>
      <c r="X1169" t="n">
        <v>1.42</v>
      </c>
      <c r="Y1169" t="n">
        <v>1</v>
      </c>
      <c r="Z1169" t="n">
        <v>10</v>
      </c>
    </row>
    <row r="1170">
      <c r="A1170" t="n">
        <v>21</v>
      </c>
      <c r="B1170" t="n">
        <v>130</v>
      </c>
      <c r="C1170" t="inlineStr">
        <is>
          <t xml:space="preserve">CONCLUIDO	</t>
        </is>
      </c>
      <c r="D1170" t="n">
        <v>3.259</v>
      </c>
      <c r="E1170" t="n">
        <v>30.68</v>
      </c>
      <c r="F1170" t="n">
        <v>25.53</v>
      </c>
      <c r="G1170" t="n">
        <v>31.92</v>
      </c>
      <c r="H1170" t="n">
        <v>0.42</v>
      </c>
      <c r="I1170" t="n">
        <v>48</v>
      </c>
      <c r="J1170" t="n">
        <v>262.49</v>
      </c>
      <c r="K1170" t="n">
        <v>59.19</v>
      </c>
      <c r="L1170" t="n">
        <v>6.25</v>
      </c>
      <c r="M1170" t="n">
        <v>46</v>
      </c>
      <c r="N1170" t="n">
        <v>67.05</v>
      </c>
      <c r="O1170" t="n">
        <v>32608.15</v>
      </c>
      <c r="P1170" t="n">
        <v>402.79</v>
      </c>
      <c r="Q1170" t="n">
        <v>1397.3</v>
      </c>
      <c r="R1170" t="n">
        <v>117.01</v>
      </c>
      <c r="S1170" t="n">
        <v>66.97</v>
      </c>
      <c r="T1170" t="n">
        <v>22268.46</v>
      </c>
      <c r="U1170" t="n">
        <v>0.57</v>
      </c>
      <c r="V1170" t="n">
        <v>0.82</v>
      </c>
      <c r="W1170" t="n">
        <v>5.37</v>
      </c>
      <c r="X1170" t="n">
        <v>1.37</v>
      </c>
      <c r="Y1170" t="n">
        <v>1</v>
      </c>
      <c r="Z1170" t="n">
        <v>10</v>
      </c>
    </row>
    <row r="1171">
      <c r="A1171" t="n">
        <v>22</v>
      </c>
      <c r="B1171" t="n">
        <v>130</v>
      </c>
      <c r="C1171" t="inlineStr">
        <is>
          <t xml:space="preserve">CONCLUIDO	</t>
        </is>
      </c>
      <c r="D1171" t="n">
        <v>3.2776</v>
      </c>
      <c r="E1171" t="n">
        <v>30.51</v>
      </c>
      <c r="F1171" t="n">
        <v>25.46</v>
      </c>
      <c r="G1171" t="n">
        <v>33.2</v>
      </c>
      <c r="H1171" t="n">
        <v>0.44</v>
      </c>
      <c r="I1171" t="n">
        <v>46</v>
      </c>
      <c r="J1171" t="n">
        <v>262.96</v>
      </c>
      <c r="K1171" t="n">
        <v>59.19</v>
      </c>
      <c r="L1171" t="n">
        <v>6.5</v>
      </c>
      <c r="M1171" t="n">
        <v>44</v>
      </c>
      <c r="N1171" t="n">
        <v>67.26000000000001</v>
      </c>
      <c r="O1171" t="n">
        <v>32665.66</v>
      </c>
      <c r="P1171" t="n">
        <v>400.76</v>
      </c>
      <c r="Q1171" t="n">
        <v>1397.2</v>
      </c>
      <c r="R1171" t="n">
        <v>114.46</v>
      </c>
      <c r="S1171" t="n">
        <v>66.97</v>
      </c>
      <c r="T1171" t="n">
        <v>21001.84</v>
      </c>
      <c r="U1171" t="n">
        <v>0.59</v>
      </c>
      <c r="V1171" t="n">
        <v>0.83</v>
      </c>
      <c r="W1171" t="n">
        <v>5.37</v>
      </c>
      <c r="X1171" t="n">
        <v>1.29</v>
      </c>
      <c r="Y1171" t="n">
        <v>1</v>
      </c>
      <c r="Z1171" t="n">
        <v>10</v>
      </c>
    </row>
    <row r="1172">
      <c r="A1172" t="n">
        <v>23</v>
      </c>
      <c r="B1172" t="n">
        <v>130</v>
      </c>
      <c r="C1172" t="inlineStr">
        <is>
          <t xml:space="preserve">CONCLUIDO	</t>
        </is>
      </c>
      <c r="D1172" t="n">
        <v>3.2943</v>
      </c>
      <c r="E1172" t="n">
        <v>30.36</v>
      </c>
      <c r="F1172" t="n">
        <v>25.4</v>
      </c>
      <c r="G1172" t="n">
        <v>34.64</v>
      </c>
      <c r="H1172" t="n">
        <v>0.46</v>
      </c>
      <c r="I1172" t="n">
        <v>44</v>
      </c>
      <c r="J1172" t="n">
        <v>263.42</v>
      </c>
      <c r="K1172" t="n">
        <v>59.19</v>
      </c>
      <c r="L1172" t="n">
        <v>6.75</v>
      </c>
      <c r="M1172" t="n">
        <v>42</v>
      </c>
      <c r="N1172" t="n">
        <v>67.48</v>
      </c>
      <c r="O1172" t="n">
        <v>32723.25</v>
      </c>
      <c r="P1172" t="n">
        <v>399.17</v>
      </c>
      <c r="Q1172" t="n">
        <v>1397.24</v>
      </c>
      <c r="R1172" t="n">
        <v>112.86</v>
      </c>
      <c r="S1172" t="n">
        <v>66.97</v>
      </c>
      <c r="T1172" t="n">
        <v>20214.2</v>
      </c>
      <c r="U1172" t="n">
        <v>0.59</v>
      </c>
      <c r="V1172" t="n">
        <v>0.83</v>
      </c>
      <c r="W1172" t="n">
        <v>5.36</v>
      </c>
      <c r="X1172" t="n">
        <v>1.23</v>
      </c>
      <c r="Y1172" t="n">
        <v>1</v>
      </c>
      <c r="Z1172" t="n">
        <v>10</v>
      </c>
    </row>
    <row r="1173">
      <c r="A1173" t="n">
        <v>24</v>
      </c>
      <c r="B1173" t="n">
        <v>130</v>
      </c>
      <c r="C1173" t="inlineStr">
        <is>
          <t xml:space="preserve">CONCLUIDO	</t>
        </is>
      </c>
      <c r="D1173" t="n">
        <v>3.3092</v>
      </c>
      <c r="E1173" t="n">
        <v>30.22</v>
      </c>
      <c r="F1173" t="n">
        <v>25.36</v>
      </c>
      <c r="G1173" t="n">
        <v>36.23</v>
      </c>
      <c r="H1173" t="n">
        <v>0.47</v>
      </c>
      <c r="I1173" t="n">
        <v>42</v>
      </c>
      <c r="J1173" t="n">
        <v>263.89</v>
      </c>
      <c r="K1173" t="n">
        <v>59.19</v>
      </c>
      <c r="L1173" t="n">
        <v>7</v>
      </c>
      <c r="M1173" t="n">
        <v>40</v>
      </c>
      <c r="N1173" t="n">
        <v>67.7</v>
      </c>
      <c r="O1173" t="n">
        <v>32780.92</v>
      </c>
      <c r="P1173" t="n">
        <v>397.61</v>
      </c>
      <c r="Q1173" t="n">
        <v>1397.22</v>
      </c>
      <c r="R1173" t="n">
        <v>111.16</v>
      </c>
      <c r="S1173" t="n">
        <v>66.97</v>
      </c>
      <c r="T1173" t="n">
        <v>19372.23</v>
      </c>
      <c r="U1173" t="n">
        <v>0.6</v>
      </c>
      <c r="V1173" t="n">
        <v>0.83</v>
      </c>
      <c r="W1173" t="n">
        <v>5.37</v>
      </c>
      <c r="X1173" t="n">
        <v>1.19</v>
      </c>
      <c r="Y1173" t="n">
        <v>1</v>
      </c>
      <c r="Z1173" t="n">
        <v>10</v>
      </c>
    </row>
    <row r="1174">
      <c r="A1174" t="n">
        <v>25</v>
      </c>
      <c r="B1174" t="n">
        <v>130</v>
      </c>
      <c r="C1174" t="inlineStr">
        <is>
          <t xml:space="preserve">CONCLUIDO	</t>
        </is>
      </c>
      <c r="D1174" t="n">
        <v>3.3167</v>
      </c>
      <c r="E1174" t="n">
        <v>30.15</v>
      </c>
      <c r="F1174" t="n">
        <v>25.34</v>
      </c>
      <c r="G1174" t="n">
        <v>37.08</v>
      </c>
      <c r="H1174" t="n">
        <v>0.49</v>
      </c>
      <c r="I1174" t="n">
        <v>41</v>
      </c>
      <c r="J1174" t="n">
        <v>264.36</v>
      </c>
      <c r="K1174" t="n">
        <v>59.19</v>
      </c>
      <c r="L1174" t="n">
        <v>7.25</v>
      </c>
      <c r="M1174" t="n">
        <v>39</v>
      </c>
      <c r="N1174" t="n">
        <v>67.92</v>
      </c>
      <c r="O1174" t="n">
        <v>32838.68</v>
      </c>
      <c r="P1174" t="n">
        <v>396.11</v>
      </c>
      <c r="Q1174" t="n">
        <v>1397.33</v>
      </c>
      <c r="R1174" t="n">
        <v>110.61</v>
      </c>
      <c r="S1174" t="n">
        <v>66.97</v>
      </c>
      <c r="T1174" t="n">
        <v>19100.81</v>
      </c>
      <c r="U1174" t="n">
        <v>0.61</v>
      </c>
      <c r="V1174" t="n">
        <v>0.83</v>
      </c>
      <c r="W1174" t="n">
        <v>5.37</v>
      </c>
      <c r="X1174" t="n">
        <v>1.17</v>
      </c>
      <c r="Y1174" t="n">
        <v>1</v>
      </c>
      <c r="Z1174" t="n">
        <v>10</v>
      </c>
    </row>
    <row r="1175">
      <c r="A1175" t="n">
        <v>26</v>
      </c>
      <c r="B1175" t="n">
        <v>130</v>
      </c>
      <c r="C1175" t="inlineStr">
        <is>
          <t xml:space="preserve">CONCLUIDO	</t>
        </is>
      </c>
      <c r="D1175" t="n">
        <v>3.3349</v>
      </c>
      <c r="E1175" t="n">
        <v>29.99</v>
      </c>
      <c r="F1175" t="n">
        <v>25.27</v>
      </c>
      <c r="G1175" t="n">
        <v>38.88</v>
      </c>
      <c r="H1175" t="n">
        <v>0.5</v>
      </c>
      <c r="I1175" t="n">
        <v>39</v>
      </c>
      <c r="J1175" t="n">
        <v>264.83</v>
      </c>
      <c r="K1175" t="n">
        <v>59.19</v>
      </c>
      <c r="L1175" t="n">
        <v>7.5</v>
      </c>
      <c r="M1175" t="n">
        <v>37</v>
      </c>
      <c r="N1175" t="n">
        <v>68.14</v>
      </c>
      <c r="O1175" t="n">
        <v>32896.51</v>
      </c>
      <c r="P1175" t="n">
        <v>393.93</v>
      </c>
      <c r="Q1175" t="n">
        <v>1397.23</v>
      </c>
      <c r="R1175" t="n">
        <v>108.53</v>
      </c>
      <c r="S1175" t="n">
        <v>66.97</v>
      </c>
      <c r="T1175" t="n">
        <v>18072.27</v>
      </c>
      <c r="U1175" t="n">
        <v>0.62</v>
      </c>
      <c r="V1175" t="n">
        <v>0.83</v>
      </c>
      <c r="W1175" t="n">
        <v>5.36</v>
      </c>
      <c r="X1175" t="n">
        <v>1.11</v>
      </c>
      <c r="Y1175" t="n">
        <v>1</v>
      </c>
      <c r="Z1175" t="n">
        <v>10</v>
      </c>
    </row>
    <row r="1176">
      <c r="A1176" t="n">
        <v>27</v>
      </c>
      <c r="B1176" t="n">
        <v>130</v>
      </c>
      <c r="C1176" t="inlineStr">
        <is>
          <t xml:space="preserve">CONCLUIDO	</t>
        </is>
      </c>
      <c r="D1176" t="n">
        <v>3.3434</v>
      </c>
      <c r="E1176" t="n">
        <v>29.91</v>
      </c>
      <c r="F1176" t="n">
        <v>25.25</v>
      </c>
      <c r="G1176" t="n">
        <v>39.86</v>
      </c>
      <c r="H1176" t="n">
        <v>0.52</v>
      </c>
      <c r="I1176" t="n">
        <v>38</v>
      </c>
      <c r="J1176" t="n">
        <v>265.3</v>
      </c>
      <c r="K1176" t="n">
        <v>59.19</v>
      </c>
      <c r="L1176" t="n">
        <v>7.75</v>
      </c>
      <c r="M1176" t="n">
        <v>36</v>
      </c>
      <c r="N1176" t="n">
        <v>68.36</v>
      </c>
      <c r="O1176" t="n">
        <v>32954.43</v>
      </c>
      <c r="P1176" t="n">
        <v>392.34</v>
      </c>
      <c r="Q1176" t="n">
        <v>1397.41</v>
      </c>
      <c r="R1176" t="n">
        <v>107.46</v>
      </c>
      <c r="S1176" t="n">
        <v>66.97</v>
      </c>
      <c r="T1176" t="n">
        <v>17541.42</v>
      </c>
      <c r="U1176" t="n">
        <v>0.62</v>
      </c>
      <c r="V1176" t="n">
        <v>0.83</v>
      </c>
      <c r="W1176" t="n">
        <v>5.37</v>
      </c>
      <c r="X1176" t="n">
        <v>1.08</v>
      </c>
      <c r="Y1176" t="n">
        <v>1</v>
      </c>
      <c r="Z1176" t="n">
        <v>10</v>
      </c>
    </row>
    <row r="1177">
      <c r="A1177" t="n">
        <v>28</v>
      </c>
      <c r="B1177" t="n">
        <v>130</v>
      </c>
      <c r="C1177" t="inlineStr">
        <is>
          <t xml:space="preserve">CONCLUIDO	</t>
        </is>
      </c>
      <c r="D1177" t="n">
        <v>3.3626</v>
      </c>
      <c r="E1177" t="n">
        <v>29.74</v>
      </c>
      <c r="F1177" t="n">
        <v>25.17</v>
      </c>
      <c r="G1177" t="n">
        <v>41.96</v>
      </c>
      <c r="H1177" t="n">
        <v>0.54</v>
      </c>
      <c r="I1177" t="n">
        <v>36</v>
      </c>
      <c r="J1177" t="n">
        <v>265.77</v>
      </c>
      <c r="K1177" t="n">
        <v>59.19</v>
      </c>
      <c r="L1177" t="n">
        <v>8</v>
      </c>
      <c r="M1177" t="n">
        <v>34</v>
      </c>
      <c r="N1177" t="n">
        <v>68.58</v>
      </c>
      <c r="O1177" t="n">
        <v>33012.44</v>
      </c>
      <c r="P1177" t="n">
        <v>390.78</v>
      </c>
      <c r="Q1177" t="n">
        <v>1397.34</v>
      </c>
      <c r="R1177" t="n">
        <v>105.21</v>
      </c>
      <c r="S1177" t="n">
        <v>66.97</v>
      </c>
      <c r="T1177" t="n">
        <v>16426.54</v>
      </c>
      <c r="U1177" t="n">
        <v>0.64</v>
      </c>
      <c r="V1177" t="n">
        <v>0.84</v>
      </c>
      <c r="W1177" t="n">
        <v>5.36</v>
      </c>
      <c r="X1177" t="n">
        <v>1.01</v>
      </c>
      <c r="Y1177" t="n">
        <v>1</v>
      </c>
      <c r="Z1177" t="n">
        <v>10</v>
      </c>
    </row>
    <row r="1178">
      <c r="A1178" t="n">
        <v>29</v>
      </c>
      <c r="B1178" t="n">
        <v>130</v>
      </c>
      <c r="C1178" t="inlineStr">
        <is>
          <t xml:space="preserve">CONCLUIDO	</t>
        </is>
      </c>
      <c r="D1178" t="n">
        <v>3.3714</v>
      </c>
      <c r="E1178" t="n">
        <v>29.66</v>
      </c>
      <c r="F1178" t="n">
        <v>25.15</v>
      </c>
      <c r="G1178" t="n">
        <v>43.11</v>
      </c>
      <c r="H1178" t="n">
        <v>0.55</v>
      </c>
      <c r="I1178" t="n">
        <v>35</v>
      </c>
      <c r="J1178" t="n">
        <v>266.24</v>
      </c>
      <c r="K1178" t="n">
        <v>59.19</v>
      </c>
      <c r="L1178" t="n">
        <v>8.25</v>
      </c>
      <c r="M1178" t="n">
        <v>33</v>
      </c>
      <c r="N1178" t="n">
        <v>68.8</v>
      </c>
      <c r="O1178" t="n">
        <v>33070.52</v>
      </c>
      <c r="P1178" t="n">
        <v>388.96</v>
      </c>
      <c r="Q1178" t="n">
        <v>1397.36</v>
      </c>
      <c r="R1178" t="n">
        <v>104.38</v>
      </c>
      <c r="S1178" t="n">
        <v>66.97</v>
      </c>
      <c r="T1178" t="n">
        <v>16014.95</v>
      </c>
      <c r="U1178" t="n">
        <v>0.64</v>
      </c>
      <c r="V1178" t="n">
        <v>0.84</v>
      </c>
      <c r="W1178" t="n">
        <v>5.35</v>
      </c>
      <c r="X1178" t="n">
        <v>0.98</v>
      </c>
      <c r="Y1178" t="n">
        <v>1</v>
      </c>
      <c r="Z1178" t="n">
        <v>10</v>
      </c>
    </row>
    <row r="1179">
      <c r="A1179" t="n">
        <v>30</v>
      </c>
      <c r="B1179" t="n">
        <v>130</v>
      </c>
      <c r="C1179" t="inlineStr">
        <is>
          <t xml:space="preserve">CONCLUIDO	</t>
        </is>
      </c>
      <c r="D1179" t="n">
        <v>3.3824</v>
      </c>
      <c r="E1179" t="n">
        <v>29.56</v>
      </c>
      <c r="F1179" t="n">
        <v>25.1</v>
      </c>
      <c r="G1179" t="n">
        <v>44.29</v>
      </c>
      <c r="H1179" t="n">
        <v>0.57</v>
      </c>
      <c r="I1179" t="n">
        <v>34</v>
      </c>
      <c r="J1179" t="n">
        <v>266.71</v>
      </c>
      <c r="K1179" t="n">
        <v>59.19</v>
      </c>
      <c r="L1179" t="n">
        <v>8.5</v>
      </c>
      <c r="M1179" t="n">
        <v>32</v>
      </c>
      <c r="N1179" t="n">
        <v>69.02</v>
      </c>
      <c r="O1179" t="n">
        <v>33128.7</v>
      </c>
      <c r="P1179" t="n">
        <v>387.87</v>
      </c>
      <c r="Q1179" t="n">
        <v>1397.3</v>
      </c>
      <c r="R1179" t="n">
        <v>102.76</v>
      </c>
      <c r="S1179" t="n">
        <v>66.97</v>
      </c>
      <c r="T1179" t="n">
        <v>15212.42</v>
      </c>
      <c r="U1179" t="n">
        <v>0.65</v>
      </c>
      <c r="V1179" t="n">
        <v>0.84</v>
      </c>
      <c r="W1179" t="n">
        <v>5.35</v>
      </c>
      <c r="X1179" t="n">
        <v>0.93</v>
      </c>
      <c r="Y1179" t="n">
        <v>1</v>
      </c>
      <c r="Z1179" t="n">
        <v>10</v>
      </c>
    </row>
    <row r="1180">
      <c r="A1180" t="n">
        <v>31</v>
      </c>
      <c r="B1180" t="n">
        <v>130</v>
      </c>
      <c r="C1180" t="inlineStr">
        <is>
          <t xml:space="preserve">CONCLUIDO	</t>
        </is>
      </c>
      <c r="D1180" t="n">
        <v>3.393</v>
      </c>
      <c r="E1180" t="n">
        <v>29.47</v>
      </c>
      <c r="F1180" t="n">
        <v>25.05</v>
      </c>
      <c r="G1180" t="n">
        <v>45.55</v>
      </c>
      <c r="H1180" t="n">
        <v>0.58</v>
      </c>
      <c r="I1180" t="n">
        <v>33</v>
      </c>
      <c r="J1180" t="n">
        <v>267.18</v>
      </c>
      <c r="K1180" t="n">
        <v>59.19</v>
      </c>
      <c r="L1180" t="n">
        <v>8.75</v>
      </c>
      <c r="M1180" t="n">
        <v>31</v>
      </c>
      <c r="N1180" t="n">
        <v>69.23999999999999</v>
      </c>
      <c r="O1180" t="n">
        <v>33186.95</v>
      </c>
      <c r="P1180" t="n">
        <v>386.23</v>
      </c>
      <c r="Q1180" t="n">
        <v>1397.27</v>
      </c>
      <c r="R1180" t="n">
        <v>101.33</v>
      </c>
      <c r="S1180" t="n">
        <v>66.97</v>
      </c>
      <c r="T1180" t="n">
        <v>14502.12</v>
      </c>
      <c r="U1180" t="n">
        <v>0.66</v>
      </c>
      <c r="V1180" t="n">
        <v>0.84</v>
      </c>
      <c r="W1180" t="n">
        <v>5.35</v>
      </c>
      <c r="X1180" t="n">
        <v>0.89</v>
      </c>
      <c r="Y1180" t="n">
        <v>1</v>
      </c>
      <c r="Z1180" t="n">
        <v>10</v>
      </c>
    </row>
    <row r="1181">
      <c r="A1181" t="n">
        <v>32</v>
      </c>
      <c r="B1181" t="n">
        <v>130</v>
      </c>
      <c r="C1181" t="inlineStr">
        <is>
          <t xml:space="preserve">CONCLUIDO	</t>
        </is>
      </c>
      <c r="D1181" t="n">
        <v>3.399</v>
      </c>
      <c r="E1181" t="n">
        <v>29.42</v>
      </c>
      <c r="F1181" t="n">
        <v>25.05</v>
      </c>
      <c r="G1181" t="n">
        <v>46.97</v>
      </c>
      <c r="H1181" t="n">
        <v>0.6</v>
      </c>
      <c r="I1181" t="n">
        <v>32</v>
      </c>
      <c r="J1181" t="n">
        <v>267.66</v>
      </c>
      <c r="K1181" t="n">
        <v>59.19</v>
      </c>
      <c r="L1181" t="n">
        <v>9</v>
      </c>
      <c r="M1181" t="n">
        <v>30</v>
      </c>
      <c r="N1181" t="n">
        <v>69.45999999999999</v>
      </c>
      <c r="O1181" t="n">
        <v>33245.29</v>
      </c>
      <c r="P1181" t="n">
        <v>385.04</v>
      </c>
      <c r="Q1181" t="n">
        <v>1397.21</v>
      </c>
      <c r="R1181" t="n">
        <v>101.33</v>
      </c>
      <c r="S1181" t="n">
        <v>66.97</v>
      </c>
      <c r="T1181" t="n">
        <v>14507.07</v>
      </c>
      <c r="U1181" t="n">
        <v>0.66</v>
      </c>
      <c r="V1181" t="n">
        <v>0.84</v>
      </c>
      <c r="W1181" t="n">
        <v>5.35</v>
      </c>
      <c r="X1181" t="n">
        <v>0.89</v>
      </c>
      <c r="Y1181" t="n">
        <v>1</v>
      </c>
      <c r="Z1181" t="n">
        <v>10</v>
      </c>
    </row>
    <row r="1182">
      <c r="A1182" t="n">
        <v>33</v>
      </c>
      <c r="B1182" t="n">
        <v>130</v>
      </c>
      <c r="C1182" t="inlineStr">
        <is>
          <t xml:space="preserve">CONCLUIDO	</t>
        </is>
      </c>
      <c r="D1182" t="n">
        <v>3.406</v>
      </c>
      <c r="E1182" t="n">
        <v>29.36</v>
      </c>
      <c r="F1182" t="n">
        <v>25.04</v>
      </c>
      <c r="G1182" t="n">
        <v>48.46</v>
      </c>
      <c r="H1182" t="n">
        <v>0.61</v>
      </c>
      <c r="I1182" t="n">
        <v>31</v>
      </c>
      <c r="J1182" t="n">
        <v>268.13</v>
      </c>
      <c r="K1182" t="n">
        <v>59.19</v>
      </c>
      <c r="L1182" t="n">
        <v>9.25</v>
      </c>
      <c r="M1182" t="n">
        <v>29</v>
      </c>
      <c r="N1182" t="n">
        <v>69.69</v>
      </c>
      <c r="O1182" t="n">
        <v>33303.72</v>
      </c>
      <c r="P1182" t="n">
        <v>384.38</v>
      </c>
      <c r="Q1182" t="n">
        <v>1397.2</v>
      </c>
      <c r="R1182" t="n">
        <v>101.09</v>
      </c>
      <c r="S1182" t="n">
        <v>66.97</v>
      </c>
      <c r="T1182" t="n">
        <v>14393.7</v>
      </c>
      <c r="U1182" t="n">
        <v>0.66</v>
      </c>
      <c r="V1182" t="n">
        <v>0.84</v>
      </c>
      <c r="W1182" t="n">
        <v>5.34</v>
      </c>
      <c r="X1182" t="n">
        <v>0.87</v>
      </c>
      <c r="Y1182" t="n">
        <v>1</v>
      </c>
      <c r="Z1182" t="n">
        <v>10</v>
      </c>
    </row>
    <row r="1183">
      <c r="A1183" t="n">
        <v>34</v>
      </c>
      <c r="B1183" t="n">
        <v>130</v>
      </c>
      <c r="C1183" t="inlineStr">
        <is>
          <t xml:space="preserve">CONCLUIDO	</t>
        </is>
      </c>
      <c r="D1183" t="n">
        <v>3.4164</v>
      </c>
      <c r="E1183" t="n">
        <v>29.27</v>
      </c>
      <c r="F1183" t="n">
        <v>25</v>
      </c>
      <c r="G1183" t="n">
        <v>50</v>
      </c>
      <c r="H1183" t="n">
        <v>0.63</v>
      </c>
      <c r="I1183" t="n">
        <v>30</v>
      </c>
      <c r="J1183" t="n">
        <v>268.61</v>
      </c>
      <c r="K1183" t="n">
        <v>59.19</v>
      </c>
      <c r="L1183" t="n">
        <v>9.5</v>
      </c>
      <c r="M1183" t="n">
        <v>28</v>
      </c>
      <c r="N1183" t="n">
        <v>69.91</v>
      </c>
      <c r="O1183" t="n">
        <v>33362.23</v>
      </c>
      <c r="P1183" t="n">
        <v>382.94</v>
      </c>
      <c r="Q1183" t="n">
        <v>1397.23</v>
      </c>
      <c r="R1183" t="n">
        <v>99.77</v>
      </c>
      <c r="S1183" t="n">
        <v>66.97</v>
      </c>
      <c r="T1183" t="n">
        <v>13736.05</v>
      </c>
      <c r="U1183" t="n">
        <v>0.67</v>
      </c>
      <c r="V1183" t="n">
        <v>0.84</v>
      </c>
      <c r="W1183" t="n">
        <v>5.34</v>
      </c>
      <c r="X1183" t="n">
        <v>0.83</v>
      </c>
      <c r="Y1183" t="n">
        <v>1</v>
      </c>
      <c r="Z1183" t="n">
        <v>10</v>
      </c>
    </row>
    <row r="1184">
      <c r="A1184" t="n">
        <v>35</v>
      </c>
      <c r="B1184" t="n">
        <v>130</v>
      </c>
      <c r="C1184" t="inlineStr">
        <is>
          <t xml:space="preserve">CONCLUIDO	</t>
        </is>
      </c>
      <c r="D1184" t="n">
        <v>3.4278</v>
      </c>
      <c r="E1184" t="n">
        <v>29.17</v>
      </c>
      <c r="F1184" t="n">
        <v>24.95</v>
      </c>
      <c r="G1184" t="n">
        <v>51.62</v>
      </c>
      <c r="H1184" t="n">
        <v>0.64</v>
      </c>
      <c r="I1184" t="n">
        <v>29</v>
      </c>
      <c r="J1184" t="n">
        <v>269.08</v>
      </c>
      <c r="K1184" t="n">
        <v>59.19</v>
      </c>
      <c r="L1184" t="n">
        <v>9.75</v>
      </c>
      <c r="M1184" t="n">
        <v>27</v>
      </c>
      <c r="N1184" t="n">
        <v>70.14</v>
      </c>
      <c r="O1184" t="n">
        <v>33420.83</v>
      </c>
      <c r="P1184" t="n">
        <v>380.89</v>
      </c>
      <c r="Q1184" t="n">
        <v>1397.26</v>
      </c>
      <c r="R1184" t="n">
        <v>98.23999999999999</v>
      </c>
      <c r="S1184" t="n">
        <v>66.97</v>
      </c>
      <c r="T1184" t="n">
        <v>12977.01</v>
      </c>
      <c r="U1184" t="n">
        <v>0.68</v>
      </c>
      <c r="V1184" t="n">
        <v>0.84</v>
      </c>
      <c r="W1184" t="n">
        <v>5.34</v>
      </c>
      <c r="X1184" t="n">
        <v>0.78</v>
      </c>
      <c r="Y1184" t="n">
        <v>1</v>
      </c>
      <c r="Z1184" t="n">
        <v>10</v>
      </c>
    </row>
    <row r="1185">
      <c r="A1185" t="n">
        <v>36</v>
      </c>
      <c r="B1185" t="n">
        <v>130</v>
      </c>
      <c r="C1185" t="inlineStr">
        <is>
          <t xml:space="preserve">CONCLUIDO	</t>
        </is>
      </c>
      <c r="D1185" t="n">
        <v>3.4251</v>
      </c>
      <c r="E1185" t="n">
        <v>29.2</v>
      </c>
      <c r="F1185" t="n">
        <v>24.97</v>
      </c>
      <c r="G1185" t="n">
        <v>51.67</v>
      </c>
      <c r="H1185" t="n">
        <v>0.66</v>
      </c>
      <c r="I1185" t="n">
        <v>29</v>
      </c>
      <c r="J1185" t="n">
        <v>269.56</v>
      </c>
      <c r="K1185" t="n">
        <v>59.19</v>
      </c>
      <c r="L1185" t="n">
        <v>10</v>
      </c>
      <c r="M1185" t="n">
        <v>27</v>
      </c>
      <c r="N1185" t="n">
        <v>70.36</v>
      </c>
      <c r="O1185" t="n">
        <v>33479.51</v>
      </c>
      <c r="P1185" t="n">
        <v>380.19</v>
      </c>
      <c r="Q1185" t="n">
        <v>1397.3</v>
      </c>
      <c r="R1185" t="n">
        <v>98.89</v>
      </c>
      <c r="S1185" t="n">
        <v>66.97</v>
      </c>
      <c r="T1185" t="n">
        <v>13303.36</v>
      </c>
      <c r="U1185" t="n">
        <v>0.68</v>
      </c>
      <c r="V1185" t="n">
        <v>0.84</v>
      </c>
      <c r="W1185" t="n">
        <v>5.34</v>
      </c>
      <c r="X1185" t="n">
        <v>0.8100000000000001</v>
      </c>
      <c r="Y1185" t="n">
        <v>1</v>
      </c>
      <c r="Z1185" t="n">
        <v>10</v>
      </c>
    </row>
    <row r="1186">
      <c r="A1186" t="n">
        <v>37</v>
      </c>
      <c r="B1186" t="n">
        <v>130</v>
      </c>
      <c r="C1186" t="inlineStr">
        <is>
          <t xml:space="preserve">CONCLUIDO	</t>
        </is>
      </c>
      <c r="D1186" t="n">
        <v>3.4354</v>
      </c>
      <c r="E1186" t="n">
        <v>29.11</v>
      </c>
      <c r="F1186" t="n">
        <v>24.93</v>
      </c>
      <c r="G1186" t="n">
        <v>53.43</v>
      </c>
      <c r="H1186" t="n">
        <v>0.68</v>
      </c>
      <c r="I1186" t="n">
        <v>28</v>
      </c>
      <c r="J1186" t="n">
        <v>270.03</v>
      </c>
      <c r="K1186" t="n">
        <v>59.19</v>
      </c>
      <c r="L1186" t="n">
        <v>10.25</v>
      </c>
      <c r="M1186" t="n">
        <v>26</v>
      </c>
      <c r="N1186" t="n">
        <v>70.59</v>
      </c>
      <c r="O1186" t="n">
        <v>33538.28</v>
      </c>
      <c r="P1186" t="n">
        <v>379.35</v>
      </c>
      <c r="Q1186" t="n">
        <v>1397.19</v>
      </c>
      <c r="R1186" t="n">
        <v>97.73</v>
      </c>
      <c r="S1186" t="n">
        <v>66.97</v>
      </c>
      <c r="T1186" t="n">
        <v>12729.11</v>
      </c>
      <c r="U1186" t="n">
        <v>0.6899999999999999</v>
      </c>
      <c r="V1186" t="n">
        <v>0.84</v>
      </c>
      <c r="W1186" t="n">
        <v>5.33</v>
      </c>
      <c r="X1186" t="n">
        <v>0.77</v>
      </c>
      <c r="Y1186" t="n">
        <v>1</v>
      </c>
      <c r="Z1186" t="n">
        <v>10</v>
      </c>
    </row>
    <row r="1187">
      <c r="A1187" t="n">
        <v>38</v>
      </c>
      <c r="B1187" t="n">
        <v>130</v>
      </c>
      <c r="C1187" t="inlineStr">
        <is>
          <t xml:space="preserve">CONCLUIDO	</t>
        </is>
      </c>
      <c r="D1187" t="n">
        <v>3.4438</v>
      </c>
      <c r="E1187" t="n">
        <v>29.04</v>
      </c>
      <c r="F1187" t="n">
        <v>24.91</v>
      </c>
      <c r="G1187" t="n">
        <v>55.36</v>
      </c>
      <c r="H1187" t="n">
        <v>0.6899999999999999</v>
      </c>
      <c r="I1187" t="n">
        <v>27</v>
      </c>
      <c r="J1187" t="n">
        <v>270.51</v>
      </c>
      <c r="K1187" t="n">
        <v>59.19</v>
      </c>
      <c r="L1187" t="n">
        <v>10.5</v>
      </c>
      <c r="M1187" t="n">
        <v>25</v>
      </c>
      <c r="N1187" t="n">
        <v>70.81999999999999</v>
      </c>
      <c r="O1187" t="n">
        <v>33597.14</v>
      </c>
      <c r="P1187" t="n">
        <v>377.49</v>
      </c>
      <c r="Q1187" t="n">
        <v>1397.23</v>
      </c>
      <c r="R1187" t="n">
        <v>96.84999999999999</v>
      </c>
      <c r="S1187" t="n">
        <v>66.97</v>
      </c>
      <c r="T1187" t="n">
        <v>12292.2</v>
      </c>
      <c r="U1187" t="n">
        <v>0.6899999999999999</v>
      </c>
      <c r="V1187" t="n">
        <v>0.84</v>
      </c>
      <c r="W1187" t="n">
        <v>5.34</v>
      </c>
      <c r="X1187" t="n">
        <v>0.75</v>
      </c>
      <c r="Y1187" t="n">
        <v>1</v>
      </c>
      <c r="Z1187" t="n">
        <v>10</v>
      </c>
    </row>
    <row r="1188">
      <c r="A1188" t="n">
        <v>39</v>
      </c>
      <c r="B1188" t="n">
        <v>130</v>
      </c>
      <c r="C1188" t="inlineStr">
        <is>
          <t xml:space="preserve">CONCLUIDO	</t>
        </is>
      </c>
      <c r="D1188" t="n">
        <v>3.4527</v>
      </c>
      <c r="E1188" t="n">
        <v>28.96</v>
      </c>
      <c r="F1188" t="n">
        <v>24.89</v>
      </c>
      <c r="G1188" t="n">
        <v>57.43</v>
      </c>
      <c r="H1188" t="n">
        <v>0.71</v>
      </c>
      <c r="I1188" t="n">
        <v>26</v>
      </c>
      <c r="J1188" t="n">
        <v>270.99</v>
      </c>
      <c r="K1188" t="n">
        <v>59.19</v>
      </c>
      <c r="L1188" t="n">
        <v>10.75</v>
      </c>
      <c r="M1188" t="n">
        <v>24</v>
      </c>
      <c r="N1188" t="n">
        <v>71.04000000000001</v>
      </c>
      <c r="O1188" t="n">
        <v>33656.08</v>
      </c>
      <c r="P1188" t="n">
        <v>375.24</v>
      </c>
      <c r="Q1188" t="n">
        <v>1397.21</v>
      </c>
      <c r="R1188" t="n">
        <v>96.06</v>
      </c>
      <c r="S1188" t="n">
        <v>66.97</v>
      </c>
      <c r="T1188" t="n">
        <v>11901.6</v>
      </c>
      <c r="U1188" t="n">
        <v>0.7</v>
      </c>
      <c r="V1188" t="n">
        <v>0.85</v>
      </c>
      <c r="W1188" t="n">
        <v>5.34</v>
      </c>
      <c r="X1188" t="n">
        <v>0.72</v>
      </c>
      <c r="Y1188" t="n">
        <v>1</v>
      </c>
      <c r="Z1188" t="n">
        <v>10</v>
      </c>
    </row>
    <row r="1189">
      <c r="A1189" t="n">
        <v>40</v>
      </c>
      <c r="B1189" t="n">
        <v>130</v>
      </c>
      <c r="C1189" t="inlineStr">
        <is>
          <t xml:space="preserve">CONCLUIDO	</t>
        </is>
      </c>
      <c r="D1189" t="n">
        <v>3.4528</v>
      </c>
      <c r="E1189" t="n">
        <v>28.96</v>
      </c>
      <c r="F1189" t="n">
        <v>24.89</v>
      </c>
      <c r="G1189" t="n">
        <v>57.43</v>
      </c>
      <c r="H1189" t="n">
        <v>0.72</v>
      </c>
      <c r="I1189" t="n">
        <v>26</v>
      </c>
      <c r="J1189" t="n">
        <v>271.47</v>
      </c>
      <c r="K1189" t="n">
        <v>59.19</v>
      </c>
      <c r="L1189" t="n">
        <v>11</v>
      </c>
      <c r="M1189" t="n">
        <v>24</v>
      </c>
      <c r="N1189" t="n">
        <v>71.27</v>
      </c>
      <c r="O1189" t="n">
        <v>33715.11</v>
      </c>
      <c r="P1189" t="n">
        <v>375.07</v>
      </c>
      <c r="Q1189" t="n">
        <v>1397.23</v>
      </c>
      <c r="R1189" t="n">
        <v>95.86</v>
      </c>
      <c r="S1189" t="n">
        <v>66.97</v>
      </c>
      <c r="T1189" t="n">
        <v>11803.57</v>
      </c>
      <c r="U1189" t="n">
        <v>0.7</v>
      </c>
      <c r="V1189" t="n">
        <v>0.85</v>
      </c>
      <c r="W1189" t="n">
        <v>5.34</v>
      </c>
      <c r="X1189" t="n">
        <v>0.72</v>
      </c>
      <c r="Y1189" t="n">
        <v>1</v>
      </c>
      <c r="Z1189" t="n">
        <v>10</v>
      </c>
    </row>
    <row r="1190">
      <c r="A1190" t="n">
        <v>41</v>
      </c>
      <c r="B1190" t="n">
        <v>130</v>
      </c>
      <c r="C1190" t="inlineStr">
        <is>
          <t xml:space="preserve">CONCLUIDO	</t>
        </is>
      </c>
      <c r="D1190" t="n">
        <v>3.4621</v>
      </c>
      <c r="E1190" t="n">
        <v>28.88</v>
      </c>
      <c r="F1190" t="n">
        <v>24.86</v>
      </c>
      <c r="G1190" t="n">
        <v>59.66</v>
      </c>
      <c r="H1190" t="n">
        <v>0.74</v>
      </c>
      <c r="I1190" t="n">
        <v>25</v>
      </c>
      <c r="J1190" t="n">
        <v>271.95</v>
      </c>
      <c r="K1190" t="n">
        <v>59.19</v>
      </c>
      <c r="L1190" t="n">
        <v>11.25</v>
      </c>
      <c r="M1190" t="n">
        <v>23</v>
      </c>
      <c r="N1190" t="n">
        <v>71.5</v>
      </c>
      <c r="O1190" t="n">
        <v>33774.23</v>
      </c>
      <c r="P1190" t="n">
        <v>374.38</v>
      </c>
      <c r="Q1190" t="n">
        <v>1397.21</v>
      </c>
      <c r="R1190" t="n">
        <v>95.18000000000001</v>
      </c>
      <c r="S1190" t="n">
        <v>66.97</v>
      </c>
      <c r="T1190" t="n">
        <v>11467.93</v>
      </c>
      <c r="U1190" t="n">
        <v>0.7</v>
      </c>
      <c r="V1190" t="n">
        <v>0.85</v>
      </c>
      <c r="W1190" t="n">
        <v>5.33</v>
      </c>
      <c r="X1190" t="n">
        <v>0.6899999999999999</v>
      </c>
      <c r="Y1190" t="n">
        <v>1</v>
      </c>
      <c r="Z1190" t="n">
        <v>10</v>
      </c>
    </row>
    <row r="1191">
      <c r="A1191" t="n">
        <v>42</v>
      </c>
      <c r="B1191" t="n">
        <v>130</v>
      </c>
      <c r="C1191" t="inlineStr">
        <is>
          <t xml:space="preserve">CONCLUIDO	</t>
        </is>
      </c>
      <c r="D1191" t="n">
        <v>3.4607</v>
      </c>
      <c r="E1191" t="n">
        <v>28.9</v>
      </c>
      <c r="F1191" t="n">
        <v>24.87</v>
      </c>
      <c r="G1191" t="n">
        <v>59.68</v>
      </c>
      <c r="H1191" t="n">
        <v>0.75</v>
      </c>
      <c r="I1191" t="n">
        <v>25</v>
      </c>
      <c r="J1191" t="n">
        <v>272.43</v>
      </c>
      <c r="K1191" t="n">
        <v>59.19</v>
      </c>
      <c r="L1191" t="n">
        <v>11.5</v>
      </c>
      <c r="M1191" t="n">
        <v>23</v>
      </c>
      <c r="N1191" t="n">
        <v>71.73</v>
      </c>
      <c r="O1191" t="n">
        <v>33833.57</v>
      </c>
      <c r="P1191" t="n">
        <v>373.19</v>
      </c>
      <c r="Q1191" t="n">
        <v>1397.31</v>
      </c>
      <c r="R1191" t="n">
        <v>95.25</v>
      </c>
      <c r="S1191" t="n">
        <v>66.97</v>
      </c>
      <c r="T1191" t="n">
        <v>11503.88</v>
      </c>
      <c r="U1191" t="n">
        <v>0.7</v>
      </c>
      <c r="V1191" t="n">
        <v>0.85</v>
      </c>
      <c r="W1191" t="n">
        <v>5.34</v>
      </c>
      <c r="X1191" t="n">
        <v>0.7</v>
      </c>
      <c r="Y1191" t="n">
        <v>1</v>
      </c>
      <c r="Z1191" t="n">
        <v>10</v>
      </c>
    </row>
    <row r="1192">
      <c r="A1192" t="n">
        <v>43</v>
      </c>
      <c r="B1192" t="n">
        <v>130</v>
      </c>
      <c r="C1192" t="inlineStr">
        <is>
          <t xml:space="preserve">CONCLUIDO	</t>
        </is>
      </c>
      <c r="D1192" t="n">
        <v>3.473</v>
      </c>
      <c r="E1192" t="n">
        <v>28.79</v>
      </c>
      <c r="F1192" t="n">
        <v>24.82</v>
      </c>
      <c r="G1192" t="n">
        <v>62.04</v>
      </c>
      <c r="H1192" t="n">
        <v>0.77</v>
      </c>
      <c r="I1192" t="n">
        <v>24</v>
      </c>
      <c r="J1192" t="n">
        <v>272.91</v>
      </c>
      <c r="K1192" t="n">
        <v>59.19</v>
      </c>
      <c r="L1192" t="n">
        <v>11.75</v>
      </c>
      <c r="M1192" t="n">
        <v>22</v>
      </c>
      <c r="N1192" t="n">
        <v>71.95999999999999</v>
      </c>
      <c r="O1192" t="n">
        <v>33892.87</v>
      </c>
      <c r="P1192" t="n">
        <v>371.59</v>
      </c>
      <c r="Q1192" t="n">
        <v>1397.18</v>
      </c>
      <c r="R1192" t="n">
        <v>93.89</v>
      </c>
      <c r="S1192" t="n">
        <v>66.97</v>
      </c>
      <c r="T1192" t="n">
        <v>10827.13</v>
      </c>
      <c r="U1192" t="n">
        <v>0.71</v>
      </c>
      <c r="V1192" t="n">
        <v>0.85</v>
      </c>
      <c r="W1192" t="n">
        <v>5.33</v>
      </c>
      <c r="X1192" t="n">
        <v>0.65</v>
      </c>
      <c r="Y1192" t="n">
        <v>1</v>
      </c>
      <c r="Z1192" t="n">
        <v>10</v>
      </c>
    </row>
    <row r="1193">
      <c r="A1193" t="n">
        <v>44</v>
      </c>
      <c r="B1193" t="n">
        <v>130</v>
      </c>
      <c r="C1193" t="inlineStr">
        <is>
          <t xml:space="preserve">CONCLUIDO	</t>
        </is>
      </c>
      <c r="D1193" t="n">
        <v>3.472</v>
      </c>
      <c r="E1193" t="n">
        <v>28.8</v>
      </c>
      <c r="F1193" t="n">
        <v>24.82</v>
      </c>
      <c r="G1193" t="n">
        <v>62.06</v>
      </c>
      <c r="H1193" t="n">
        <v>0.78</v>
      </c>
      <c r="I1193" t="n">
        <v>24</v>
      </c>
      <c r="J1193" t="n">
        <v>273.39</v>
      </c>
      <c r="K1193" t="n">
        <v>59.19</v>
      </c>
      <c r="L1193" t="n">
        <v>12</v>
      </c>
      <c r="M1193" t="n">
        <v>22</v>
      </c>
      <c r="N1193" t="n">
        <v>72.2</v>
      </c>
      <c r="O1193" t="n">
        <v>33952.26</v>
      </c>
      <c r="P1193" t="n">
        <v>370.48</v>
      </c>
      <c r="Q1193" t="n">
        <v>1397.2</v>
      </c>
      <c r="R1193" t="n">
        <v>94.28</v>
      </c>
      <c r="S1193" t="n">
        <v>66.97</v>
      </c>
      <c r="T1193" t="n">
        <v>11021.65</v>
      </c>
      <c r="U1193" t="n">
        <v>0.71</v>
      </c>
      <c r="V1193" t="n">
        <v>0.85</v>
      </c>
      <c r="W1193" t="n">
        <v>5.32</v>
      </c>
      <c r="X1193" t="n">
        <v>0.66</v>
      </c>
      <c r="Y1193" t="n">
        <v>1</v>
      </c>
      <c r="Z1193" t="n">
        <v>10</v>
      </c>
    </row>
    <row r="1194">
      <c r="A1194" t="n">
        <v>45</v>
      </c>
      <c r="B1194" t="n">
        <v>130</v>
      </c>
      <c r="C1194" t="inlineStr">
        <is>
          <t xml:space="preserve">CONCLUIDO	</t>
        </is>
      </c>
      <c r="D1194" t="n">
        <v>3.4821</v>
      </c>
      <c r="E1194" t="n">
        <v>28.72</v>
      </c>
      <c r="F1194" t="n">
        <v>24.79</v>
      </c>
      <c r="G1194" t="n">
        <v>64.67</v>
      </c>
      <c r="H1194" t="n">
        <v>0.8</v>
      </c>
      <c r="I1194" t="n">
        <v>23</v>
      </c>
      <c r="J1194" t="n">
        <v>273.87</v>
      </c>
      <c r="K1194" t="n">
        <v>59.19</v>
      </c>
      <c r="L1194" t="n">
        <v>12.25</v>
      </c>
      <c r="M1194" t="n">
        <v>21</v>
      </c>
      <c r="N1194" t="n">
        <v>72.43000000000001</v>
      </c>
      <c r="O1194" t="n">
        <v>34011.74</v>
      </c>
      <c r="P1194" t="n">
        <v>369.23</v>
      </c>
      <c r="Q1194" t="n">
        <v>1397.2</v>
      </c>
      <c r="R1194" t="n">
        <v>92.95</v>
      </c>
      <c r="S1194" t="n">
        <v>66.97</v>
      </c>
      <c r="T1194" t="n">
        <v>10360.57</v>
      </c>
      <c r="U1194" t="n">
        <v>0.72</v>
      </c>
      <c r="V1194" t="n">
        <v>0.85</v>
      </c>
      <c r="W1194" t="n">
        <v>5.33</v>
      </c>
      <c r="X1194" t="n">
        <v>0.62</v>
      </c>
      <c r="Y1194" t="n">
        <v>1</v>
      </c>
      <c r="Z1194" t="n">
        <v>10</v>
      </c>
    </row>
    <row r="1195">
      <c r="A1195" t="n">
        <v>46</v>
      </c>
      <c r="B1195" t="n">
        <v>130</v>
      </c>
      <c r="C1195" t="inlineStr">
        <is>
          <t xml:space="preserve">CONCLUIDO	</t>
        </is>
      </c>
      <c r="D1195" t="n">
        <v>3.482</v>
      </c>
      <c r="E1195" t="n">
        <v>28.72</v>
      </c>
      <c r="F1195" t="n">
        <v>24.79</v>
      </c>
      <c r="G1195" t="n">
        <v>64.67</v>
      </c>
      <c r="H1195" t="n">
        <v>0.8100000000000001</v>
      </c>
      <c r="I1195" t="n">
        <v>23</v>
      </c>
      <c r="J1195" t="n">
        <v>274.35</v>
      </c>
      <c r="K1195" t="n">
        <v>59.19</v>
      </c>
      <c r="L1195" t="n">
        <v>12.5</v>
      </c>
      <c r="M1195" t="n">
        <v>21</v>
      </c>
      <c r="N1195" t="n">
        <v>72.66</v>
      </c>
      <c r="O1195" t="n">
        <v>34071.31</v>
      </c>
      <c r="P1195" t="n">
        <v>368.07</v>
      </c>
      <c r="Q1195" t="n">
        <v>1397.2</v>
      </c>
      <c r="R1195" t="n">
        <v>92.77</v>
      </c>
      <c r="S1195" t="n">
        <v>66.97</v>
      </c>
      <c r="T1195" t="n">
        <v>10270.75</v>
      </c>
      <c r="U1195" t="n">
        <v>0.72</v>
      </c>
      <c r="V1195" t="n">
        <v>0.85</v>
      </c>
      <c r="W1195" t="n">
        <v>5.33</v>
      </c>
      <c r="X1195" t="n">
        <v>0.62</v>
      </c>
      <c r="Y1195" t="n">
        <v>1</v>
      </c>
      <c r="Z1195" t="n">
        <v>10</v>
      </c>
    </row>
    <row r="1196">
      <c r="A1196" t="n">
        <v>47</v>
      </c>
      <c r="B1196" t="n">
        <v>130</v>
      </c>
      <c r="C1196" t="inlineStr">
        <is>
          <t xml:space="preserve">CONCLUIDO	</t>
        </is>
      </c>
      <c r="D1196" t="n">
        <v>3.4887</v>
      </c>
      <c r="E1196" t="n">
        <v>28.66</v>
      </c>
      <c r="F1196" t="n">
        <v>24.78</v>
      </c>
      <c r="G1196" t="n">
        <v>67.59</v>
      </c>
      <c r="H1196" t="n">
        <v>0.83</v>
      </c>
      <c r="I1196" t="n">
        <v>22</v>
      </c>
      <c r="J1196" t="n">
        <v>274.84</v>
      </c>
      <c r="K1196" t="n">
        <v>59.19</v>
      </c>
      <c r="L1196" t="n">
        <v>12.75</v>
      </c>
      <c r="M1196" t="n">
        <v>20</v>
      </c>
      <c r="N1196" t="n">
        <v>72.89</v>
      </c>
      <c r="O1196" t="n">
        <v>34130.98</v>
      </c>
      <c r="P1196" t="n">
        <v>368.2</v>
      </c>
      <c r="Q1196" t="n">
        <v>1397.23</v>
      </c>
      <c r="R1196" t="n">
        <v>92.55</v>
      </c>
      <c r="S1196" t="n">
        <v>66.97</v>
      </c>
      <c r="T1196" t="n">
        <v>10168.56</v>
      </c>
      <c r="U1196" t="n">
        <v>0.72</v>
      </c>
      <c r="V1196" t="n">
        <v>0.85</v>
      </c>
      <c r="W1196" t="n">
        <v>5.33</v>
      </c>
      <c r="X1196" t="n">
        <v>0.62</v>
      </c>
      <c r="Y1196" t="n">
        <v>1</v>
      </c>
      <c r="Z1196" t="n">
        <v>10</v>
      </c>
    </row>
    <row r="1197">
      <c r="A1197" t="n">
        <v>48</v>
      </c>
      <c r="B1197" t="n">
        <v>130</v>
      </c>
      <c r="C1197" t="inlineStr">
        <is>
          <t xml:space="preserve">CONCLUIDO	</t>
        </is>
      </c>
      <c r="D1197" t="n">
        <v>3.4903</v>
      </c>
      <c r="E1197" t="n">
        <v>28.65</v>
      </c>
      <c r="F1197" t="n">
        <v>24.77</v>
      </c>
      <c r="G1197" t="n">
        <v>67.56</v>
      </c>
      <c r="H1197" t="n">
        <v>0.84</v>
      </c>
      <c r="I1197" t="n">
        <v>22</v>
      </c>
      <c r="J1197" t="n">
        <v>275.32</v>
      </c>
      <c r="K1197" t="n">
        <v>59.19</v>
      </c>
      <c r="L1197" t="n">
        <v>13</v>
      </c>
      <c r="M1197" t="n">
        <v>20</v>
      </c>
      <c r="N1197" t="n">
        <v>73.13</v>
      </c>
      <c r="O1197" t="n">
        <v>34190.73</v>
      </c>
      <c r="P1197" t="n">
        <v>365.55</v>
      </c>
      <c r="Q1197" t="n">
        <v>1397.28</v>
      </c>
      <c r="R1197" t="n">
        <v>92.47</v>
      </c>
      <c r="S1197" t="n">
        <v>66.97</v>
      </c>
      <c r="T1197" t="n">
        <v>10126.57</v>
      </c>
      <c r="U1197" t="n">
        <v>0.72</v>
      </c>
      <c r="V1197" t="n">
        <v>0.85</v>
      </c>
      <c r="W1197" t="n">
        <v>5.32</v>
      </c>
      <c r="X1197" t="n">
        <v>0.6</v>
      </c>
      <c r="Y1197" t="n">
        <v>1</v>
      </c>
      <c r="Z1197" t="n">
        <v>10</v>
      </c>
    </row>
    <row r="1198">
      <c r="A1198" t="n">
        <v>49</v>
      </c>
      <c r="B1198" t="n">
        <v>130</v>
      </c>
      <c r="C1198" t="inlineStr">
        <is>
          <t xml:space="preserve">CONCLUIDO	</t>
        </is>
      </c>
      <c r="D1198" t="n">
        <v>3.5004</v>
      </c>
      <c r="E1198" t="n">
        <v>28.57</v>
      </c>
      <c r="F1198" t="n">
        <v>24.74</v>
      </c>
      <c r="G1198" t="n">
        <v>70.68000000000001</v>
      </c>
      <c r="H1198" t="n">
        <v>0.86</v>
      </c>
      <c r="I1198" t="n">
        <v>21</v>
      </c>
      <c r="J1198" t="n">
        <v>275.81</v>
      </c>
      <c r="K1198" t="n">
        <v>59.19</v>
      </c>
      <c r="L1198" t="n">
        <v>13.25</v>
      </c>
      <c r="M1198" t="n">
        <v>19</v>
      </c>
      <c r="N1198" t="n">
        <v>73.36</v>
      </c>
      <c r="O1198" t="n">
        <v>34250.57</v>
      </c>
      <c r="P1198" t="n">
        <v>364.43</v>
      </c>
      <c r="Q1198" t="n">
        <v>1397.19</v>
      </c>
      <c r="R1198" t="n">
        <v>91.15000000000001</v>
      </c>
      <c r="S1198" t="n">
        <v>66.97</v>
      </c>
      <c r="T1198" t="n">
        <v>9473.360000000001</v>
      </c>
      <c r="U1198" t="n">
        <v>0.73</v>
      </c>
      <c r="V1198" t="n">
        <v>0.85</v>
      </c>
      <c r="W1198" t="n">
        <v>5.33</v>
      </c>
      <c r="X1198" t="n">
        <v>0.57</v>
      </c>
      <c r="Y1198" t="n">
        <v>1</v>
      </c>
      <c r="Z1198" t="n">
        <v>10</v>
      </c>
    </row>
    <row r="1199">
      <c r="A1199" t="n">
        <v>50</v>
      </c>
      <c r="B1199" t="n">
        <v>130</v>
      </c>
      <c r="C1199" t="inlineStr">
        <is>
          <t xml:space="preserve">CONCLUIDO	</t>
        </is>
      </c>
      <c r="D1199" t="n">
        <v>3.5006</v>
      </c>
      <c r="E1199" t="n">
        <v>28.57</v>
      </c>
      <c r="F1199" t="n">
        <v>24.73</v>
      </c>
      <c r="G1199" t="n">
        <v>70.67</v>
      </c>
      <c r="H1199" t="n">
        <v>0.87</v>
      </c>
      <c r="I1199" t="n">
        <v>21</v>
      </c>
      <c r="J1199" t="n">
        <v>276.29</v>
      </c>
      <c r="K1199" t="n">
        <v>59.19</v>
      </c>
      <c r="L1199" t="n">
        <v>13.5</v>
      </c>
      <c r="M1199" t="n">
        <v>19</v>
      </c>
      <c r="N1199" t="n">
        <v>73.59999999999999</v>
      </c>
      <c r="O1199" t="n">
        <v>34310.51</v>
      </c>
      <c r="P1199" t="n">
        <v>363.2</v>
      </c>
      <c r="Q1199" t="n">
        <v>1397.21</v>
      </c>
      <c r="R1199" t="n">
        <v>90.91</v>
      </c>
      <c r="S1199" t="n">
        <v>66.97</v>
      </c>
      <c r="T1199" t="n">
        <v>9351.68</v>
      </c>
      <c r="U1199" t="n">
        <v>0.74</v>
      </c>
      <c r="V1199" t="n">
        <v>0.85</v>
      </c>
      <c r="W1199" t="n">
        <v>5.33</v>
      </c>
      <c r="X1199" t="n">
        <v>0.57</v>
      </c>
      <c r="Y1199" t="n">
        <v>1</v>
      </c>
      <c r="Z1199" t="n">
        <v>10</v>
      </c>
    </row>
    <row r="1200">
      <c r="A1200" t="n">
        <v>51</v>
      </c>
      <c r="B1200" t="n">
        <v>130</v>
      </c>
      <c r="C1200" t="inlineStr">
        <is>
          <t xml:space="preserve">CONCLUIDO	</t>
        </is>
      </c>
      <c r="D1200" t="n">
        <v>3.5094</v>
      </c>
      <c r="E1200" t="n">
        <v>28.5</v>
      </c>
      <c r="F1200" t="n">
        <v>24.71</v>
      </c>
      <c r="G1200" t="n">
        <v>74.14</v>
      </c>
      <c r="H1200" t="n">
        <v>0.88</v>
      </c>
      <c r="I1200" t="n">
        <v>20</v>
      </c>
      <c r="J1200" t="n">
        <v>276.78</v>
      </c>
      <c r="K1200" t="n">
        <v>59.19</v>
      </c>
      <c r="L1200" t="n">
        <v>13.75</v>
      </c>
      <c r="M1200" t="n">
        <v>18</v>
      </c>
      <c r="N1200" t="n">
        <v>73.84</v>
      </c>
      <c r="O1200" t="n">
        <v>34370.54</v>
      </c>
      <c r="P1200" t="n">
        <v>362.56</v>
      </c>
      <c r="Q1200" t="n">
        <v>1397.27</v>
      </c>
      <c r="R1200" t="n">
        <v>90.14</v>
      </c>
      <c r="S1200" t="n">
        <v>66.97</v>
      </c>
      <c r="T1200" t="n">
        <v>8973.16</v>
      </c>
      <c r="U1200" t="n">
        <v>0.74</v>
      </c>
      <c r="V1200" t="n">
        <v>0.85</v>
      </c>
      <c r="W1200" t="n">
        <v>5.33</v>
      </c>
      <c r="X1200" t="n">
        <v>0.55</v>
      </c>
      <c r="Y1200" t="n">
        <v>1</v>
      </c>
      <c r="Z1200" t="n">
        <v>10</v>
      </c>
    </row>
    <row r="1201">
      <c r="A1201" t="n">
        <v>52</v>
      </c>
      <c r="B1201" t="n">
        <v>130</v>
      </c>
      <c r="C1201" t="inlineStr">
        <is>
          <t xml:space="preserve">CONCLUIDO	</t>
        </is>
      </c>
      <c r="D1201" t="n">
        <v>3.51</v>
      </c>
      <c r="E1201" t="n">
        <v>28.49</v>
      </c>
      <c r="F1201" t="n">
        <v>24.71</v>
      </c>
      <c r="G1201" t="n">
        <v>74.12</v>
      </c>
      <c r="H1201" t="n">
        <v>0.9</v>
      </c>
      <c r="I1201" t="n">
        <v>20</v>
      </c>
      <c r="J1201" t="n">
        <v>277.27</v>
      </c>
      <c r="K1201" t="n">
        <v>59.19</v>
      </c>
      <c r="L1201" t="n">
        <v>14</v>
      </c>
      <c r="M1201" t="n">
        <v>18</v>
      </c>
      <c r="N1201" t="n">
        <v>74.06999999999999</v>
      </c>
      <c r="O1201" t="n">
        <v>34430.66</v>
      </c>
      <c r="P1201" t="n">
        <v>361.69</v>
      </c>
      <c r="Q1201" t="n">
        <v>1397.18</v>
      </c>
      <c r="R1201" t="n">
        <v>89.98</v>
      </c>
      <c r="S1201" t="n">
        <v>66.97</v>
      </c>
      <c r="T1201" t="n">
        <v>8890.32</v>
      </c>
      <c r="U1201" t="n">
        <v>0.74</v>
      </c>
      <c r="V1201" t="n">
        <v>0.85</v>
      </c>
      <c r="W1201" t="n">
        <v>5.33</v>
      </c>
      <c r="X1201" t="n">
        <v>0.54</v>
      </c>
      <c r="Y1201" t="n">
        <v>1</v>
      </c>
      <c r="Z1201" t="n">
        <v>10</v>
      </c>
    </row>
    <row r="1202">
      <c r="A1202" t="n">
        <v>53</v>
      </c>
      <c r="B1202" t="n">
        <v>130</v>
      </c>
      <c r="C1202" t="inlineStr">
        <is>
          <t xml:space="preserve">CONCLUIDO	</t>
        </is>
      </c>
      <c r="D1202" t="n">
        <v>3.5194</v>
      </c>
      <c r="E1202" t="n">
        <v>28.41</v>
      </c>
      <c r="F1202" t="n">
        <v>24.68</v>
      </c>
      <c r="G1202" t="n">
        <v>77.94</v>
      </c>
      <c r="H1202" t="n">
        <v>0.91</v>
      </c>
      <c r="I1202" t="n">
        <v>19</v>
      </c>
      <c r="J1202" t="n">
        <v>277.76</v>
      </c>
      <c r="K1202" t="n">
        <v>59.19</v>
      </c>
      <c r="L1202" t="n">
        <v>14.25</v>
      </c>
      <c r="M1202" t="n">
        <v>17</v>
      </c>
      <c r="N1202" t="n">
        <v>74.31</v>
      </c>
      <c r="O1202" t="n">
        <v>34490.87</v>
      </c>
      <c r="P1202" t="n">
        <v>358.11</v>
      </c>
      <c r="Q1202" t="n">
        <v>1397.19</v>
      </c>
      <c r="R1202" t="n">
        <v>89.31999999999999</v>
      </c>
      <c r="S1202" t="n">
        <v>66.97</v>
      </c>
      <c r="T1202" t="n">
        <v>8566.969999999999</v>
      </c>
      <c r="U1202" t="n">
        <v>0.75</v>
      </c>
      <c r="V1202" t="n">
        <v>0.85</v>
      </c>
      <c r="W1202" t="n">
        <v>5.33</v>
      </c>
      <c r="X1202" t="n">
        <v>0.51</v>
      </c>
      <c r="Y1202" t="n">
        <v>1</v>
      </c>
      <c r="Z1202" t="n">
        <v>10</v>
      </c>
    </row>
    <row r="1203">
      <c r="A1203" t="n">
        <v>54</v>
      </c>
      <c r="B1203" t="n">
        <v>130</v>
      </c>
      <c r="C1203" t="inlineStr">
        <is>
          <t xml:space="preserve">CONCLUIDO	</t>
        </is>
      </c>
      <c r="D1203" t="n">
        <v>3.5189</v>
      </c>
      <c r="E1203" t="n">
        <v>28.42</v>
      </c>
      <c r="F1203" t="n">
        <v>24.68</v>
      </c>
      <c r="G1203" t="n">
        <v>77.95</v>
      </c>
      <c r="H1203" t="n">
        <v>0.93</v>
      </c>
      <c r="I1203" t="n">
        <v>19</v>
      </c>
      <c r="J1203" t="n">
        <v>278.25</v>
      </c>
      <c r="K1203" t="n">
        <v>59.19</v>
      </c>
      <c r="L1203" t="n">
        <v>14.5</v>
      </c>
      <c r="M1203" t="n">
        <v>17</v>
      </c>
      <c r="N1203" t="n">
        <v>74.55</v>
      </c>
      <c r="O1203" t="n">
        <v>34551.18</v>
      </c>
      <c r="P1203" t="n">
        <v>359.51</v>
      </c>
      <c r="Q1203" t="n">
        <v>1397.31</v>
      </c>
      <c r="R1203" t="n">
        <v>89.5</v>
      </c>
      <c r="S1203" t="n">
        <v>66.97</v>
      </c>
      <c r="T1203" t="n">
        <v>8656.719999999999</v>
      </c>
      <c r="U1203" t="n">
        <v>0.75</v>
      </c>
      <c r="V1203" t="n">
        <v>0.85</v>
      </c>
      <c r="W1203" t="n">
        <v>5.32</v>
      </c>
      <c r="X1203" t="n">
        <v>0.52</v>
      </c>
      <c r="Y1203" t="n">
        <v>1</v>
      </c>
      <c r="Z1203" t="n">
        <v>10</v>
      </c>
    </row>
    <row r="1204">
      <c r="A1204" t="n">
        <v>55</v>
      </c>
      <c r="B1204" t="n">
        <v>130</v>
      </c>
      <c r="C1204" t="inlineStr">
        <is>
          <t xml:space="preserve">CONCLUIDO	</t>
        </is>
      </c>
      <c r="D1204" t="n">
        <v>3.5202</v>
      </c>
      <c r="E1204" t="n">
        <v>28.41</v>
      </c>
      <c r="F1204" t="n">
        <v>24.67</v>
      </c>
      <c r="G1204" t="n">
        <v>77.92</v>
      </c>
      <c r="H1204" t="n">
        <v>0.9399999999999999</v>
      </c>
      <c r="I1204" t="n">
        <v>19</v>
      </c>
      <c r="J1204" t="n">
        <v>278.74</v>
      </c>
      <c r="K1204" t="n">
        <v>59.19</v>
      </c>
      <c r="L1204" t="n">
        <v>14.75</v>
      </c>
      <c r="M1204" t="n">
        <v>17</v>
      </c>
      <c r="N1204" t="n">
        <v>74.79000000000001</v>
      </c>
      <c r="O1204" t="n">
        <v>34611.59</v>
      </c>
      <c r="P1204" t="n">
        <v>358.23</v>
      </c>
      <c r="Q1204" t="n">
        <v>1397.17</v>
      </c>
      <c r="R1204" t="n">
        <v>89.22</v>
      </c>
      <c r="S1204" t="n">
        <v>66.97</v>
      </c>
      <c r="T1204" t="n">
        <v>8515.74</v>
      </c>
      <c r="U1204" t="n">
        <v>0.75</v>
      </c>
      <c r="V1204" t="n">
        <v>0.85</v>
      </c>
      <c r="W1204" t="n">
        <v>5.32</v>
      </c>
      <c r="X1204" t="n">
        <v>0.51</v>
      </c>
      <c r="Y1204" t="n">
        <v>1</v>
      </c>
      <c r="Z1204" t="n">
        <v>10</v>
      </c>
    </row>
    <row r="1205">
      <c r="A1205" t="n">
        <v>56</v>
      </c>
      <c r="B1205" t="n">
        <v>130</v>
      </c>
      <c r="C1205" t="inlineStr">
        <is>
          <t xml:space="preserve">CONCLUIDO	</t>
        </is>
      </c>
      <c r="D1205" t="n">
        <v>3.5287</v>
      </c>
      <c r="E1205" t="n">
        <v>28.34</v>
      </c>
      <c r="F1205" t="n">
        <v>24.65</v>
      </c>
      <c r="G1205" t="n">
        <v>82.18000000000001</v>
      </c>
      <c r="H1205" t="n">
        <v>0.96</v>
      </c>
      <c r="I1205" t="n">
        <v>18</v>
      </c>
      <c r="J1205" t="n">
        <v>279.23</v>
      </c>
      <c r="K1205" t="n">
        <v>59.19</v>
      </c>
      <c r="L1205" t="n">
        <v>15</v>
      </c>
      <c r="M1205" t="n">
        <v>16</v>
      </c>
      <c r="N1205" t="n">
        <v>75.03</v>
      </c>
      <c r="O1205" t="n">
        <v>34672.08</v>
      </c>
      <c r="P1205" t="n">
        <v>355.01</v>
      </c>
      <c r="Q1205" t="n">
        <v>1397.23</v>
      </c>
      <c r="R1205" t="n">
        <v>88.54000000000001</v>
      </c>
      <c r="S1205" t="n">
        <v>66.97</v>
      </c>
      <c r="T1205" t="n">
        <v>8180.04</v>
      </c>
      <c r="U1205" t="n">
        <v>0.76</v>
      </c>
      <c r="V1205" t="n">
        <v>0.85</v>
      </c>
      <c r="W1205" t="n">
        <v>5.32</v>
      </c>
      <c r="X1205" t="n">
        <v>0.49</v>
      </c>
      <c r="Y1205" t="n">
        <v>1</v>
      </c>
      <c r="Z1205" t="n">
        <v>10</v>
      </c>
    </row>
    <row r="1206">
      <c r="A1206" t="n">
        <v>57</v>
      </c>
      <c r="B1206" t="n">
        <v>130</v>
      </c>
      <c r="C1206" t="inlineStr">
        <is>
          <t xml:space="preserve">CONCLUIDO	</t>
        </is>
      </c>
      <c r="D1206" t="n">
        <v>3.5261</v>
      </c>
      <c r="E1206" t="n">
        <v>28.36</v>
      </c>
      <c r="F1206" t="n">
        <v>24.67</v>
      </c>
      <c r="G1206" t="n">
        <v>82.25</v>
      </c>
      <c r="H1206" t="n">
        <v>0.97</v>
      </c>
      <c r="I1206" t="n">
        <v>18</v>
      </c>
      <c r="J1206" t="n">
        <v>279.72</v>
      </c>
      <c r="K1206" t="n">
        <v>59.19</v>
      </c>
      <c r="L1206" t="n">
        <v>15.25</v>
      </c>
      <c r="M1206" t="n">
        <v>16</v>
      </c>
      <c r="N1206" t="n">
        <v>75.27</v>
      </c>
      <c r="O1206" t="n">
        <v>34732.68</v>
      </c>
      <c r="P1206" t="n">
        <v>356.15</v>
      </c>
      <c r="Q1206" t="n">
        <v>1397.29</v>
      </c>
      <c r="R1206" t="n">
        <v>89.22</v>
      </c>
      <c r="S1206" t="n">
        <v>66.97</v>
      </c>
      <c r="T1206" t="n">
        <v>8521.620000000001</v>
      </c>
      <c r="U1206" t="n">
        <v>0.75</v>
      </c>
      <c r="V1206" t="n">
        <v>0.85</v>
      </c>
      <c r="W1206" t="n">
        <v>5.32</v>
      </c>
      <c r="X1206" t="n">
        <v>0.51</v>
      </c>
      <c r="Y1206" t="n">
        <v>1</v>
      </c>
      <c r="Z1206" t="n">
        <v>10</v>
      </c>
    </row>
    <row r="1207">
      <c r="A1207" t="n">
        <v>58</v>
      </c>
      <c r="B1207" t="n">
        <v>130</v>
      </c>
      <c r="C1207" t="inlineStr">
        <is>
          <t xml:space="preserve">CONCLUIDO	</t>
        </is>
      </c>
      <c r="D1207" t="n">
        <v>3.5295</v>
      </c>
      <c r="E1207" t="n">
        <v>28.33</v>
      </c>
      <c r="F1207" t="n">
        <v>24.65</v>
      </c>
      <c r="G1207" t="n">
        <v>82.16</v>
      </c>
      <c r="H1207" t="n">
        <v>0.98</v>
      </c>
      <c r="I1207" t="n">
        <v>18</v>
      </c>
      <c r="J1207" t="n">
        <v>280.21</v>
      </c>
      <c r="K1207" t="n">
        <v>59.19</v>
      </c>
      <c r="L1207" t="n">
        <v>15.5</v>
      </c>
      <c r="M1207" t="n">
        <v>16</v>
      </c>
      <c r="N1207" t="n">
        <v>75.52</v>
      </c>
      <c r="O1207" t="n">
        <v>34793.36</v>
      </c>
      <c r="P1207" t="n">
        <v>354.33</v>
      </c>
      <c r="Q1207" t="n">
        <v>1397.21</v>
      </c>
      <c r="R1207" t="n">
        <v>88.40000000000001</v>
      </c>
      <c r="S1207" t="n">
        <v>66.97</v>
      </c>
      <c r="T1207" t="n">
        <v>8112.12</v>
      </c>
      <c r="U1207" t="n">
        <v>0.76</v>
      </c>
      <c r="V1207" t="n">
        <v>0.85</v>
      </c>
      <c r="W1207" t="n">
        <v>5.32</v>
      </c>
      <c r="X1207" t="n">
        <v>0.48</v>
      </c>
      <c r="Y1207" t="n">
        <v>1</v>
      </c>
      <c r="Z1207" t="n">
        <v>10</v>
      </c>
    </row>
    <row r="1208">
      <c r="A1208" t="n">
        <v>59</v>
      </c>
      <c r="B1208" t="n">
        <v>130</v>
      </c>
      <c r="C1208" t="inlineStr">
        <is>
          <t xml:space="preserve">CONCLUIDO	</t>
        </is>
      </c>
      <c r="D1208" t="n">
        <v>3.5402</v>
      </c>
      <c r="E1208" t="n">
        <v>28.25</v>
      </c>
      <c r="F1208" t="n">
        <v>24.61</v>
      </c>
      <c r="G1208" t="n">
        <v>86.86</v>
      </c>
      <c r="H1208" t="n">
        <v>1</v>
      </c>
      <c r="I1208" t="n">
        <v>17</v>
      </c>
      <c r="J1208" t="n">
        <v>280.7</v>
      </c>
      <c r="K1208" t="n">
        <v>59.19</v>
      </c>
      <c r="L1208" t="n">
        <v>15.75</v>
      </c>
      <c r="M1208" t="n">
        <v>15</v>
      </c>
      <c r="N1208" t="n">
        <v>75.76000000000001</v>
      </c>
      <c r="O1208" t="n">
        <v>34854.15</v>
      </c>
      <c r="P1208" t="n">
        <v>351.76</v>
      </c>
      <c r="Q1208" t="n">
        <v>1397.21</v>
      </c>
      <c r="R1208" t="n">
        <v>86.98999999999999</v>
      </c>
      <c r="S1208" t="n">
        <v>66.97</v>
      </c>
      <c r="T1208" t="n">
        <v>7410.26</v>
      </c>
      <c r="U1208" t="n">
        <v>0.77</v>
      </c>
      <c r="V1208" t="n">
        <v>0.86</v>
      </c>
      <c r="W1208" t="n">
        <v>5.32</v>
      </c>
      <c r="X1208" t="n">
        <v>0.45</v>
      </c>
      <c r="Y1208" t="n">
        <v>1</v>
      </c>
      <c r="Z1208" t="n">
        <v>10</v>
      </c>
    </row>
    <row r="1209">
      <c r="A1209" t="n">
        <v>60</v>
      </c>
      <c r="B1209" t="n">
        <v>130</v>
      </c>
      <c r="C1209" t="inlineStr">
        <is>
          <t xml:space="preserve">CONCLUIDO	</t>
        </is>
      </c>
      <c r="D1209" t="n">
        <v>3.5411</v>
      </c>
      <c r="E1209" t="n">
        <v>28.24</v>
      </c>
      <c r="F1209" t="n">
        <v>24.6</v>
      </c>
      <c r="G1209" t="n">
        <v>86.84</v>
      </c>
      <c r="H1209" t="n">
        <v>1.01</v>
      </c>
      <c r="I1209" t="n">
        <v>17</v>
      </c>
      <c r="J1209" t="n">
        <v>281.2</v>
      </c>
      <c r="K1209" t="n">
        <v>59.19</v>
      </c>
      <c r="L1209" t="n">
        <v>16</v>
      </c>
      <c r="M1209" t="n">
        <v>15</v>
      </c>
      <c r="N1209" t="n">
        <v>76</v>
      </c>
      <c r="O1209" t="n">
        <v>34915.03</v>
      </c>
      <c r="P1209" t="n">
        <v>351.04</v>
      </c>
      <c r="Q1209" t="n">
        <v>1397.25</v>
      </c>
      <c r="R1209" t="n">
        <v>86.91</v>
      </c>
      <c r="S1209" t="n">
        <v>66.97</v>
      </c>
      <c r="T1209" t="n">
        <v>7372.63</v>
      </c>
      <c r="U1209" t="n">
        <v>0.77</v>
      </c>
      <c r="V1209" t="n">
        <v>0.86</v>
      </c>
      <c r="W1209" t="n">
        <v>5.32</v>
      </c>
      <c r="X1209" t="n">
        <v>0.44</v>
      </c>
      <c r="Y1209" t="n">
        <v>1</v>
      </c>
      <c r="Z1209" t="n">
        <v>10</v>
      </c>
    </row>
    <row r="1210">
      <c r="A1210" t="n">
        <v>61</v>
      </c>
      <c r="B1210" t="n">
        <v>130</v>
      </c>
      <c r="C1210" t="inlineStr">
        <is>
          <t xml:space="preserve">CONCLUIDO	</t>
        </is>
      </c>
      <c r="D1210" t="n">
        <v>3.5393</v>
      </c>
      <c r="E1210" t="n">
        <v>28.25</v>
      </c>
      <c r="F1210" t="n">
        <v>24.62</v>
      </c>
      <c r="G1210" t="n">
        <v>86.89</v>
      </c>
      <c r="H1210" t="n">
        <v>1.03</v>
      </c>
      <c r="I1210" t="n">
        <v>17</v>
      </c>
      <c r="J1210" t="n">
        <v>281.69</v>
      </c>
      <c r="K1210" t="n">
        <v>59.19</v>
      </c>
      <c r="L1210" t="n">
        <v>16.25</v>
      </c>
      <c r="M1210" t="n">
        <v>15</v>
      </c>
      <c r="N1210" t="n">
        <v>76.25</v>
      </c>
      <c r="O1210" t="n">
        <v>34976</v>
      </c>
      <c r="P1210" t="n">
        <v>350.76</v>
      </c>
      <c r="Q1210" t="n">
        <v>1397.17</v>
      </c>
      <c r="R1210" t="n">
        <v>87.37</v>
      </c>
      <c r="S1210" t="n">
        <v>66.97</v>
      </c>
      <c r="T1210" t="n">
        <v>7600.92</v>
      </c>
      <c r="U1210" t="n">
        <v>0.77</v>
      </c>
      <c r="V1210" t="n">
        <v>0.85</v>
      </c>
      <c r="W1210" t="n">
        <v>5.32</v>
      </c>
      <c r="X1210" t="n">
        <v>0.45</v>
      </c>
      <c r="Y1210" t="n">
        <v>1</v>
      </c>
      <c r="Z1210" t="n">
        <v>10</v>
      </c>
    </row>
    <row r="1211">
      <c r="A1211" t="n">
        <v>62</v>
      </c>
      <c r="B1211" t="n">
        <v>130</v>
      </c>
      <c r="C1211" t="inlineStr">
        <is>
          <t xml:space="preserve">CONCLUIDO	</t>
        </is>
      </c>
      <c r="D1211" t="n">
        <v>3.5377</v>
      </c>
      <c r="E1211" t="n">
        <v>28.27</v>
      </c>
      <c r="F1211" t="n">
        <v>24.63</v>
      </c>
      <c r="G1211" t="n">
        <v>86.93000000000001</v>
      </c>
      <c r="H1211" t="n">
        <v>1.04</v>
      </c>
      <c r="I1211" t="n">
        <v>17</v>
      </c>
      <c r="J1211" t="n">
        <v>282.19</v>
      </c>
      <c r="K1211" t="n">
        <v>59.19</v>
      </c>
      <c r="L1211" t="n">
        <v>16.5</v>
      </c>
      <c r="M1211" t="n">
        <v>15</v>
      </c>
      <c r="N1211" t="n">
        <v>76.48999999999999</v>
      </c>
      <c r="O1211" t="n">
        <v>35037.08</v>
      </c>
      <c r="P1211" t="n">
        <v>348.86</v>
      </c>
      <c r="Q1211" t="n">
        <v>1397.24</v>
      </c>
      <c r="R1211" t="n">
        <v>87.55</v>
      </c>
      <c r="S1211" t="n">
        <v>66.97</v>
      </c>
      <c r="T1211" t="n">
        <v>7693</v>
      </c>
      <c r="U1211" t="n">
        <v>0.76</v>
      </c>
      <c r="V1211" t="n">
        <v>0.85</v>
      </c>
      <c r="W1211" t="n">
        <v>5.33</v>
      </c>
      <c r="X1211" t="n">
        <v>0.47</v>
      </c>
      <c r="Y1211" t="n">
        <v>1</v>
      </c>
      <c r="Z1211" t="n">
        <v>10</v>
      </c>
    </row>
    <row r="1212">
      <c r="A1212" t="n">
        <v>63</v>
      </c>
      <c r="B1212" t="n">
        <v>130</v>
      </c>
      <c r="C1212" t="inlineStr">
        <is>
          <t xml:space="preserve">CONCLUIDO	</t>
        </is>
      </c>
      <c r="D1212" t="n">
        <v>3.5481</v>
      </c>
      <c r="E1212" t="n">
        <v>28.18</v>
      </c>
      <c r="F1212" t="n">
        <v>24.6</v>
      </c>
      <c r="G1212" t="n">
        <v>92.23999999999999</v>
      </c>
      <c r="H1212" t="n">
        <v>1.06</v>
      </c>
      <c r="I1212" t="n">
        <v>16</v>
      </c>
      <c r="J1212" t="n">
        <v>282.68</v>
      </c>
      <c r="K1212" t="n">
        <v>59.19</v>
      </c>
      <c r="L1212" t="n">
        <v>16.75</v>
      </c>
      <c r="M1212" t="n">
        <v>14</v>
      </c>
      <c r="N1212" t="n">
        <v>76.73999999999999</v>
      </c>
      <c r="O1212" t="n">
        <v>35098.25</v>
      </c>
      <c r="P1212" t="n">
        <v>348.32</v>
      </c>
      <c r="Q1212" t="n">
        <v>1397.21</v>
      </c>
      <c r="R1212" t="n">
        <v>86.62</v>
      </c>
      <c r="S1212" t="n">
        <v>66.97</v>
      </c>
      <c r="T1212" t="n">
        <v>7232.81</v>
      </c>
      <c r="U1212" t="n">
        <v>0.77</v>
      </c>
      <c r="V1212" t="n">
        <v>0.86</v>
      </c>
      <c r="W1212" t="n">
        <v>5.32</v>
      </c>
      <c r="X1212" t="n">
        <v>0.43</v>
      </c>
      <c r="Y1212" t="n">
        <v>1</v>
      </c>
      <c r="Z1212" t="n">
        <v>10</v>
      </c>
    </row>
    <row r="1213">
      <c r="A1213" t="n">
        <v>64</v>
      </c>
      <c r="B1213" t="n">
        <v>130</v>
      </c>
      <c r="C1213" t="inlineStr">
        <is>
          <t xml:space="preserve">CONCLUIDO	</t>
        </is>
      </c>
      <c r="D1213" t="n">
        <v>3.5477</v>
      </c>
      <c r="E1213" t="n">
        <v>28.19</v>
      </c>
      <c r="F1213" t="n">
        <v>24.6</v>
      </c>
      <c r="G1213" t="n">
        <v>92.25</v>
      </c>
      <c r="H1213" t="n">
        <v>1.07</v>
      </c>
      <c r="I1213" t="n">
        <v>16</v>
      </c>
      <c r="J1213" t="n">
        <v>283.18</v>
      </c>
      <c r="K1213" t="n">
        <v>59.19</v>
      </c>
      <c r="L1213" t="n">
        <v>17</v>
      </c>
      <c r="M1213" t="n">
        <v>14</v>
      </c>
      <c r="N1213" t="n">
        <v>76.98</v>
      </c>
      <c r="O1213" t="n">
        <v>35159.52</v>
      </c>
      <c r="P1213" t="n">
        <v>347.81</v>
      </c>
      <c r="Q1213" t="n">
        <v>1397.26</v>
      </c>
      <c r="R1213" t="n">
        <v>86.84</v>
      </c>
      <c r="S1213" t="n">
        <v>66.97</v>
      </c>
      <c r="T1213" t="n">
        <v>7343.46</v>
      </c>
      <c r="U1213" t="n">
        <v>0.77</v>
      </c>
      <c r="V1213" t="n">
        <v>0.86</v>
      </c>
      <c r="W1213" t="n">
        <v>5.32</v>
      </c>
      <c r="X1213" t="n">
        <v>0.43</v>
      </c>
      <c r="Y1213" t="n">
        <v>1</v>
      </c>
      <c r="Z1213" t="n">
        <v>10</v>
      </c>
    </row>
    <row r="1214">
      <c r="A1214" t="n">
        <v>65</v>
      </c>
      <c r="B1214" t="n">
        <v>130</v>
      </c>
      <c r="C1214" t="inlineStr">
        <is>
          <t xml:space="preserve">CONCLUIDO	</t>
        </is>
      </c>
      <c r="D1214" t="n">
        <v>3.5467</v>
      </c>
      <c r="E1214" t="n">
        <v>28.2</v>
      </c>
      <c r="F1214" t="n">
        <v>24.61</v>
      </c>
      <c r="G1214" t="n">
        <v>92.28</v>
      </c>
      <c r="H1214" t="n">
        <v>1.08</v>
      </c>
      <c r="I1214" t="n">
        <v>16</v>
      </c>
      <c r="J1214" t="n">
        <v>283.68</v>
      </c>
      <c r="K1214" t="n">
        <v>59.19</v>
      </c>
      <c r="L1214" t="n">
        <v>17.25</v>
      </c>
      <c r="M1214" t="n">
        <v>14</v>
      </c>
      <c r="N1214" t="n">
        <v>77.23</v>
      </c>
      <c r="O1214" t="n">
        <v>35220.89</v>
      </c>
      <c r="P1214" t="n">
        <v>347.3</v>
      </c>
      <c r="Q1214" t="n">
        <v>1397.21</v>
      </c>
      <c r="R1214" t="n">
        <v>87.11</v>
      </c>
      <c r="S1214" t="n">
        <v>66.97</v>
      </c>
      <c r="T1214" t="n">
        <v>7476.1</v>
      </c>
      <c r="U1214" t="n">
        <v>0.77</v>
      </c>
      <c r="V1214" t="n">
        <v>0.86</v>
      </c>
      <c r="W1214" t="n">
        <v>5.32</v>
      </c>
      <c r="X1214" t="n">
        <v>0.44</v>
      </c>
      <c r="Y1214" t="n">
        <v>1</v>
      </c>
      <c r="Z1214" t="n">
        <v>10</v>
      </c>
    </row>
    <row r="1215">
      <c r="A1215" t="n">
        <v>66</v>
      </c>
      <c r="B1215" t="n">
        <v>130</v>
      </c>
      <c r="C1215" t="inlineStr">
        <is>
          <t xml:space="preserve">CONCLUIDO	</t>
        </is>
      </c>
      <c r="D1215" t="n">
        <v>3.5484</v>
      </c>
      <c r="E1215" t="n">
        <v>28.18</v>
      </c>
      <c r="F1215" t="n">
        <v>24.59</v>
      </c>
      <c r="G1215" t="n">
        <v>92.23</v>
      </c>
      <c r="H1215" t="n">
        <v>1.1</v>
      </c>
      <c r="I1215" t="n">
        <v>16</v>
      </c>
      <c r="J1215" t="n">
        <v>284.17</v>
      </c>
      <c r="K1215" t="n">
        <v>59.19</v>
      </c>
      <c r="L1215" t="n">
        <v>17.5</v>
      </c>
      <c r="M1215" t="n">
        <v>14</v>
      </c>
      <c r="N1215" t="n">
        <v>77.48</v>
      </c>
      <c r="O1215" t="n">
        <v>35282.36</v>
      </c>
      <c r="P1215" t="n">
        <v>345.73</v>
      </c>
      <c r="Q1215" t="n">
        <v>1397.29</v>
      </c>
      <c r="R1215" t="n">
        <v>86.58</v>
      </c>
      <c r="S1215" t="n">
        <v>66.97</v>
      </c>
      <c r="T1215" t="n">
        <v>7212.06</v>
      </c>
      <c r="U1215" t="n">
        <v>0.77</v>
      </c>
      <c r="V1215" t="n">
        <v>0.86</v>
      </c>
      <c r="W1215" t="n">
        <v>5.32</v>
      </c>
      <c r="X1215" t="n">
        <v>0.43</v>
      </c>
      <c r="Y1215" t="n">
        <v>1</v>
      </c>
      <c r="Z1215" t="n">
        <v>10</v>
      </c>
    </row>
    <row r="1216">
      <c r="A1216" t="n">
        <v>67</v>
      </c>
      <c r="B1216" t="n">
        <v>130</v>
      </c>
      <c r="C1216" t="inlineStr">
        <is>
          <t xml:space="preserve">CONCLUIDO	</t>
        </is>
      </c>
      <c r="D1216" t="n">
        <v>3.5592</v>
      </c>
      <c r="E1216" t="n">
        <v>28.1</v>
      </c>
      <c r="F1216" t="n">
        <v>24.56</v>
      </c>
      <c r="G1216" t="n">
        <v>98.23</v>
      </c>
      <c r="H1216" t="n">
        <v>1.11</v>
      </c>
      <c r="I1216" t="n">
        <v>15</v>
      </c>
      <c r="J1216" t="n">
        <v>284.67</v>
      </c>
      <c r="K1216" t="n">
        <v>59.19</v>
      </c>
      <c r="L1216" t="n">
        <v>17.75</v>
      </c>
      <c r="M1216" t="n">
        <v>13</v>
      </c>
      <c r="N1216" t="n">
        <v>77.73</v>
      </c>
      <c r="O1216" t="n">
        <v>35343.92</v>
      </c>
      <c r="P1216" t="n">
        <v>344.24</v>
      </c>
      <c r="Q1216" t="n">
        <v>1397.19</v>
      </c>
      <c r="R1216" t="n">
        <v>85.41</v>
      </c>
      <c r="S1216" t="n">
        <v>66.97</v>
      </c>
      <c r="T1216" t="n">
        <v>6633.01</v>
      </c>
      <c r="U1216" t="n">
        <v>0.78</v>
      </c>
      <c r="V1216" t="n">
        <v>0.86</v>
      </c>
      <c r="W1216" t="n">
        <v>5.32</v>
      </c>
      <c r="X1216" t="n">
        <v>0.39</v>
      </c>
      <c r="Y1216" t="n">
        <v>1</v>
      </c>
      <c r="Z1216" t="n">
        <v>10</v>
      </c>
    </row>
    <row r="1217">
      <c r="A1217" t="n">
        <v>68</v>
      </c>
      <c r="B1217" t="n">
        <v>130</v>
      </c>
      <c r="C1217" t="inlineStr">
        <is>
          <t xml:space="preserve">CONCLUIDO	</t>
        </is>
      </c>
      <c r="D1217" t="n">
        <v>3.5588</v>
      </c>
      <c r="E1217" t="n">
        <v>28.1</v>
      </c>
      <c r="F1217" t="n">
        <v>24.56</v>
      </c>
      <c r="G1217" t="n">
        <v>98.23999999999999</v>
      </c>
      <c r="H1217" t="n">
        <v>1.12</v>
      </c>
      <c r="I1217" t="n">
        <v>15</v>
      </c>
      <c r="J1217" t="n">
        <v>285.17</v>
      </c>
      <c r="K1217" t="n">
        <v>59.19</v>
      </c>
      <c r="L1217" t="n">
        <v>18</v>
      </c>
      <c r="M1217" t="n">
        <v>13</v>
      </c>
      <c r="N1217" t="n">
        <v>77.98</v>
      </c>
      <c r="O1217" t="n">
        <v>35405.59</v>
      </c>
      <c r="P1217" t="n">
        <v>343.24</v>
      </c>
      <c r="Q1217" t="n">
        <v>1397.23</v>
      </c>
      <c r="R1217" t="n">
        <v>85.36</v>
      </c>
      <c r="S1217" t="n">
        <v>66.97</v>
      </c>
      <c r="T1217" t="n">
        <v>6608.38</v>
      </c>
      <c r="U1217" t="n">
        <v>0.78</v>
      </c>
      <c r="V1217" t="n">
        <v>0.86</v>
      </c>
      <c r="W1217" t="n">
        <v>5.32</v>
      </c>
      <c r="X1217" t="n">
        <v>0.4</v>
      </c>
      <c r="Y1217" t="n">
        <v>1</v>
      </c>
      <c r="Z1217" t="n">
        <v>10</v>
      </c>
    </row>
    <row r="1218">
      <c r="A1218" t="n">
        <v>69</v>
      </c>
      <c r="B1218" t="n">
        <v>130</v>
      </c>
      <c r="C1218" t="inlineStr">
        <is>
          <t xml:space="preserve">CONCLUIDO	</t>
        </is>
      </c>
      <c r="D1218" t="n">
        <v>3.5568</v>
      </c>
      <c r="E1218" t="n">
        <v>28.12</v>
      </c>
      <c r="F1218" t="n">
        <v>24.58</v>
      </c>
      <c r="G1218" t="n">
        <v>98.31</v>
      </c>
      <c r="H1218" t="n">
        <v>1.14</v>
      </c>
      <c r="I1218" t="n">
        <v>15</v>
      </c>
      <c r="J1218" t="n">
        <v>285.67</v>
      </c>
      <c r="K1218" t="n">
        <v>59.19</v>
      </c>
      <c r="L1218" t="n">
        <v>18.25</v>
      </c>
      <c r="M1218" t="n">
        <v>13</v>
      </c>
      <c r="N1218" t="n">
        <v>78.23</v>
      </c>
      <c r="O1218" t="n">
        <v>35467.36</v>
      </c>
      <c r="P1218" t="n">
        <v>342.26</v>
      </c>
      <c r="Q1218" t="n">
        <v>1397.18</v>
      </c>
      <c r="R1218" t="n">
        <v>85.97</v>
      </c>
      <c r="S1218" t="n">
        <v>66.97</v>
      </c>
      <c r="T1218" t="n">
        <v>6911.24</v>
      </c>
      <c r="U1218" t="n">
        <v>0.78</v>
      </c>
      <c r="V1218" t="n">
        <v>0.86</v>
      </c>
      <c r="W1218" t="n">
        <v>5.32</v>
      </c>
      <c r="X1218" t="n">
        <v>0.41</v>
      </c>
      <c r="Y1218" t="n">
        <v>1</v>
      </c>
      <c r="Z1218" t="n">
        <v>10</v>
      </c>
    </row>
    <row r="1219">
      <c r="A1219" t="n">
        <v>70</v>
      </c>
      <c r="B1219" t="n">
        <v>130</v>
      </c>
      <c r="C1219" t="inlineStr">
        <is>
          <t xml:space="preserve">CONCLUIDO	</t>
        </is>
      </c>
      <c r="D1219" t="n">
        <v>3.5582</v>
      </c>
      <c r="E1219" t="n">
        <v>28.1</v>
      </c>
      <c r="F1219" t="n">
        <v>24.57</v>
      </c>
      <c r="G1219" t="n">
        <v>98.26000000000001</v>
      </c>
      <c r="H1219" t="n">
        <v>1.15</v>
      </c>
      <c r="I1219" t="n">
        <v>15</v>
      </c>
      <c r="J1219" t="n">
        <v>286.18</v>
      </c>
      <c r="K1219" t="n">
        <v>59.19</v>
      </c>
      <c r="L1219" t="n">
        <v>18.5</v>
      </c>
      <c r="M1219" t="n">
        <v>13</v>
      </c>
      <c r="N1219" t="n">
        <v>78.48</v>
      </c>
      <c r="O1219" t="n">
        <v>35529.23</v>
      </c>
      <c r="P1219" t="n">
        <v>339.45</v>
      </c>
      <c r="Q1219" t="n">
        <v>1397.17</v>
      </c>
      <c r="R1219" t="n">
        <v>85.53</v>
      </c>
      <c r="S1219" t="n">
        <v>66.97</v>
      </c>
      <c r="T1219" t="n">
        <v>6691.55</v>
      </c>
      <c r="U1219" t="n">
        <v>0.78</v>
      </c>
      <c r="V1219" t="n">
        <v>0.86</v>
      </c>
      <c r="W1219" t="n">
        <v>5.32</v>
      </c>
      <c r="X1219" t="n">
        <v>0.4</v>
      </c>
      <c r="Y1219" t="n">
        <v>1</v>
      </c>
      <c r="Z1219" t="n">
        <v>10</v>
      </c>
    </row>
    <row r="1220">
      <c r="A1220" t="n">
        <v>71</v>
      </c>
      <c r="B1220" t="n">
        <v>130</v>
      </c>
      <c r="C1220" t="inlineStr">
        <is>
          <t xml:space="preserve">CONCLUIDO	</t>
        </is>
      </c>
      <c r="D1220" t="n">
        <v>3.5691</v>
      </c>
      <c r="E1220" t="n">
        <v>28.02</v>
      </c>
      <c r="F1220" t="n">
        <v>24.53</v>
      </c>
      <c r="G1220" t="n">
        <v>105.12</v>
      </c>
      <c r="H1220" t="n">
        <v>1.16</v>
      </c>
      <c r="I1220" t="n">
        <v>14</v>
      </c>
      <c r="J1220" t="n">
        <v>286.68</v>
      </c>
      <c r="K1220" t="n">
        <v>59.19</v>
      </c>
      <c r="L1220" t="n">
        <v>18.75</v>
      </c>
      <c r="M1220" t="n">
        <v>12</v>
      </c>
      <c r="N1220" t="n">
        <v>78.73999999999999</v>
      </c>
      <c r="O1220" t="n">
        <v>35591.33</v>
      </c>
      <c r="P1220" t="n">
        <v>337.81</v>
      </c>
      <c r="Q1220" t="n">
        <v>1397.24</v>
      </c>
      <c r="R1220" t="n">
        <v>84.54000000000001</v>
      </c>
      <c r="S1220" t="n">
        <v>66.97</v>
      </c>
      <c r="T1220" t="n">
        <v>6200.75</v>
      </c>
      <c r="U1220" t="n">
        <v>0.79</v>
      </c>
      <c r="V1220" t="n">
        <v>0.86</v>
      </c>
      <c r="W1220" t="n">
        <v>5.31</v>
      </c>
      <c r="X1220" t="n">
        <v>0.36</v>
      </c>
      <c r="Y1220" t="n">
        <v>1</v>
      </c>
      <c r="Z1220" t="n">
        <v>10</v>
      </c>
    </row>
    <row r="1221">
      <c r="A1221" t="n">
        <v>72</v>
      </c>
      <c r="B1221" t="n">
        <v>130</v>
      </c>
      <c r="C1221" t="inlineStr">
        <is>
          <t xml:space="preserve">CONCLUIDO	</t>
        </is>
      </c>
      <c r="D1221" t="n">
        <v>3.5698</v>
      </c>
      <c r="E1221" t="n">
        <v>28.01</v>
      </c>
      <c r="F1221" t="n">
        <v>24.52</v>
      </c>
      <c r="G1221" t="n">
        <v>105.1</v>
      </c>
      <c r="H1221" t="n">
        <v>1.18</v>
      </c>
      <c r="I1221" t="n">
        <v>14</v>
      </c>
      <c r="J1221" t="n">
        <v>287.18</v>
      </c>
      <c r="K1221" t="n">
        <v>59.19</v>
      </c>
      <c r="L1221" t="n">
        <v>19</v>
      </c>
      <c r="M1221" t="n">
        <v>12</v>
      </c>
      <c r="N1221" t="n">
        <v>78.98999999999999</v>
      </c>
      <c r="O1221" t="n">
        <v>35653.4</v>
      </c>
      <c r="P1221" t="n">
        <v>337.65</v>
      </c>
      <c r="Q1221" t="n">
        <v>1397.17</v>
      </c>
      <c r="R1221" t="n">
        <v>84.28</v>
      </c>
      <c r="S1221" t="n">
        <v>66.97</v>
      </c>
      <c r="T1221" t="n">
        <v>6069.3</v>
      </c>
      <c r="U1221" t="n">
        <v>0.79</v>
      </c>
      <c r="V1221" t="n">
        <v>0.86</v>
      </c>
      <c r="W1221" t="n">
        <v>5.31</v>
      </c>
      <c r="X1221" t="n">
        <v>0.36</v>
      </c>
      <c r="Y1221" t="n">
        <v>1</v>
      </c>
      <c r="Z1221" t="n">
        <v>10</v>
      </c>
    </row>
    <row r="1222">
      <c r="A1222" t="n">
        <v>73</v>
      </c>
      <c r="B1222" t="n">
        <v>130</v>
      </c>
      <c r="C1222" t="inlineStr">
        <is>
          <t xml:space="preserve">CONCLUIDO	</t>
        </is>
      </c>
      <c r="D1222" t="n">
        <v>3.5679</v>
      </c>
      <c r="E1222" t="n">
        <v>28.03</v>
      </c>
      <c r="F1222" t="n">
        <v>24.54</v>
      </c>
      <c r="G1222" t="n">
        <v>105.16</v>
      </c>
      <c r="H1222" t="n">
        <v>1.19</v>
      </c>
      <c r="I1222" t="n">
        <v>14</v>
      </c>
      <c r="J1222" t="n">
        <v>287.69</v>
      </c>
      <c r="K1222" t="n">
        <v>59.19</v>
      </c>
      <c r="L1222" t="n">
        <v>19.25</v>
      </c>
      <c r="M1222" t="n">
        <v>12</v>
      </c>
      <c r="N1222" t="n">
        <v>79.23999999999999</v>
      </c>
      <c r="O1222" t="n">
        <v>35715.58</v>
      </c>
      <c r="P1222" t="n">
        <v>336.37</v>
      </c>
      <c r="Q1222" t="n">
        <v>1397.18</v>
      </c>
      <c r="R1222" t="n">
        <v>84.73</v>
      </c>
      <c r="S1222" t="n">
        <v>66.97</v>
      </c>
      <c r="T1222" t="n">
        <v>6296.09</v>
      </c>
      <c r="U1222" t="n">
        <v>0.79</v>
      </c>
      <c r="V1222" t="n">
        <v>0.86</v>
      </c>
      <c r="W1222" t="n">
        <v>5.32</v>
      </c>
      <c r="X1222" t="n">
        <v>0.37</v>
      </c>
      <c r="Y1222" t="n">
        <v>1</v>
      </c>
      <c r="Z1222" t="n">
        <v>10</v>
      </c>
    </row>
    <row r="1223">
      <c r="A1223" t="n">
        <v>74</v>
      </c>
      <c r="B1223" t="n">
        <v>130</v>
      </c>
      <c r="C1223" t="inlineStr">
        <is>
          <t xml:space="preserve">CONCLUIDO	</t>
        </is>
      </c>
      <c r="D1223" t="n">
        <v>3.568</v>
      </c>
      <c r="E1223" t="n">
        <v>28.03</v>
      </c>
      <c r="F1223" t="n">
        <v>24.54</v>
      </c>
      <c r="G1223" t="n">
        <v>105.16</v>
      </c>
      <c r="H1223" t="n">
        <v>1.2</v>
      </c>
      <c r="I1223" t="n">
        <v>14</v>
      </c>
      <c r="J1223" t="n">
        <v>288.19</v>
      </c>
      <c r="K1223" t="n">
        <v>59.19</v>
      </c>
      <c r="L1223" t="n">
        <v>19.5</v>
      </c>
      <c r="M1223" t="n">
        <v>12</v>
      </c>
      <c r="N1223" t="n">
        <v>79.5</v>
      </c>
      <c r="O1223" t="n">
        <v>35777.86</v>
      </c>
      <c r="P1223" t="n">
        <v>332.53</v>
      </c>
      <c r="Q1223" t="n">
        <v>1397.23</v>
      </c>
      <c r="R1223" t="n">
        <v>84.56999999999999</v>
      </c>
      <c r="S1223" t="n">
        <v>66.97</v>
      </c>
      <c r="T1223" t="n">
        <v>6218.95</v>
      </c>
      <c r="U1223" t="n">
        <v>0.79</v>
      </c>
      <c r="V1223" t="n">
        <v>0.86</v>
      </c>
      <c r="W1223" t="n">
        <v>5.32</v>
      </c>
      <c r="X1223" t="n">
        <v>0.37</v>
      </c>
      <c r="Y1223" t="n">
        <v>1</v>
      </c>
      <c r="Z1223" t="n">
        <v>10</v>
      </c>
    </row>
    <row r="1224">
      <c r="A1224" t="n">
        <v>75</v>
      </c>
      <c r="B1224" t="n">
        <v>130</v>
      </c>
      <c r="C1224" t="inlineStr">
        <is>
          <t xml:space="preserve">CONCLUIDO	</t>
        </is>
      </c>
      <c r="D1224" t="n">
        <v>3.5786</v>
      </c>
      <c r="E1224" t="n">
        <v>27.94</v>
      </c>
      <c r="F1224" t="n">
        <v>24.5</v>
      </c>
      <c r="G1224" t="n">
        <v>113.09</v>
      </c>
      <c r="H1224" t="n">
        <v>1.22</v>
      </c>
      <c r="I1224" t="n">
        <v>13</v>
      </c>
      <c r="J1224" t="n">
        <v>288.7</v>
      </c>
      <c r="K1224" t="n">
        <v>59.19</v>
      </c>
      <c r="L1224" t="n">
        <v>19.75</v>
      </c>
      <c r="M1224" t="n">
        <v>11</v>
      </c>
      <c r="N1224" t="n">
        <v>79.75</v>
      </c>
      <c r="O1224" t="n">
        <v>35840.25</v>
      </c>
      <c r="P1224" t="n">
        <v>330.97</v>
      </c>
      <c r="Q1224" t="n">
        <v>1397.18</v>
      </c>
      <c r="R1224" t="n">
        <v>83.59999999999999</v>
      </c>
      <c r="S1224" t="n">
        <v>66.97</v>
      </c>
      <c r="T1224" t="n">
        <v>5737.84</v>
      </c>
      <c r="U1224" t="n">
        <v>0.8</v>
      </c>
      <c r="V1224" t="n">
        <v>0.86</v>
      </c>
      <c r="W1224" t="n">
        <v>5.31</v>
      </c>
      <c r="X1224" t="n">
        <v>0.34</v>
      </c>
      <c r="Y1224" t="n">
        <v>1</v>
      </c>
      <c r="Z1224" t="n">
        <v>10</v>
      </c>
    </row>
    <row r="1225">
      <c r="A1225" t="n">
        <v>76</v>
      </c>
      <c r="B1225" t="n">
        <v>130</v>
      </c>
      <c r="C1225" t="inlineStr">
        <is>
          <t xml:space="preserve">CONCLUIDO	</t>
        </is>
      </c>
      <c r="D1225" t="n">
        <v>3.5766</v>
      </c>
      <c r="E1225" t="n">
        <v>27.96</v>
      </c>
      <c r="F1225" t="n">
        <v>24.52</v>
      </c>
      <c r="G1225" t="n">
        <v>113.16</v>
      </c>
      <c r="H1225" t="n">
        <v>1.23</v>
      </c>
      <c r="I1225" t="n">
        <v>13</v>
      </c>
      <c r="J1225" t="n">
        <v>289.2</v>
      </c>
      <c r="K1225" t="n">
        <v>59.19</v>
      </c>
      <c r="L1225" t="n">
        <v>20</v>
      </c>
      <c r="M1225" t="n">
        <v>11</v>
      </c>
      <c r="N1225" t="n">
        <v>80.01000000000001</v>
      </c>
      <c r="O1225" t="n">
        <v>35902.74</v>
      </c>
      <c r="P1225" t="n">
        <v>332.35</v>
      </c>
      <c r="Q1225" t="n">
        <v>1397.18</v>
      </c>
      <c r="R1225" t="n">
        <v>83.98999999999999</v>
      </c>
      <c r="S1225" t="n">
        <v>66.97</v>
      </c>
      <c r="T1225" t="n">
        <v>5932.13</v>
      </c>
      <c r="U1225" t="n">
        <v>0.8</v>
      </c>
      <c r="V1225" t="n">
        <v>0.86</v>
      </c>
      <c r="W1225" t="n">
        <v>5.32</v>
      </c>
      <c r="X1225" t="n">
        <v>0.35</v>
      </c>
      <c r="Y1225" t="n">
        <v>1</v>
      </c>
      <c r="Z1225" t="n">
        <v>10</v>
      </c>
    </row>
    <row r="1226">
      <c r="A1226" t="n">
        <v>77</v>
      </c>
      <c r="B1226" t="n">
        <v>130</v>
      </c>
      <c r="C1226" t="inlineStr">
        <is>
          <t xml:space="preserve">CONCLUIDO	</t>
        </is>
      </c>
      <c r="D1226" t="n">
        <v>3.5764</v>
      </c>
      <c r="E1226" t="n">
        <v>27.96</v>
      </c>
      <c r="F1226" t="n">
        <v>24.52</v>
      </c>
      <c r="G1226" t="n">
        <v>113.17</v>
      </c>
      <c r="H1226" t="n">
        <v>1.24</v>
      </c>
      <c r="I1226" t="n">
        <v>13</v>
      </c>
      <c r="J1226" t="n">
        <v>289.71</v>
      </c>
      <c r="K1226" t="n">
        <v>59.19</v>
      </c>
      <c r="L1226" t="n">
        <v>20.25</v>
      </c>
      <c r="M1226" t="n">
        <v>10</v>
      </c>
      <c r="N1226" t="n">
        <v>80.27</v>
      </c>
      <c r="O1226" t="n">
        <v>35965.33</v>
      </c>
      <c r="P1226" t="n">
        <v>332.17</v>
      </c>
      <c r="Q1226" t="n">
        <v>1397.22</v>
      </c>
      <c r="R1226" t="n">
        <v>84.16</v>
      </c>
      <c r="S1226" t="n">
        <v>66.97</v>
      </c>
      <c r="T1226" t="n">
        <v>6015.56</v>
      </c>
      <c r="U1226" t="n">
        <v>0.8</v>
      </c>
      <c r="V1226" t="n">
        <v>0.86</v>
      </c>
      <c r="W1226" t="n">
        <v>5.32</v>
      </c>
      <c r="X1226" t="n">
        <v>0.35</v>
      </c>
      <c r="Y1226" t="n">
        <v>1</v>
      </c>
      <c r="Z1226" t="n">
        <v>10</v>
      </c>
    </row>
    <row r="1227">
      <c r="A1227" t="n">
        <v>78</v>
      </c>
      <c r="B1227" t="n">
        <v>130</v>
      </c>
      <c r="C1227" t="inlineStr">
        <is>
          <t xml:space="preserve">CONCLUIDO	</t>
        </is>
      </c>
      <c r="D1227" t="n">
        <v>3.5768</v>
      </c>
      <c r="E1227" t="n">
        <v>27.96</v>
      </c>
      <c r="F1227" t="n">
        <v>24.52</v>
      </c>
      <c r="G1227" t="n">
        <v>113.16</v>
      </c>
      <c r="H1227" t="n">
        <v>1.26</v>
      </c>
      <c r="I1227" t="n">
        <v>13</v>
      </c>
      <c r="J1227" t="n">
        <v>290.22</v>
      </c>
      <c r="K1227" t="n">
        <v>59.19</v>
      </c>
      <c r="L1227" t="n">
        <v>20.5</v>
      </c>
      <c r="M1227" t="n">
        <v>9</v>
      </c>
      <c r="N1227" t="n">
        <v>80.53</v>
      </c>
      <c r="O1227" t="n">
        <v>36028.03</v>
      </c>
      <c r="P1227" t="n">
        <v>332.41</v>
      </c>
      <c r="Q1227" t="n">
        <v>1397.19</v>
      </c>
      <c r="R1227" t="n">
        <v>84.06999999999999</v>
      </c>
      <c r="S1227" t="n">
        <v>66.97</v>
      </c>
      <c r="T1227" t="n">
        <v>5973.51</v>
      </c>
      <c r="U1227" t="n">
        <v>0.8</v>
      </c>
      <c r="V1227" t="n">
        <v>0.86</v>
      </c>
      <c r="W1227" t="n">
        <v>5.32</v>
      </c>
      <c r="X1227" t="n">
        <v>0.35</v>
      </c>
      <c r="Y1227" t="n">
        <v>1</v>
      </c>
      <c r="Z1227" t="n">
        <v>10</v>
      </c>
    </row>
    <row r="1228">
      <c r="A1228" t="n">
        <v>79</v>
      </c>
      <c r="B1228" t="n">
        <v>130</v>
      </c>
      <c r="C1228" t="inlineStr">
        <is>
          <t xml:space="preserve">CONCLUIDO	</t>
        </is>
      </c>
      <c r="D1228" t="n">
        <v>3.5771</v>
      </c>
      <c r="E1228" t="n">
        <v>27.96</v>
      </c>
      <c r="F1228" t="n">
        <v>24.52</v>
      </c>
      <c r="G1228" t="n">
        <v>113.15</v>
      </c>
      <c r="H1228" t="n">
        <v>1.27</v>
      </c>
      <c r="I1228" t="n">
        <v>13</v>
      </c>
      <c r="J1228" t="n">
        <v>290.73</v>
      </c>
      <c r="K1228" t="n">
        <v>59.19</v>
      </c>
      <c r="L1228" t="n">
        <v>20.75</v>
      </c>
      <c r="M1228" t="n">
        <v>8</v>
      </c>
      <c r="N1228" t="n">
        <v>80.79000000000001</v>
      </c>
      <c r="O1228" t="n">
        <v>36090.84</v>
      </c>
      <c r="P1228" t="n">
        <v>329.98</v>
      </c>
      <c r="Q1228" t="n">
        <v>1397.18</v>
      </c>
      <c r="R1228" t="n">
        <v>83.90000000000001</v>
      </c>
      <c r="S1228" t="n">
        <v>66.97</v>
      </c>
      <c r="T1228" t="n">
        <v>5886.97</v>
      </c>
      <c r="U1228" t="n">
        <v>0.8</v>
      </c>
      <c r="V1228" t="n">
        <v>0.86</v>
      </c>
      <c r="W1228" t="n">
        <v>5.32</v>
      </c>
      <c r="X1228" t="n">
        <v>0.35</v>
      </c>
      <c r="Y1228" t="n">
        <v>1</v>
      </c>
      <c r="Z1228" t="n">
        <v>10</v>
      </c>
    </row>
    <row r="1229">
      <c r="A1229" t="n">
        <v>80</v>
      </c>
      <c r="B1229" t="n">
        <v>130</v>
      </c>
      <c r="C1229" t="inlineStr">
        <is>
          <t xml:space="preserve">CONCLUIDO	</t>
        </is>
      </c>
      <c r="D1229" t="n">
        <v>3.5771</v>
      </c>
      <c r="E1229" t="n">
        <v>27.96</v>
      </c>
      <c r="F1229" t="n">
        <v>24.51</v>
      </c>
      <c r="G1229" t="n">
        <v>113.14</v>
      </c>
      <c r="H1229" t="n">
        <v>1.28</v>
      </c>
      <c r="I1229" t="n">
        <v>13</v>
      </c>
      <c r="J1229" t="n">
        <v>291.24</v>
      </c>
      <c r="K1229" t="n">
        <v>59.19</v>
      </c>
      <c r="L1229" t="n">
        <v>21</v>
      </c>
      <c r="M1229" t="n">
        <v>8</v>
      </c>
      <c r="N1229" t="n">
        <v>81.05</v>
      </c>
      <c r="O1229" t="n">
        <v>36153.75</v>
      </c>
      <c r="P1229" t="n">
        <v>328.79</v>
      </c>
      <c r="Q1229" t="n">
        <v>1397.17</v>
      </c>
      <c r="R1229" t="n">
        <v>83.88</v>
      </c>
      <c r="S1229" t="n">
        <v>66.97</v>
      </c>
      <c r="T1229" t="n">
        <v>5875.34</v>
      </c>
      <c r="U1229" t="n">
        <v>0.8</v>
      </c>
      <c r="V1229" t="n">
        <v>0.86</v>
      </c>
      <c r="W1229" t="n">
        <v>5.32</v>
      </c>
      <c r="X1229" t="n">
        <v>0.35</v>
      </c>
      <c r="Y1229" t="n">
        <v>1</v>
      </c>
      <c r="Z1229" t="n">
        <v>10</v>
      </c>
    </row>
    <row r="1230">
      <c r="A1230" t="n">
        <v>81</v>
      </c>
      <c r="B1230" t="n">
        <v>130</v>
      </c>
      <c r="C1230" t="inlineStr">
        <is>
          <t xml:space="preserve">CONCLUIDO	</t>
        </is>
      </c>
      <c r="D1230" t="n">
        <v>3.5766</v>
      </c>
      <c r="E1230" t="n">
        <v>27.96</v>
      </c>
      <c r="F1230" t="n">
        <v>24.52</v>
      </c>
      <c r="G1230" t="n">
        <v>113.17</v>
      </c>
      <c r="H1230" t="n">
        <v>1.3</v>
      </c>
      <c r="I1230" t="n">
        <v>13</v>
      </c>
      <c r="J1230" t="n">
        <v>291.75</v>
      </c>
      <c r="K1230" t="n">
        <v>59.19</v>
      </c>
      <c r="L1230" t="n">
        <v>21.25</v>
      </c>
      <c r="M1230" t="n">
        <v>5</v>
      </c>
      <c r="N1230" t="n">
        <v>81.31</v>
      </c>
      <c r="O1230" t="n">
        <v>36216.77</v>
      </c>
      <c r="P1230" t="n">
        <v>328.59</v>
      </c>
      <c r="Q1230" t="n">
        <v>1397.26</v>
      </c>
      <c r="R1230" t="n">
        <v>83.97</v>
      </c>
      <c r="S1230" t="n">
        <v>66.97</v>
      </c>
      <c r="T1230" t="n">
        <v>5924.04</v>
      </c>
      <c r="U1230" t="n">
        <v>0.8</v>
      </c>
      <c r="V1230" t="n">
        <v>0.86</v>
      </c>
      <c r="W1230" t="n">
        <v>5.32</v>
      </c>
      <c r="X1230" t="n">
        <v>0.35</v>
      </c>
      <c r="Y1230" t="n">
        <v>1</v>
      </c>
      <c r="Z1230" t="n">
        <v>10</v>
      </c>
    </row>
    <row r="1231">
      <c r="A1231" t="n">
        <v>82</v>
      </c>
      <c r="B1231" t="n">
        <v>130</v>
      </c>
      <c r="C1231" t="inlineStr">
        <is>
          <t xml:space="preserve">CONCLUIDO	</t>
        </is>
      </c>
      <c r="D1231" t="n">
        <v>3.5865</v>
      </c>
      <c r="E1231" t="n">
        <v>27.88</v>
      </c>
      <c r="F1231" t="n">
        <v>24.49</v>
      </c>
      <c r="G1231" t="n">
        <v>122.45</v>
      </c>
      <c r="H1231" t="n">
        <v>1.31</v>
      </c>
      <c r="I1231" t="n">
        <v>12</v>
      </c>
      <c r="J1231" t="n">
        <v>292.26</v>
      </c>
      <c r="K1231" t="n">
        <v>59.19</v>
      </c>
      <c r="L1231" t="n">
        <v>21.5</v>
      </c>
      <c r="M1231" t="n">
        <v>4</v>
      </c>
      <c r="N1231" t="n">
        <v>81.56999999999999</v>
      </c>
      <c r="O1231" t="n">
        <v>36279.9</v>
      </c>
      <c r="P1231" t="n">
        <v>325.92</v>
      </c>
      <c r="Q1231" t="n">
        <v>1397.22</v>
      </c>
      <c r="R1231" t="n">
        <v>83.03</v>
      </c>
      <c r="S1231" t="n">
        <v>66.97</v>
      </c>
      <c r="T1231" t="n">
        <v>5455.05</v>
      </c>
      <c r="U1231" t="n">
        <v>0.8100000000000001</v>
      </c>
      <c r="V1231" t="n">
        <v>0.86</v>
      </c>
      <c r="W1231" t="n">
        <v>5.32</v>
      </c>
      <c r="X1231" t="n">
        <v>0.33</v>
      </c>
      <c r="Y1231" t="n">
        <v>1</v>
      </c>
      <c r="Z1231" t="n">
        <v>10</v>
      </c>
    </row>
    <row r="1232">
      <c r="A1232" t="n">
        <v>83</v>
      </c>
      <c r="B1232" t="n">
        <v>130</v>
      </c>
      <c r="C1232" t="inlineStr">
        <is>
          <t xml:space="preserve">CONCLUIDO	</t>
        </is>
      </c>
      <c r="D1232" t="n">
        <v>3.5871</v>
      </c>
      <c r="E1232" t="n">
        <v>27.88</v>
      </c>
      <c r="F1232" t="n">
        <v>24.49</v>
      </c>
      <c r="G1232" t="n">
        <v>122.43</v>
      </c>
      <c r="H1232" t="n">
        <v>1.32</v>
      </c>
      <c r="I1232" t="n">
        <v>12</v>
      </c>
      <c r="J1232" t="n">
        <v>292.77</v>
      </c>
      <c r="K1232" t="n">
        <v>59.19</v>
      </c>
      <c r="L1232" t="n">
        <v>21.75</v>
      </c>
      <c r="M1232" t="n">
        <v>4</v>
      </c>
      <c r="N1232" t="n">
        <v>81.83</v>
      </c>
      <c r="O1232" t="n">
        <v>36343.13</v>
      </c>
      <c r="P1232" t="n">
        <v>326.27</v>
      </c>
      <c r="Q1232" t="n">
        <v>1397.21</v>
      </c>
      <c r="R1232" t="n">
        <v>82.70999999999999</v>
      </c>
      <c r="S1232" t="n">
        <v>66.97</v>
      </c>
      <c r="T1232" t="n">
        <v>5295.82</v>
      </c>
      <c r="U1232" t="n">
        <v>0.8100000000000001</v>
      </c>
      <c r="V1232" t="n">
        <v>0.86</v>
      </c>
      <c r="W1232" t="n">
        <v>5.32</v>
      </c>
      <c r="X1232" t="n">
        <v>0.32</v>
      </c>
      <c r="Y1232" t="n">
        <v>1</v>
      </c>
      <c r="Z1232" t="n">
        <v>10</v>
      </c>
    </row>
    <row r="1233">
      <c r="A1233" t="n">
        <v>84</v>
      </c>
      <c r="B1233" t="n">
        <v>130</v>
      </c>
      <c r="C1233" t="inlineStr">
        <is>
          <t xml:space="preserve">CONCLUIDO	</t>
        </is>
      </c>
      <c r="D1233" t="n">
        <v>3.5864</v>
      </c>
      <c r="E1233" t="n">
        <v>27.88</v>
      </c>
      <c r="F1233" t="n">
        <v>24.49</v>
      </c>
      <c r="G1233" t="n">
        <v>122.46</v>
      </c>
      <c r="H1233" t="n">
        <v>1.34</v>
      </c>
      <c r="I1233" t="n">
        <v>12</v>
      </c>
      <c r="J1233" t="n">
        <v>293.29</v>
      </c>
      <c r="K1233" t="n">
        <v>59.19</v>
      </c>
      <c r="L1233" t="n">
        <v>22</v>
      </c>
      <c r="M1233" t="n">
        <v>3</v>
      </c>
      <c r="N1233" t="n">
        <v>82.09</v>
      </c>
      <c r="O1233" t="n">
        <v>36406.47</v>
      </c>
      <c r="P1233" t="n">
        <v>326.73</v>
      </c>
      <c r="Q1233" t="n">
        <v>1397.26</v>
      </c>
      <c r="R1233" t="n">
        <v>82.84999999999999</v>
      </c>
      <c r="S1233" t="n">
        <v>66.97</v>
      </c>
      <c r="T1233" t="n">
        <v>5366.54</v>
      </c>
      <c r="U1233" t="n">
        <v>0.8100000000000001</v>
      </c>
      <c r="V1233" t="n">
        <v>0.86</v>
      </c>
      <c r="W1233" t="n">
        <v>5.32</v>
      </c>
      <c r="X1233" t="n">
        <v>0.33</v>
      </c>
      <c r="Y1233" t="n">
        <v>1</v>
      </c>
      <c r="Z1233" t="n">
        <v>10</v>
      </c>
    </row>
    <row r="1234">
      <c r="A1234" t="n">
        <v>85</v>
      </c>
      <c r="B1234" t="n">
        <v>130</v>
      </c>
      <c r="C1234" t="inlineStr">
        <is>
          <t xml:space="preserve">CONCLUIDO	</t>
        </is>
      </c>
      <c r="D1234" t="n">
        <v>3.5854</v>
      </c>
      <c r="E1234" t="n">
        <v>27.89</v>
      </c>
      <c r="F1234" t="n">
        <v>24.5</v>
      </c>
      <c r="G1234" t="n">
        <v>122.49</v>
      </c>
      <c r="H1234" t="n">
        <v>1.35</v>
      </c>
      <c r="I1234" t="n">
        <v>12</v>
      </c>
      <c r="J1234" t="n">
        <v>293.8</v>
      </c>
      <c r="K1234" t="n">
        <v>59.19</v>
      </c>
      <c r="L1234" t="n">
        <v>22.25</v>
      </c>
      <c r="M1234" t="n">
        <v>1</v>
      </c>
      <c r="N1234" t="n">
        <v>82.36</v>
      </c>
      <c r="O1234" t="n">
        <v>36469.92</v>
      </c>
      <c r="P1234" t="n">
        <v>327.28</v>
      </c>
      <c r="Q1234" t="n">
        <v>1397.17</v>
      </c>
      <c r="R1234" t="n">
        <v>82.97</v>
      </c>
      <c r="S1234" t="n">
        <v>66.97</v>
      </c>
      <c r="T1234" t="n">
        <v>5425.64</v>
      </c>
      <c r="U1234" t="n">
        <v>0.8100000000000001</v>
      </c>
      <c r="V1234" t="n">
        <v>0.86</v>
      </c>
      <c r="W1234" t="n">
        <v>5.33</v>
      </c>
      <c r="X1234" t="n">
        <v>0.33</v>
      </c>
      <c r="Y1234" t="n">
        <v>1</v>
      </c>
      <c r="Z1234" t="n">
        <v>10</v>
      </c>
    </row>
    <row r="1235">
      <c r="A1235" t="n">
        <v>86</v>
      </c>
      <c r="B1235" t="n">
        <v>130</v>
      </c>
      <c r="C1235" t="inlineStr">
        <is>
          <t xml:space="preserve">CONCLUIDO	</t>
        </is>
      </c>
      <c r="D1235" t="n">
        <v>3.5858</v>
      </c>
      <c r="E1235" t="n">
        <v>27.89</v>
      </c>
      <c r="F1235" t="n">
        <v>24.5</v>
      </c>
      <c r="G1235" t="n">
        <v>122.48</v>
      </c>
      <c r="H1235" t="n">
        <v>1.36</v>
      </c>
      <c r="I1235" t="n">
        <v>12</v>
      </c>
      <c r="J1235" t="n">
        <v>294.32</v>
      </c>
      <c r="K1235" t="n">
        <v>59.19</v>
      </c>
      <c r="L1235" t="n">
        <v>22.5</v>
      </c>
      <c r="M1235" t="n">
        <v>1</v>
      </c>
      <c r="N1235" t="n">
        <v>82.62</v>
      </c>
      <c r="O1235" t="n">
        <v>36533.49</v>
      </c>
      <c r="P1235" t="n">
        <v>327.78</v>
      </c>
      <c r="Q1235" t="n">
        <v>1397.17</v>
      </c>
      <c r="R1235" t="n">
        <v>83.03</v>
      </c>
      <c r="S1235" t="n">
        <v>66.97</v>
      </c>
      <c r="T1235" t="n">
        <v>5458.53</v>
      </c>
      <c r="U1235" t="n">
        <v>0.8100000000000001</v>
      </c>
      <c r="V1235" t="n">
        <v>0.86</v>
      </c>
      <c r="W1235" t="n">
        <v>5.32</v>
      </c>
      <c r="X1235" t="n">
        <v>0.33</v>
      </c>
      <c r="Y1235" t="n">
        <v>1</v>
      </c>
      <c r="Z1235" t="n">
        <v>10</v>
      </c>
    </row>
    <row r="1236">
      <c r="A1236" t="n">
        <v>87</v>
      </c>
      <c r="B1236" t="n">
        <v>130</v>
      </c>
      <c r="C1236" t="inlineStr">
        <is>
          <t xml:space="preserve">CONCLUIDO	</t>
        </is>
      </c>
      <c r="D1236" t="n">
        <v>3.5861</v>
      </c>
      <c r="E1236" t="n">
        <v>27.89</v>
      </c>
      <c r="F1236" t="n">
        <v>24.49</v>
      </c>
      <c r="G1236" t="n">
        <v>122.47</v>
      </c>
      <c r="H1236" t="n">
        <v>1.37</v>
      </c>
      <c r="I1236" t="n">
        <v>12</v>
      </c>
      <c r="J1236" t="n">
        <v>294.83</v>
      </c>
      <c r="K1236" t="n">
        <v>59.19</v>
      </c>
      <c r="L1236" t="n">
        <v>22.75</v>
      </c>
      <c r="M1236" t="n">
        <v>1</v>
      </c>
      <c r="N1236" t="n">
        <v>82.89</v>
      </c>
      <c r="O1236" t="n">
        <v>36597.16</v>
      </c>
      <c r="P1236" t="n">
        <v>328.03</v>
      </c>
      <c r="Q1236" t="n">
        <v>1397.17</v>
      </c>
      <c r="R1236" t="n">
        <v>82.94</v>
      </c>
      <c r="S1236" t="n">
        <v>66.97</v>
      </c>
      <c r="T1236" t="n">
        <v>5412.26</v>
      </c>
      <c r="U1236" t="n">
        <v>0.8100000000000001</v>
      </c>
      <c r="V1236" t="n">
        <v>0.86</v>
      </c>
      <c r="W1236" t="n">
        <v>5.32</v>
      </c>
      <c r="X1236" t="n">
        <v>0.33</v>
      </c>
      <c r="Y1236" t="n">
        <v>1</v>
      </c>
      <c r="Z1236" t="n">
        <v>10</v>
      </c>
    </row>
    <row r="1237">
      <c r="A1237" t="n">
        <v>88</v>
      </c>
      <c r="B1237" t="n">
        <v>130</v>
      </c>
      <c r="C1237" t="inlineStr">
        <is>
          <t xml:space="preserve">CONCLUIDO	</t>
        </is>
      </c>
      <c r="D1237" t="n">
        <v>3.5862</v>
      </c>
      <c r="E1237" t="n">
        <v>27.88</v>
      </c>
      <c r="F1237" t="n">
        <v>24.49</v>
      </c>
      <c r="G1237" t="n">
        <v>122.47</v>
      </c>
      <c r="H1237" t="n">
        <v>1.39</v>
      </c>
      <c r="I1237" t="n">
        <v>12</v>
      </c>
      <c r="J1237" t="n">
        <v>295.35</v>
      </c>
      <c r="K1237" t="n">
        <v>59.19</v>
      </c>
      <c r="L1237" t="n">
        <v>23</v>
      </c>
      <c r="M1237" t="n">
        <v>1</v>
      </c>
      <c r="N1237" t="n">
        <v>83.16</v>
      </c>
      <c r="O1237" t="n">
        <v>36660.94</v>
      </c>
      <c r="P1237" t="n">
        <v>328.42</v>
      </c>
      <c r="Q1237" t="n">
        <v>1397.17</v>
      </c>
      <c r="R1237" t="n">
        <v>82.90000000000001</v>
      </c>
      <c r="S1237" t="n">
        <v>66.97</v>
      </c>
      <c r="T1237" t="n">
        <v>5392.32</v>
      </c>
      <c r="U1237" t="n">
        <v>0.8100000000000001</v>
      </c>
      <c r="V1237" t="n">
        <v>0.86</v>
      </c>
      <c r="W1237" t="n">
        <v>5.32</v>
      </c>
      <c r="X1237" t="n">
        <v>0.33</v>
      </c>
      <c r="Y1237" t="n">
        <v>1</v>
      </c>
      <c r="Z1237" t="n">
        <v>10</v>
      </c>
    </row>
    <row r="1238">
      <c r="A1238" t="n">
        <v>89</v>
      </c>
      <c r="B1238" t="n">
        <v>130</v>
      </c>
      <c r="C1238" t="inlineStr">
        <is>
          <t xml:space="preserve">CONCLUIDO	</t>
        </is>
      </c>
      <c r="D1238" t="n">
        <v>3.5861</v>
      </c>
      <c r="E1238" t="n">
        <v>27.89</v>
      </c>
      <c r="F1238" t="n">
        <v>24.49</v>
      </c>
      <c r="G1238" t="n">
        <v>122.47</v>
      </c>
      <c r="H1238" t="n">
        <v>1.4</v>
      </c>
      <c r="I1238" t="n">
        <v>12</v>
      </c>
      <c r="J1238" t="n">
        <v>295.87</v>
      </c>
      <c r="K1238" t="n">
        <v>59.19</v>
      </c>
      <c r="L1238" t="n">
        <v>23.25</v>
      </c>
      <c r="M1238" t="n">
        <v>0</v>
      </c>
      <c r="N1238" t="n">
        <v>83.43000000000001</v>
      </c>
      <c r="O1238" t="n">
        <v>36724.83</v>
      </c>
      <c r="P1238" t="n">
        <v>328.94</v>
      </c>
      <c r="Q1238" t="n">
        <v>1397.18</v>
      </c>
      <c r="R1238" t="n">
        <v>82.89</v>
      </c>
      <c r="S1238" t="n">
        <v>66.97</v>
      </c>
      <c r="T1238" t="n">
        <v>5387.94</v>
      </c>
      <c r="U1238" t="n">
        <v>0.8100000000000001</v>
      </c>
      <c r="V1238" t="n">
        <v>0.86</v>
      </c>
      <c r="W1238" t="n">
        <v>5.33</v>
      </c>
      <c r="X1238" t="n">
        <v>0.33</v>
      </c>
      <c r="Y1238" t="n">
        <v>1</v>
      </c>
      <c r="Z1238" t="n">
        <v>10</v>
      </c>
    </row>
    <row r="1239">
      <c r="A1239" t="n">
        <v>0</v>
      </c>
      <c r="B1239" t="n">
        <v>75</v>
      </c>
      <c r="C1239" t="inlineStr">
        <is>
          <t xml:space="preserve">CONCLUIDO	</t>
        </is>
      </c>
      <c r="D1239" t="n">
        <v>2.3269</v>
      </c>
      <c r="E1239" t="n">
        <v>42.97</v>
      </c>
      <c r="F1239" t="n">
        <v>32.3</v>
      </c>
      <c r="G1239" t="n">
        <v>7.05</v>
      </c>
      <c r="H1239" t="n">
        <v>0.12</v>
      </c>
      <c r="I1239" t="n">
        <v>275</v>
      </c>
      <c r="J1239" t="n">
        <v>150.44</v>
      </c>
      <c r="K1239" t="n">
        <v>49.1</v>
      </c>
      <c r="L1239" t="n">
        <v>1</v>
      </c>
      <c r="M1239" t="n">
        <v>273</v>
      </c>
      <c r="N1239" t="n">
        <v>25.34</v>
      </c>
      <c r="O1239" t="n">
        <v>18787.76</v>
      </c>
      <c r="P1239" t="n">
        <v>379.57</v>
      </c>
      <c r="Q1239" t="n">
        <v>1397.77</v>
      </c>
      <c r="R1239" t="n">
        <v>337.05</v>
      </c>
      <c r="S1239" t="n">
        <v>66.97</v>
      </c>
      <c r="T1239" t="n">
        <v>131152.32</v>
      </c>
      <c r="U1239" t="n">
        <v>0.2</v>
      </c>
      <c r="V1239" t="n">
        <v>0.65</v>
      </c>
      <c r="W1239" t="n">
        <v>5.76</v>
      </c>
      <c r="X1239" t="n">
        <v>8.119999999999999</v>
      </c>
      <c r="Y1239" t="n">
        <v>1</v>
      </c>
      <c r="Z1239" t="n">
        <v>10</v>
      </c>
    </row>
    <row r="1240">
      <c r="A1240" t="n">
        <v>1</v>
      </c>
      <c r="B1240" t="n">
        <v>75</v>
      </c>
      <c r="C1240" t="inlineStr">
        <is>
          <t xml:space="preserve">CONCLUIDO	</t>
        </is>
      </c>
      <c r="D1240" t="n">
        <v>2.588</v>
      </c>
      <c r="E1240" t="n">
        <v>38.64</v>
      </c>
      <c r="F1240" t="n">
        <v>30.13</v>
      </c>
      <c r="G1240" t="n">
        <v>8.859999999999999</v>
      </c>
      <c r="H1240" t="n">
        <v>0.15</v>
      </c>
      <c r="I1240" t="n">
        <v>204</v>
      </c>
      <c r="J1240" t="n">
        <v>150.78</v>
      </c>
      <c r="K1240" t="n">
        <v>49.1</v>
      </c>
      <c r="L1240" t="n">
        <v>1.25</v>
      </c>
      <c r="M1240" t="n">
        <v>202</v>
      </c>
      <c r="N1240" t="n">
        <v>25.44</v>
      </c>
      <c r="O1240" t="n">
        <v>18830.65</v>
      </c>
      <c r="P1240" t="n">
        <v>352.19</v>
      </c>
      <c r="Q1240" t="n">
        <v>1397.42</v>
      </c>
      <c r="R1240" t="n">
        <v>266.88</v>
      </c>
      <c r="S1240" t="n">
        <v>66.97</v>
      </c>
      <c r="T1240" t="n">
        <v>96421.59</v>
      </c>
      <c r="U1240" t="n">
        <v>0.25</v>
      </c>
      <c r="V1240" t="n">
        <v>0.7</v>
      </c>
      <c r="W1240" t="n">
        <v>5.63</v>
      </c>
      <c r="X1240" t="n">
        <v>5.96</v>
      </c>
      <c r="Y1240" t="n">
        <v>1</v>
      </c>
      <c r="Z1240" t="n">
        <v>10</v>
      </c>
    </row>
    <row r="1241">
      <c r="A1241" t="n">
        <v>2</v>
      </c>
      <c r="B1241" t="n">
        <v>75</v>
      </c>
      <c r="C1241" t="inlineStr">
        <is>
          <t xml:space="preserve">CONCLUIDO	</t>
        </is>
      </c>
      <c r="D1241" t="n">
        <v>2.7688</v>
      </c>
      <c r="E1241" t="n">
        <v>36.12</v>
      </c>
      <c r="F1241" t="n">
        <v>28.89</v>
      </c>
      <c r="G1241" t="n">
        <v>10.7</v>
      </c>
      <c r="H1241" t="n">
        <v>0.18</v>
      </c>
      <c r="I1241" t="n">
        <v>162</v>
      </c>
      <c r="J1241" t="n">
        <v>151.13</v>
      </c>
      <c r="K1241" t="n">
        <v>49.1</v>
      </c>
      <c r="L1241" t="n">
        <v>1.5</v>
      </c>
      <c r="M1241" t="n">
        <v>160</v>
      </c>
      <c r="N1241" t="n">
        <v>25.54</v>
      </c>
      <c r="O1241" t="n">
        <v>18873.58</v>
      </c>
      <c r="P1241" t="n">
        <v>335.81</v>
      </c>
      <c r="Q1241" t="n">
        <v>1397.81</v>
      </c>
      <c r="R1241" t="n">
        <v>226.03</v>
      </c>
      <c r="S1241" t="n">
        <v>66.97</v>
      </c>
      <c r="T1241" t="n">
        <v>76205.75999999999</v>
      </c>
      <c r="U1241" t="n">
        <v>0.3</v>
      </c>
      <c r="V1241" t="n">
        <v>0.73</v>
      </c>
      <c r="W1241" t="n">
        <v>5.57</v>
      </c>
      <c r="X1241" t="n">
        <v>4.72</v>
      </c>
      <c r="Y1241" t="n">
        <v>1</v>
      </c>
      <c r="Z1241" t="n">
        <v>10</v>
      </c>
    </row>
    <row r="1242">
      <c r="A1242" t="n">
        <v>3</v>
      </c>
      <c r="B1242" t="n">
        <v>75</v>
      </c>
      <c r="C1242" t="inlineStr">
        <is>
          <t xml:space="preserve">CONCLUIDO	</t>
        </is>
      </c>
      <c r="D1242" t="n">
        <v>2.9068</v>
      </c>
      <c r="E1242" t="n">
        <v>34.4</v>
      </c>
      <c r="F1242" t="n">
        <v>28.03</v>
      </c>
      <c r="G1242" t="n">
        <v>12.55</v>
      </c>
      <c r="H1242" t="n">
        <v>0.2</v>
      </c>
      <c r="I1242" t="n">
        <v>134</v>
      </c>
      <c r="J1242" t="n">
        <v>151.48</v>
      </c>
      <c r="K1242" t="n">
        <v>49.1</v>
      </c>
      <c r="L1242" t="n">
        <v>1.75</v>
      </c>
      <c r="M1242" t="n">
        <v>132</v>
      </c>
      <c r="N1242" t="n">
        <v>25.64</v>
      </c>
      <c r="O1242" t="n">
        <v>18916.54</v>
      </c>
      <c r="P1242" t="n">
        <v>323.93</v>
      </c>
      <c r="Q1242" t="n">
        <v>1397.29</v>
      </c>
      <c r="R1242" t="n">
        <v>198.7</v>
      </c>
      <c r="S1242" t="n">
        <v>66.97</v>
      </c>
      <c r="T1242" t="n">
        <v>62679.81</v>
      </c>
      <c r="U1242" t="n">
        <v>0.34</v>
      </c>
      <c r="V1242" t="n">
        <v>0.75</v>
      </c>
      <c r="W1242" t="n">
        <v>5.51</v>
      </c>
      <c r="X1242" t="n">
        <v>3.86</v>
      </c>
      <c r="Y1242" t="n">
        <v>1</v>
      </c>
      <c r="Z1242" t="n">
        <v>10</v>
      </c>
    </row>
    <row r="1243">
      <c r="A1243" t="n">
        <v>4</v>
      </c>
      <c r="B1243" t="n">
        <v>75</v>
      </c>
      <c r="C1243" t="inlineStr">
        <is>
          <t xml:space="preserve">CONCLUIDO	</t>
        </is>
      </c>
      <c r="D1243" t="n">
        <v>3.0066</v>
      </c>
      <c r="E1243" t="n">
        <v>33.26</v>
      </c>
      <c r="F1243" t="n">
        <v>27.47</v>
      </c>
      <c r="G1243" t="n">
        <v>14.33</v>
      </c>
      <c r="H1243" t="n">
        <v>0.23</v>
      </c>
      <c r="I1243" t="n">
        <v>115</v>
      </c>
      <c r="J1243" t="n">
        <v>151.83</v>
      </c>
      <c r="K1243" t="n">
        <v>49.1</v>
      </c>
      <c r="L1243" t="n">
        <v>2</v>
      </c>
      <c r="M1243" t="n">
        <v>113</v>
      </c>
      <c r="N1243" t="n">
        <v>25.73</v>
      </c>
      <c r="O1243" t="n">
        <v>18959.54</v>
      </c>
      <c r="P1243" t="n">
        <v>315.78</v>
      </c>
      <c r="Q1243" t="n">
        <v>1397.4</v>
      </c>
      <c r="R1243" t="n">
        <v>180.23</v>
      </c>
      <c r="S1243" t="n">
        <v>66.97</v>
      </c>
      <c r="T1243" t="n">
        <v>53541.15</v>
      </c>
      <c r="U1243" t="n">
        <v>0.37</v>
      </c>
      <c r="V1243" t="n">
        <v>0.77</v>
      </c>
      <c r="W1243" t="n">
        <v>5.48</v>
      </c>
      <c r="X1243" t="n">
        <v>3.3</v>
      </c>
      <c r="Y1243" t="n">
        <v>1</v>
      </c>
      <c r="Z1243" t="n">
        <v>10</v>
      </c>
    </row>
    <row r="1244">
      <c r="A1244" t="n">
        <v>5</v>
      </c>
      <c r="B1244" t="n">
        <v>75</v>
      </c>
      <c r="C1244" t="inlineStr">
        <is>
          <t xml:space="preserve">CONCLUIDO	</t>
        </is>
      </c>
      <c r="D1244" t="n">
        <v>3.0878</v>
      </c>
      <c r="E1244" t="n">
        <v>32.39</v>
      </c>
      <c r="F1244" t="n">
        <v>27.05</v>
      </c>
      <c r="G1244" t="n">
        <v>16.23</v>
      </c>
      <c r="H1244" t="n">
        <v>0.26</v>
      </c>
      <c r="I1244" t="n">
        <v>100</v>
      </c>
      <c r="J1244" t="n">
        <v>152.18</v>
      </c>
      <c r="K1244" t="n">
        <v>49.1</v>
      </c>
      <c r="L1244" t="n">
        <v>2.25</v>
      </c>
      <c r="M1244" t="n">
        <v>98</v>
      </c>
      <c r="N1244" t="n">
        <v>25.83</v>
      </c>
      <c r="O1244" t="n">
        <v>19002.56</v>
      </c>
      <c r="P1244" t="n">
        <v>308.85</v>
      </c>
      <c r="Q1244" t="n">
        <v>1397.45</v>
      </c>
      <c r="R1244" t="n">
        <v>166.05</v>
      </c>
      <c r="S1244" t="n">
        <v>66.97</v>
      </c>
      <c r="T1244" t="n">
        <v>46528.14</v>
      </c>
      <c r="U1244" t="n">
        <v>0.4</v>
      </c>
      <c r="V1244" t="n">
        <v>0.78</v>
      </c>
      <c r="W1244" t="n">
        <v>5.48</v>
      </c>
      <c r="X1244" t="n">
        <v>2.89</v>
      </c>
      <c r="Y1244" t="n">
        <v>1</v>
      </c>
      <c r="Z1244" t="n">
        <v>10</v>
      </c>
    </row>
    <row r="1245">
      <c r="A1245" t="n">
        <v>6</v>
      </c>
      <c r="B1245" t="n">
        <v>75</v>
      </c>
      <c r="C1245" t="inlineStr">
        <is>
          <t xml:space="preserve">CONCLUIDO	</t>
        </is>
      </c>
      <c r="D1245" t="n">
        <v>3.1582</v>
      </c>
      <c r="E1245" t="n">
        <v>31.66</v>
      </c>
      <c r="F1245" t="n">
        <v>26.7</v>
      </c>
      <c r="G1245" t="n">
        <v>18.2</v>
      </c>
      <c r="H1245" t="n">
        <v>0.29</v>
      </c>
      <c r="I1245" t="n">
        <v>88</v>
      </c>
      <c r="J1245" t="n">
        <v>152.53</v>
      </c>
      <c r="K1245" t="n">
        <v>49.1</v>
      </c>
      <c r="L1245" t="n">
        <v>2.5</v>
      </c>
      <c r="M1245" t="n">
        <v>86</v>
      </c>
      <c r="N1245" t="n">
        <v>25.93</v>
      </c>
      <c r="O1245" t="n">
        <v>19045.63</v>
      </c>
      <c r="P1245" t="n">
        <v>302.81</v>
      </c>
      <c r="Q1245" t="n">
        <v>1397.47</v>
      </c>
      <c r="R1245" t="n">
        <v>155.11</v>
      </c>
      <c r="S1245" t="n">
        <v>66.97</v>
      </c>
      <c r="T1245" t="n">
        <v>41117.66</v>
      </c>
      <c r="U1245" t="n">
        <v>0.43</v>
      </c>
      <c r="V1245" t="n">
        <v>0.79</v>
      </c>
      <c r="W1245" t="n">
        <v>5.44</v>
      </c>
      <c r="X1245" t="n">
        <v>2.53</v>
      </c>
      <c r="Y1245" t="n">
        <v>1</v>
      </c>
      <c r="Z1245" t="n">
        <v>10</v>
      </c>
    </row>
    <row r="1246">
      <c r="A1246" t="n">
        <v>7</v>
      </c>
      <c r="B1246" t="n">
        <v>75</v>
      </c>
      <c r="C1246" t="inlineStr">
        <is>
          <t xml:space="preserve">CONCLUIDO	</t>
        </is>
      </c>
      <c r="D1246" t="n">
        <v>3.2174</v>
      </c>
      <c r="E1246" t="n">
        <v>31.08</v>
      </c>
      <c r="F1246" t="n">
        <v>26.39</v>
      </c>
      <c r="G1246" t="n">
        <v>20.04</v>
      </c>
      <c r="H1246" t="n">
        <v>0.32</v>
      </c>
      <c r="I1246" t="n">
        <v>79</v>
      </c>
      <c r="J1246" t="n">
        <v>152.88</v>
      </c>
      <c r="K1246" t="n">
        <v>49.1</v>
      </c>
      <c r="L1246" t="n">
        <v>2.75</v>
      </c>
      <c r="M1246" t="n">
        <v>77</v>
      </c>
      <c r="N1246" t="n">
        <v>26.03</v>
      </c>
      <c r="O1246" t="n">
        <v>19088.72</v>
      </c>
      <c r="P1246" t="n">
        <v>297.63</v>
      </c>
      <c r="Q1246" t="n">
        <v>1397.45</v>
      </c>
      <c r="R1246" t="n">
        <v>145.21</v>
      </c>
      <c r="S1246" t="n">
        <v>66.97</v>
      </c>
      <c r="T1246" t="n">
        <v>36211.15</v>
      </c>
      <c r="U1246" t="n">
        <v>0.46</v>
      </c>
      <c r="V1246" t="n">
        <v>0.8</v>
      </c>
      <c r="W1246" t="n">
        <v>5.41</v>
      </c>
      <c r="X1246" t="n">
        <v>2.22</v>
      </c>
      <c r="Y1246" t="n">
        <v>1</v>
      </c>
      <c r="Z1246" t="n">
        <v>10</v>
      </c>
    </row>
    <row r="1247">
      <c r="A1247" t="n">
        <v>8</v>
      </c>
      <c r="B1247" t="n">
        <v>75</v>
      </c>
      <c r="C1247" t="inlineStr">
        <is>
          <t xml:space="preserve">CONCLUIDO	</t>
        </is>
      </c>
      <c r="D1247" t="n">
        <v>3.2693</v>
      </c>
      <c r="E1247" t="n">
        <v>30.59</v>
      </c>
      <c r="F1247" t="n">
        <v>26.14</v>
      </c>
      <c r="G1247" t="n">
        <v>22.09</v>
      </c>
      <c r="H1247" t="n">
        <v>0.35</v>
      </c>
      <c r="I1247" t="n">
        <v>71</v>
      </c>
      <c r="J1247" t="n">
        <v>153.23</v>
      </c>
      <c r="K1247" t="n">
        <v>49.1</v>
      </c>
      <c r="L1247" t="n">
        <v>3</v>
      </c>
      <c r="M1247" t="n">
        <v>69</v>
      </c>
      <c r="N1247" t="n">
        <v>26.13</v>
      </c>
      <c r="O1247" t="n">
        <v>19131.85</v>
      </c>
      <c r="P1247" t="n">
        <v>292.8</v>
      </c>
      <c r="Q1247" t="n">
        <v>1397.36</v>
      </c>
      <c r="R1247" t="n">
        <v>137.08</v>
      </c>
      <c r="S1247" t="n">
        <v>66.97</v>
      </c>
      <c r="T1247" t="n">
        <v>32184.92</v>
      </c>
      <c r="U1247" t="n">
        <v>0.49</v>
      </c>
      <c r="V1247" t="n">
        <v>0.8100000000000001</v>
      </c>
      <c r="W1247" t="n">
        <v>5.4</v>
      </c>
      <c r="X1247" t="n">
        <v>1.97</v>
      </c>
      <c r="Y1247" t="n">
        <v>1</v>
      </c>
      <c r="Z1247" t="n">
        <v>10</v>
      </c>
    </row>
    <row r="1248">
      <c r="A1248" t="n">
        <v>9</v>
      </c>
      <c r="B1248" t="n">
        <v>75</v>
      </c>
      <c r="C1248" t="inlineStr">
        <is>
          <t xml:space="preserve">CONCLUIDO	</t>
        </is>
      </c>
      <c r="D1248" t="n">
        <v>3.3058</v>
      </c>
      <c r="E1248" t="n">
        <v>30.25</v>
      </c>
      <c r="F1248" t="n">
        <v>25.99</v>
      </c>
      <c r="G1248" t="n">
        <v>23.99</v>
      </c>
      <c r="H1248" t="n">
        <v>0.37</v>
      </c>
      <c r="I1248" t="n">
        <v>65</v>
      </c>
      <c r="J1248" t="n">
        <v>153.58</v>
      </c>
      <c r="K1248" t="n">
        <v>49.1</v>
      </c>
      <c r="L1248" t="n">
        <v>3.25</v>
      </c>
      <c r="M1248" t="n">
        <v>63</v>
      </c>
      <c r="N1248" t="n">
        <v>26.23</v>
      </c>
      <c r="O1248" t="n">
        <v>19175.02</v>
      </c>
      <c r="P1248" t="n">
        <v>289.29</v>
      </c>
      <c r="Q1248" t="n">
        <v>1397.32</v>
      </c>
      <c r="R1248" t="n">
        <v>131.95</v>
      </c>
      <c r="S1248" t="n">
        <v>66.97</v>
      </c>
      <c r="T1248" t="n">
        <v>29651.07</v>
      </c>
      <c r="U1248" t="n">
        <v>0.51</v>
      </c>
      <c r="V1248" t="n">
        <v>0.8100000000000001</v>
      </c>
      <c r="W1248" t="n">
        <v>5.39</v>
      </c>
      <c r="X1248" t="n">
        <v>1.82</v>
      </c>
      <c r="Y1248" t="n">
        <v>1</v>
      </c>
      <c r="Z1248" t="n">
        <v>10</v>
      </c>
    </row>
    <row r="1249">
      <c r="A1249" t="n">
        <v>10</v>
      </c>
      <c r="B1249" t="n">
        <v>75</v>
      </c>
      <c r="C1249" t="inlineStr">
        <is>
          <t xml:space="preserve">CONCLUIDO	</t>
        </is>
      </c>
      <c r="D1249" t="n">
        <v>3.3377</v>
      </c>
      <c r="E1249" t="n">
        <v>29.96</v>
      </c>
      <c r="F1249" t="n">
        <v>25.85</v>
      </c>
      <c r="G1249" t="n">
        <v>25.85</v>
      </c>
      <c r="H1249" t="n">
        <v>0.4</v>
      </c>
      <c r="I1249" t="n">
        <v>60</v>
      </c>
      <c r="J1249" t="n">
        <v>153.93</v>
      </c>
      <c r="K1249" t="n">
        <v>49.1</v>
      </c>
      <c r="L1249" t="n">
        <v>3.5</v>
      </c>
      <c r="M1249" t="n">
        <v>58</v>
      </c>
      <c r="N1249" t="n">
        <v>26.33</v>
      </c>
      <c r="O1249" t="n">
        <v>19218.22</v>
      </c>
      <c r="P1249" t="n">
        <v>285.97</v>
      </c>
      <c r="Q1249" t="n">
        <v>1397.4</v>
      </c>
      <c r="R1249" t="n">
        <v>127.46</v>
      </c>
      <c r="S1249" t="n">
        <v>66.97</v>
      </c>
      <c r="T1249" t="n">
        <v>27431.4</v>
      </c>
      <c r="U1249" t="n">
        <v>0.53</v>
      </c>
      <c r="V1249" t="n">
        <v>0.8100000000000001</v>
      </c>
      <c r="W1249" t="n">
        <v>5.39</v>
      </c>
      <c r="X1249" t="n">
        <v>1.68</v>
      </c>
      <c r="Y1249" t="n">
        <v>1</v>
      </c>
      <c r="Z1249" t="n">
        <v>10</v>
      </c>
    </row>
    <row r="1250">
      <c r="A1250" t="n">
        <v>11</v>
      </c>
      <c r="B1250" t="n">
        <v>75</v>
      </c>
      <c r="C1250" t="inlineStr">
        <is>
          <t xml:space="preserve">CONCLUIDO	</t>
        </is>
      </c>
      <c r="D1250" t="n">
        <v>3.3704</v>
      </c>
      <c r="E1250" t="n">
        <v>29.67</v>
      </c>
      <c r="F1250" t="n">
        <v>25.71</v>
      </c>
      <c r="G1250" t="n">
        <v>28.05</v>
      </c>
      <c r="H1250" t="n">
        <v>0.43</v>
      </c>
      <c r="I1250" t="n">
        <v>55</v>
      </c>
      <c r="J1250" t="n">
        <v>154.28</v>
      </c>
      <c r="K1250" t="n">
        <v>49.1</v>
      </c>
      <c r="L1250" t="n">
        <v>3.75</v>
      </c>
      <c r="M1250" t="n">
        <v>53</v>
      </c>
      <c r="N1250" t="n">
        <v>26.43</v>
      </c>
      <c r="O1250" t="n">
        <v>19261.45</v>
      </c>
      <c r="P1250" t="n">
        <v>282.48</v>
      </c>
      <c r="Q1250" t="n">
        <v>1397.27</v>
      </c>
      <c r="R1250" t="n">
        <v>123.33</v>
      </c>
      <c r="S1250" t="n">
        <v>66.97</v>
      </c>
      <c r="T1250" t="n">
        <v>25389.79</v>
      </c>
      <c r="U1250" t="n">
        <v>0.54</v>
      </c>
      <c r="V1250" t="n">
        <v>0.82</v>
      </c>
      <c r="W1250" t="n">
        <v>5.37</v>
      </c>
      <c r="X1250" t="n">
        <v>1.55</v>
      </c>
      <c r="Y1250" t="n">
        <v>1</v>
      </c>
      <c r="Z1250" t="n">
        <v>10</v>
      </c>
    </row>
    <row r="1251">
      <c r="A1251" t="n">
        <v>12</v>
      </c>
      <c r="B1251" t="n">
        <v>75</v>
      </c>
      <c r="C1251" t="inlineStr">
        <is>
          <t xml:space="preserve">CONCLUIDO	</t>
        </is>
      </c>
      <c r="D1251" t="n">
        <v>3.3882</v>
      </c>
      <c r="E1251" t="n">
        <v>29.51</v>
      </c>
      <c r="F1251" t="n">
        <v>25.65</v>
      </c>
      <c r="G1251" t="n">
        <v>29.59</v>
      </c>
      <c r="H1251" t="n">
        <v>0.46</v>
      </c>
      <c r="I1251" t="n">
        <v>52</v>
      </c>
      <c r="J1251" t="n">
        <v>154.63</v>
      </c>
      <c r="K1251" t="n">
        <v>49.1</v>
      </c>
      <c r="L1251" t="n">
        <v>4</v>
      </c>
      <c r="M1251" t="n">
        <v>50</v>
      </c>
      <c r="N1251" t="n">
        <v>26.53</v>
      </c>
      <c r="O1251" t="n">
        <v>19304.72</v>
      </c>
      <c r="P1251" t="n">
        <v>279.84</v>
      </c>
      <c r="Q1251" t="n">
        <v>1397.46</v>
      </c>
      <c r="R1251" t="n">
        <v>120.71</v>
      </c>
      <c r="S1251" t="n">
        <v>66.97</v>
      </c>
      <c r="T1251" t="n">
        <v>24094.21</v>
      </c>
      <c r="U1251" t="n">
        <v>0.55</v>
      </c>
      <c r="V1251" t="n">
        <v>0.82</v>
      </c>
      <c r="W1251" t="n">
        <v>5.38</v>
      </c>
      <c r="X1251" t="n">
        <v>1.48</v>
      </c>
      <c r="Y1251" t="n">
        <v>1</v>
      </c>
      <c r="Z1251" t="n">
        <v>10</v>
      </c>
    </row>
    <row r="1252">
      <c r="A1252" t="n">
        <v>13</v>
      </c>
      <c r="B1252" t="n">
        <v>75</v>
      </c>
      <c r="C1252" t="inlineStr">
        <is>
          <t xml:space="preserve">CONCLUIDO	</t>
        </is>
      </c>
      <c r="D1252" t="n">
        <v>3.4158</v>
      </c>
      <c r="E1252" t="n">
        <v>29.28</v>
      </c>
      <c r="F1252" t="n">
        <v>25.53</v>
      </c>
      <c r="G1252" t="n">
        <v>31.92</v>
      </c>
      <c r="H1252" t="n">
        <v>0.49</v>
      </c>
      <c r="I1252" t="n">
        <v>48</v>
      </c>
      <c r="J1252" t="n">
        <v>154.98</v>
      </c>
      <c r="K1252" t="n">
        <v>49.1</v>
      </c>
      <c r="L1252" t="n">
        <v>4.25</v>
      </c>
      <c r="M1252" t="n">
        <v>46</v>
      </c>
      <c r="N1252" t="n">
        <v>26.63</v>
      </c>
      <c r="O1252" t="n">
        <v>19348.03</v>
      </c>
      <c r="P1252" t="n">
        <v>276.78</v>
      </c>
      <c r="Q1252" t="n">
        <v>1397.32</v>
      </c>
      <c r="R1252" t="n">
        <v>116.85</v>
      </c>
      <c r="S1252" t="n">
        <v>66.97</v>
      </c>
      <c r="T1252" t="n">
        <v>22185.05</v>
      </c>
      <c r="U1252" t="n">
        <v>0.57</v>
      </c>
      <c r="V1252" t="n">
        <v>0.82</v>
      </c>
      <c r="W1252" t="n">
        <v>5.38</v>
      </c>
      <c r="X1252" t="n">
        <v>1.37</v>
      </c>
      <c r="Y1252" t="n">
        <v>1</v>
      </c>
      <c r="Z1252" t="n">
        <v>10</v>
      </c>
    </row>
    <row r="1253">
      <c r="A1253" t="n">
        <v>14</v>
      </c>
      <c r="B1253" t="n">
        <v>75</v>
      </c>
      <c r="C1253" t="inlineStr">
        <is>
          <t xml:space="preserve">CONCLUIDO	</t>
        </is>
      </c>
      <c r="D1253" t="n">
        <v>3.4391</v>
      </c>
      <c r="E1253" t="n">
        <v>29.08</v>
      </c>
      <c r="F1253" t="n">
        <v>25.43</v>
      </c>
      <c r="G1253" t="n">
        <v>33.9</v>
      </c>
      <c r="H1253" t="n">
        <v>0.51</v>
      </c>
      <c r="I1253" t="n">
        <v>45</v>
      </c>
      <c r="J1253" t="n">
        <v>155.33</v>
      </c>
      <c r="K1253" t="n">
        <v>49.1</v>
      </c>
      <c r="L1253" t="n">
        <v>4.5</v>
      </c>
      <c r="M1253" t="n">
        <v>43</v>
      </c>
      <c r="N1253" t="n">
        <v>26.74</v>
      </c>
      <c r="O1253" t="n">
        <v>19391.36</v>
      </c>
      <c r="P1253" t="n">
        <v>273.88</v>
      </c>
      <c r="Q1253" t="n">
        <v>1397.26</v>
      </c>
      <c r="R1253" t="n">
        <v>113.56</v>
      </c>
      <c r="S1253" t="n">
        <v>66.97</v>
      </c>
      <c r="T1253" t="n">
        <v>20555</v>
      </c>
      <c r="U1253" t="n">
        <v>0.59</v>
      </c>
      <c r="V1253" t="n">
        <v>0.83</v>
      </c>
      <c r="W1253" t="n">
        <v>5.37</v>
      </c>
      <c r="X1253" t="n">
        <v>1.26</v>
      </c>
      <c r="Y1253" t="n">
        <v>1</v>
      </c>
      <c r="Z1253" t="n">
        <v>10</v>
      </c>
    </row>
    <row r="1254">
      <c r="A1254" t="n">
        <v>15</v>
      </c>
      <c r="B1254" t="n">
        <v>75</v>
      </c>
      <c r="C1254" t="inlineStr">
        <is>
          <t xml:space="preserve">CONCLUIDO	</t>
        </is>
      </c>
      <c r="D1254" t="n">
        <v>3.4607</v>
      </c>
      <c r="E1254" t="n">
        <v>28.9</v>
      </c>
      <c r="F1254" t="n">
        <v>25.34</v>
      </c>
      <c r="G1254" t="n">
        <v>36.19</v>
      </c>
      <c r="H1254" t="n">
        <v>0.54</v>
      </c>
      <c r="I1254" t="n">
        <v>42</v>
      </c>
      <c r="J1254" t="n">
        <v>155.68</v>
      </c>
      <c r="K1254" t="n">
        <v>49.1</v>
      </c>
      <c r="L1254" t="n">
        <v>4.75</v>
      </c>
      <c r="M1254" t="n">
        <v>40</v>
      </c>
      <c r="N1254" t="n">
        <v>26.84</v>
      </c>
      <c r="O1254" t="n">
        <v>19434.74</v>
      </c>
      <c r="P1254" t="n">
        <v>270.67</v>
      </c>
      <c r="Q1254" t="n">
        <v>1397.21</v>
      </c>
      <c r="R1254" t="n">
        <v>110.8</v>
      </c>
      <c r="S1254" t="n">
        <v>66.97</v>
      </c>
      <c r="T1254" t="n">
        <v>19191.5</v>
      </c>
      <c r="U1254" t="n">
        <v>0.6</v>
      </c>
      <c r="V1254" t="n">
        <v>0.83</v>
      </c>
      <c r="W1254" t="n">
        <v>5.36</v>
      </c>
      <c r="X1254" t="n">
        <v>1.17</v>
      </c>
      <c r="Y1254" t="n">
        <v>1</v>
      </c>
      <c r="Z1254" t="n">
        <v>10</v>
      </c>
    </row>
    <row r="1255">
      <c r="A1255" t="n">
        <v>16</v>
      </c>
      <c r="B1255" t="n">
        <v>75</v>
      </c>
      <c r="C1255" t="inlineStr">
        <is>
          <t xml:space="preserve">CONCLUIDO	</t>
        </is>
      </c>
      <c r="D1255" t="n">
        <v>3.4721</v>
      </c>
      <c r="E1255" t="n">
        <v>28.8</v>
      </c>
      <c r="F1255" t="n">
        <v>25.3</v>
      </c>
      <c r="G1255" t="n">
        <v>37.95</v>
      </c>
      <c r="H1255" t="n">
        <v>0.57</v>
      </c>
      <c r="I1255" t="n">
        <v>40</v>
      </c>
      <c r="J1255" t="n">
        <v>156.03</v>
      </c>
      <c r="K1255" t="n">
        <v>49.1</v>
      </c>
      <c r="L1255" t="n">
        <v>5</v>
      </c>
      <c r="M1255" t="n">
        <v>38</v>
      </c>
      <c r="N1255" t="n">
        <v>26.94</v>
      </c>
      <c r="O1255" t="n">
        <v>19478.15</v>
      </c>
      <c r="P1255" t="n">
        <v>268.18</v>
      </c>
      <c r="Q1255" t="n">
        <v>1397.26</v>
      </c>
      <c r="R1255" t="n">
        <v>109.4</v>
      </c>
      <c r="S1255" t="n">
        <v>66.97</v>
      </c>
      <c r="T1255" t="n">
        <v>18501.71</v>
      </c>
      <c r="U1255" t="n">
        <v>0.61</v>
      </c>
      <c r="V1255" t="n">
        <v>0.83</v>
      </c>
      <c r="W1255" t="n">
        <v>5.37</v>
      </c>
      <c r="X1255" t="n">
        <v>1.14</v>
      </c>
      <c r="Y1255" t="n">
        <v>1</v>
      </c>
      <c r="Z1255" t="n">
        <v>10</v>
      </c>
    </row>
    <row r="1256">
      <c r="A1256" t="n">
        <v>17</v>
      </c>
      <c r="B1256" t="n">
        <v>75</v>
      </c>
      <c r="C1256" t="inlineStr">
        <is>
          <t xml:space="preserve">CONCLUIDO	</t>
        </is>
      </c>
      <c r="D1256" t="n">
        <v>3.4875</v>
      </c>
      <c r="E1256" t="n">
        <v>28.67</v>
      </c>
      <c r="F1256" t="n">
        <v>25.24</v>
      </c>
      <c r="G1256" t="n">
        <v>39.85</v>
      </c>
      <c r="H1256" t="n">
        <v>0.59</v>
      </c>
      <c r="I1256" t="n">
        <v>38</v>
      </c>
      <c r="J1256" t="n">
        <v>156.39</v>
      </c>
      <c r="K1256" t="n">
        <v>49.1</v>
      </c>
      <c r="L1256" t="n">
        <v>5.25</v>
      </c>
      <c r="M1256" t="n">
        <v>36</v>
      </c>
      <c r="N1256" t="n">
        <v>27.04</v>
      </c>
      <c r="O1256" t="n">
        <v>19521.59</v>
      </c>
      <c r="P1256" t="n">
        <v>264.92</v>
      </c>
      <c r="Q1256" t="n">
        <v>1397.41</v>
      </c>
      <c r="R1256" t="n">
        <v>107.34</v>
      </c>
      <c r="S1256" t="n">
        <v>66.97</v>
      </c>
      <c r="T1256" t="n">
        <v>17479.74</v>
      </c>
      <c r="U1256" t="n">
        <v>0.62</v>
      </c>
      <c r="V1256" t="n">
        <v>0.83</v>
      </c>
      <c r="W1256" t="n">
        <v>5.36</v>
      </c>
      <c r="X1256" t="n">
        <v>1.07</v>
      </c>
      <c r="Y1256" t="n">
        <v>1</v>
      </c>
      <c r="Z1256" t="n">
        <v>10</v>
      </c>
    </row>
    <row r="1257">
      <c r="A1257" t="n">
        <v>18</v>
      </c>
      <c r="B1257" t="n">
        <v>75</v>
      </c>
      <c r="C1257" t="inlineStr">
        <is>
          <t xml:space="preserve">CONCLUIDO	</t>
        </is>
      </c>
      <c r="D1257" t="n">
        <v>3.5008</v>
      </c>
      <c r="E1257" t="n">
        <v>28.56</v>
      </c>
      <c r="F1257" t="n">
        <v>25.19</v>
      </c>
      <c r="G1257" t="n">
        <v>41.98</v>
      </c>
      <c r="H1257" t="n">
        <v>0.62</v>
      </c>
      <c r="I1257" t="n">
        <v>36</v>
      </c>
      <c r="J1257" t="n">
        <v>156.74</v>
      </c>
      <c r="K1257" t="n">
        <v>49.1</v>
      </c>
      <c r="L1257" t="n">
        <v>5.5</v>
      </c>
      <c r="M1257" t="n">
        <v>34</v>
      </c>
      <c r="N1257" t="n">
        <v>27.14</v>
      </c>
      <c r="O1257" t="n">
        <v>19565.07</v>
      </c>
      <c r="P1257" t="n">
        <v>262.99</v>
      </c>
      <c r="Q1257" t="n">
        <v>1397.33</v>
      </c>
      <c r="R1257" t="n">
        <v>105.89</v>
      </c>
      <c r="S1257" t="n">
        <v>66.97</v>
      </c>
      <c r="T1257" t="n">
        <v>16767.12</v>
      </c>
      <c r="U1257" t="n">
        <v>0.63</v>
      </c>
      <c r="V1257" t="n">
        <v>0.84</v>
      </c>
      <c r="W1257" t="n">
        <v>5.35</v>
      </c>
      <c r="X1257" t="n">
        <v>1.02</v>
      </c>
      <c r="Y1257" t="n">
        <v>1</v>
      </c>
      <c r="Z1257" t="n">
        <v>10</v>
      </c>
    </row>
    <row r="1258">
      <c r="A1258" t="n">
        <v>19</v>
      </c>
      <c r="B1258" t="n">
        <v>75</v>
      </c>
      <c r="C1258" t="inlineStr">
        <is>
          <t xml:space="preserve">CONCLUIDO	</t>
        </is>
      </c>
      <c r="D1258" t="n">
        <v>3.5184</v>
      </c>
      <c r="E1258" t="n">
        <v>28.42</v>
      </c>
      <c r="F1258" t="n">
        <v>25.11</v>
      </c>
      <c r="G1258" t="n">
        <v>44.31</v>
      </c>
      <c r="H1258" t="n">
        <v>0.65</v>
      </c>
      <c r="I1258" t="n">
        <v>34</v>
      </c>
      <c r="J1258" t="n">
        <v>157.09</v>
      </c>
      <c r="K1258" t="n">
        <v>49.1</v>
      </c>
      <c r="L1258" t="n">
        <v>5.75</v>
      </c>
      <c r="M1258" t="n">
        <v>32</v>
      </c>
      <c r="N1258" t="n">
        <v>27.25</v>
      </c>
      <c r="O1258" t="n">
        <v>19608.58</v>
      </c>
      <c r="P1258" t="n">
        <v>259.96</v>
      </c>
      <c r="Q1258" t="n">
        <v>1397.2</v>
      </c>
      <c r="R1258" t="n">
        <v>103.18</v>
      </c>
      <c r="S1258" t="n">
        <v>66.97</v>
      </c>
      <c r="T1258" t="n">
        <v>15421.58</v>
      </c>
      <c r="U1258" t="n">
        <v>0.65</v>
      </c>
      <c r="V1258" t="n">
        <v>0.84</v>
      </c>
      <c r="W1258" t="n">
        <v>5.35</v>
      </c>
      <c r="X1258" t="n">
        <v>0.9399999999999999</v>
      </c>
      <c r="Y1258" t="n">
        <v>1</v>
      </c>
      <c r="Z1258" t="n">
        <v>10</v>
      </c>
    </row>
    <row r="1259">
      <c r="A1259" t="n">
        <v>20</v>
      </c>
      <c r="B1259" t="n">
        <v>75</v>
      </c>
      <c r="C1259" t="inlineStr">
        <is>
          <t xml:space="preserve">CONCLUIDO	</t>
        </is>
      </c>
      <c r="D1259" t="n">
        <v>3.5319</v>
      </c>
      <c r="E1259" t="n">
        <v>28.31</v>
      </c>
      <c r="F1259" t="n">
        <v>25.06</v>
      </c>
      <c r="G1259" t="n">
        <v>46.99</v>
      </c>
      <c r="H1259" t="n">
        <v>0.67</v>
      </c>
      <c r="I1259" t="n">
        <v>32</v>
      </c>
      <c r="J1259" t="n">
        <v>157.44</v>
      </c>
      <c r="K1259" t="n">
        <v>49.1</v>
      </c>
      <c r="L1259" t="n">
        <v>6</v>
      </c>
      <c r="M1259" t="n">
        <v>30</v>
      </c>
      <c r="N1259" t="n">
        <v>27.35</v>
      </c>
      <c r="O1259" t="n">
        <v>19652.13</v>
      </c>
      <c r="P1259" t="n">
        <v>257.07</v>
      </c>
      <c r="Q1259" t="n">
        <v>1397.36</v>
      </c>
      <c r="R1259" t="n">
        <v>101.24</v>
      </c>
      <c r="S1259" t="n">
        <v>66.97</v>
      </c>
      <c r="T1259" t="n">
        <v>14461.28</v>
      </c>
      <c r="U1259" t="n">
        <v>0.66</v>
      </c>
      <c r="V1259" t="n">
        <v>0.84</v>
      </c>
      <c r="W1259" t="n">
        <v>5.36</v>
      </c>
      <c r="X1259" t="n">
        <v>0.89</v>
      </c>
      <c r="Y1259" t="n">
        <v>1</v>
      </c>
      <c r="Z1259" t="n">
        <v>10</v>
      </c>
    </row>
    <row r="1260">
      <c r="A1260" t="n">
        <v>21</v>
      </c>
      <c r="B1260" t="n">
        <v>75</v>
      </c>
      <c r="C1260" t="inlineStr">
        <is>
          <t xml:space="preserve">CONCLUIDO	</t>
        </is>
      </c>
      <c r="D1260" t="n">
        <v>3.5393</v>
      </c>
      <c r="E1260" t="n">
        <v>28.25</v>
      </c>
      <c r="F1260" t="n">
        <v>25.03</v>
      </c>
      <c r="G1260" t="n">
        <v>48.45</v>
      </c>
      <c r="H1260" t="n">
        <v>0.7</v>
      </c>
      <c r="I1260" t="n">
        <v>31</v>
      </c>
      <c r="J1260" t="n">
        <v>157.8</v>
      </c>
      <c r="K1260" t="n">
        <v>49.1</v>
      </c>
      <c r="L1260" t="n">
        <v>6.25</v>
      </c>
      <c r="M1260" t="n">
        <v>29</v>
      </c>
      <c r="N1260" t="n">
        <v>27.45</v>
      </c>
      <c r="O1260" t="n">
        <v>19695.71</v>
      </c>
      <c r="P1260" t="n">
        <v>254.65</v>
      </c>
      <c r="Q1260" t="n">
        <v>1397.18</v>
      </c>
      <c r="R1260" t="n">
        <v>100.64</v>
      </c>
      <c r="S1260" t="n">
        <v>66.97</v>
      </c>
      <c r="T1260" t="n">
        <v>14164.41</v>
      </c>
      <c r="U1260" t="n">
        <v>0.67</v>
      </c>
      <c r="V1260" t="n">
        <v>0.84</v>
      </c>
      <c r="W1260" t="n">
        <v>5.35</v>
      </c>
      <c r="X1260" t="n">
        <v>0.86</v>
      </c>
      <c r="Y1260" t="n">
        <v>1</v>
      </c>
      <c r="Z1260" t="n">
        <v>10</v>
      </c>
    </row>
    <row r="1261">
      <c r="A1261" t="n">
        <v>22</v>
      </c>
      <c r="B1261" t="n">
        <v>75</v>
      </c>
      <c r="C1261" t="inlineStr">
        <is>
          <t xml:space="preserve">CONCLUIDO	</t>
        </is>
      </c>
      <c r="D1261" t="n">
        <v>3.5567</v>
      </c>
      <c r="E1261" t="n">
        <v>28.12</v>
      </c>
      <c r="F1261" t="n">
        <v>24.95</v>
      </c>
      <c r="G1261" t="n">
        <v>51.63</v>
      </c>
      <c r="H1261" t="n">
        <v>0.73</v>
      </c>
      <c r="I1261" t="n">
        <v>29</v>
      </c>
      <c r="J1261" t="n">
        <v>158.15</v>
      </c>
      <c r="K1261" t="n">
        <v>49.1</v>
      </c>
      <c r="L1261" t="n">
        <v>6.5</v>
      </c>
      <c r="M1261" t="n">
        <v>27</v>
      </c>
      <c r="N1261" t="n">
        <v>27.56</v>
      </c>
      <c r="O1261" t="n">
        <v>19739.33</v>
      </c>
      <c r="P1261" t="n">
        <v>251.79</v>
      </c>
      <c r="Q1261" t="n">
        <v>1397.24</v>
      </c>
      <c r="R1261" t="n">
        <v>98.44</v>
      </c>
      <c r="S1261" t="n">
        <v>66.97</v>
      </c>
      <c r="T1261" t="n">
        <v>13078.58</v>
      </c>
      <c r="U1261" t="n">
        <v>0.68</v>
      </c>
      <c r="V1261" t="n">
        <v>0.84</v>
      </c>
      <c r="W1261" t="n">
        <v>5.33</v>
      </c>
      <c r="X1261" t="n">
        <v>0.79</v>
      </c>
      <c r="Y1261" t="n">
        <v>1</v>
      </c>
      <c r="Z1261" t="n">
        <v>10</v>
      </c>
    </row>
    <row r="1262">
      <c r="A1262" t="n">
        <v>23</v>
      </c>
      <c r="B1262" t="n">
        <v>75</v>
      </c>
      <c r="C1262" t="inlineStr">
        <is>
          <t xml:space="preserve">CONCLUIDO	</t>
        </is>
      </c>
      <c r="D1262" t="n">
        <v>3.5625</v>
      </c>
      <c r="E1262" t="n">
        <v>28.07</v>
      </c>
      <c r="F1262" t="n">
        <v>24.94</v>
      </c>
      <c r="G1262" t="n">
        <v>53.44</v>
      </c>
      <c r="H1262" t="n">
        <v>0.75</v>
      </c>
      <c r="I1262" t="n">
        <v>28</v>
      </c>
      <c r="J1262" t="n">
        <v>158.51</v>
      </c>
      <c r="K1262" t="n">
        <v>49.1</v>
      </c>
      <c r="L1262" t="n">
        <v>6.75</v>
      </c>
      <c r="M1262" t="n">
        <v>26</v>
      </c>
      <c r="N1262" t="n">
        <v>27.66</v>
      </c>
      <c r="O1262" t="n">
        <v>19782.99</v>
      </c>
      <c r="P1262" t="n">
        <v>250.14</v>
      </c>
      <c r="Q1262" t="n">
        <v>1397.22</v>
      </c>
      <c r="R1262" t="n">
        <v>97.76000000000001</v>
      </c>
      <c r="S1262" t="n">
        <v>66.97</v>
      </c>
      <c r="T1262" t="n">
        <v>12739.27</v>
      </c>
      <c r="U1262" t="n">
        <v>0.6899999999999999</v>
      </c>
      <c r="V1262" t="n">
        <v>0.84</v>
      </c>
      <c r="W1262" t="n">
        <v>5.34</v>
      </c>
      <c r="X1262" t="n">
        <v>0.77</v>
      </c>
      <c r="Y1262" t="n">
        <v>1</v>
      </c>
      <c r="Z1262" t="n">
        <v>10</v>
      </c>
    </row>
    <row r="1263">
      <c r="A1263" t="n">
        <v>24</v>
      </c>
      <c r="B1263" t="n">
        <v>75</v>
      </c>
      <c r="C1263" t="inlineStr">
        <is>
          <t xml:space="preserve">CONCLUIDO	</t>
        </is>
      </c>
      <c r="D1263" t="n">
        <v>3.568</v>
      </c>
      <c r="E1263" t="n">
        <v>28.03</v>
      </c>
      <c r="F1263" t="n">
        <v>24.93</v>
      </c>
      <c r="G1263" t="n">
        <v>55.39</v>
      </c>
      <c r="H1263" t="n">
        <v>0.78</v>
      </c>
      <c r="I1263" t="n">
        <v>27</v>
      </c>
      <c r="J1263" t="n">
        <v>158.86</v>
      </c>
      <c r="K1263" t="n">
        <v>49.1</v>
      </c>
      <c r="L1263" t="n">
        <v>7</v>
      </c>
      <c r="M1263" t="n">
        <v>25</v>
      </c>
      <c r="N1263" t="n">
        <v>27.77</v>
      </c>
      <c r="O1263" t="n">
        <v>19826.68</v>
      </c>
      <c r="P1263" t="n">
        <v>245.36</v>
      </c>
      <c r="Q1263" t="n">
        <v>1397.2</v>
      </c>
      <c r="R1263" t="n">
        <v>97.25</v>
      </c>
      <c r="S1263" t="n">
        <v>66.97</v>
      </c>
      <c r="T1263" t="n">
        <v>12492.75</v>
      </c>
      <c r="U1263" t="n">
        <v>0.6899999999999999</v>
      </c>
      <c r="V1263" t="n">
        <v>0.84</v>
      </c>
      <c r="W1263" t="n">
        <v>5.34</v>
      </c>
      <c r="X1263" t="n">
        <v>0.76</v>
      </c>
      <c r="Y1263" t="n">
        <v>1</v>
      </c>
      <c r="Z1263" t="n">
        <v>10</v>
      </c>
    </row>
    <row r="1264">
      <c r="A1264" t="n">
        <v>25</v>
      </c>
      <c r="B1264" t="n">
        <v>75</v>
      </c>
      <c r="C1264" t="inlineStr">
        <is>
          <t xml:space="preserve">CONCLUIDO	</t>
        </is>
      </c>
      <c r="D1264" t="n">
        <v>3.5775</v>
      </c>
      <c r="E1264" t="n">
        <v>27.95</v>
      </c>
      <c r="F1264" t="n">
        <v>24.88</v>
      </c>
      <c r="G1264" t="n">
        <v>57.42</v>
      </c>
      <c r="H1264" t="n">
        <v>0.8100000000000001</v>
      </c>
      <c r="I1264" t="n">
        <v>26</v>
      </c>
      <c r="J1264" t="n">
        <v>159.22</v>
      </c>
      <c r="K1264" t="n">
        <v>49.1</v>
      </c>
      <c r="L1264" t="n">
        <v>7.25</v>
      </c>
      <c r="M1264" t="n">
        <v>24</v>
      </c>
      <c r="N1264" t="n">
        <v>27.87</v>
      </c>
      <c r="O1264" t="n">
        <v>19870.53</v>
      </c>
      <c r="P1264" t="n">
        <v>243.98</v>
      </c>
      <c r="Q1264" t="n">
        <v>1397.23</v>
      </c>
      <c r="R1264" t="n">
        <v>95.70999999999999</v>
      </c>
      <c r="S1264" t="n">
        <v>66.97</v>
      </c>
      <c r="T1264" t="n">
        <v>11725.03</v>
      </c>
      <c r="U1264" t="n">
        <v>0.7</v>
      </c>
      <c r="V1264" t="n">
        <v>0.85</v>
      </c>
      <c r="W1264" t="n">
        <v>5.34</v>
      </c>
      <c r="X1264" t="n">
        <v>0.72</v>
      </c>
      <c r="Y1264" t="n">
        <v>1</v>
      </c>
      <c r="Z1264" t="n">
        <v>10</v>
      </c>
    </row>
    <row r="1265">
      <c r="A1265" t="n">
        <v>26</v>
      </c>
      <c r="B1265" t="n">
        <v>75</v>
      </c>
      <c r="C1265" t="inlineStr">
        <is>
          <t xml:space="preserve">CONCLUIDO	</t>
        </is>
      </c>
      <c r="D1265" t="n">
        <v>3.5939</v>
      </c>
      <c r="E1265" t="n">
        <v>27.83</v>
      </c>
      <c r="F1265" t="n">
        <v>24.82</v>
      </c>
      <c r="G1265" t="n">
        <v>62.04</v>
      </c>
      <c r="H1265" t="n">
        <v>0.83</v>
      </c>
      <c r="I1265" t="n">
        <v>24</v>
      </c>
      <c r="J1265" t="n">
        <v>159.57</v>
      </c>
      <c r="K1265" t="n">
        <v>49.1</v>
      </c>
      <c r="L1265" t="n">
        <v>7.5</v>
      </c>
      <c r="M1265" t="n">
        <v>22</v>
      </c>
      <c r="N1265" t="n">
        <v>27.98</v>
      </c>
      <c r="O1265" t="n">
        <v>19914.3</v>
      </c>
      <c r="P1265" t="n">
        <v>240.63</v>
      </c>
      <c r="Q1265" t="n">
        <v>1397.18</v>
      </c>
      <c r="R1265" t="n">
        <v>93.81</v>
      </c>
      <c r="S1265" t="n">
        <v>66.97</v>
      </c>
      <c r="T1265" t="n">
        <v>10784.83</v>
      </c>
      <c r="U1265" t="n">
        <v>0.71</v>
      </c>
      <c r="V1265" t="n">
        <v>0.85</v>
      </c>
      <c r="W1265" t="n">
        <v>5.33</v>
      </c>
      <c r="X1265" t="n">
        <v>0.65</v>
      </c>
      <c r="Y1265" t="n">
        <v>1</v>
      </c>
      <c r="Z1265" t="n">
        <v>10</v>
      </c>
    </row>
    <row r="1266">
      <c r="A1266" t="n">
        <v>27</v>
      </c>
      <c r="B1266" t="n">
        <v>75</v>
      </c>
      <c r="C1266" t="inlineStr">
        <is>
          <t xml:space="preserve">CONCLUIDO	</t>
        </is>
      </c>
      <c r="D1266" t="n">
        <v>3.6</v>
      </c>
      <c r="E1266" t="n">
        <v>27.78</v>
      </c>
      <c r="F1266" t="n">
        <v>24.8</v>
      </c>
      <c r="G1266" t="n">
        <v>64.69</v>
      </c>
      <c r="H1266" t="n">
        <v>0.86</v>
      </c>
      <c r="I1266" t="n">
        <v>23</v>
      </c>
      <c r="J1266" t="n">
        <v>159.92</v>
      </c>
      <c r="K1266" t="n">
        <v>49.1</v>
      </c>
      <c r="L1266" t="n">
        <v>7.75</v>
      </c>
      <c r="M1266" t="n">
        <v>20</v>
      </c>
      <c r="N1266" t="n">
        <v>28.08</v>
      </c>
      <c r="O1266" t="n">
        <v>19958.1</v>
      </c>
      <c r="P1266" t="n">
        <v>238.12</v>
      </c>
      <c r="Q1266" t="n">
        <v>1397.22</v>
      </c>
      <c r="R1266" t="n">
        <v>93.22</v>
      </c>
      <c r="S1266" t="n">
        <v>66.97</v>
      </c>
      <c r="T1266" t="n">
        <v>10494.23</v>
      </c>
      <c r="U1266" t="n">
        <v>0.72</v>
      </c>
      <c r="V1266" t="n">
        <v>0.85</v>
      </c>
      <c r="W1266" t="n">
        <v>5.33</v>
      </c>
      <c r="X1266" t="n">
        <v>0.63</v>
      </c>
      <c r="Y1266" t="n">
        <v>1</v>
      </c>
      <c r="Z1266" t="n">
        <v>10</v>
      </c>
    </row>
    <row r="1267">
      <c r="A1267" t="n">
        <v>28</v>
      </c>
      <c r="B1267" t="n">
        <v>75</v>
      </c>
      <c r="C1267" t="inlineStr">
        <is>
          <t xml:space="preserve">CONCLUIDO	</t>
        </is>
      </c>
      <c r="D1267" t="n">
        <v>3.6014</v>
      </c>
      <c r="E1267" t="n">
        <v>27.77</v>
      </c>
      <c r="F1267" t="n">
        <v>24.79</v>
      </c>
      <c r="G1267" t="n">
        <v>64.66</v>
      </c>
      <c r="H1267" t="n">
        <v>0.88</v>
      </c>
      <c r="I1267" t="n">
        <v>23</v>
      </c>
      <c r="J1267" t="n">
        <v>160.28</v>
      </c>
      <c r="K1267" t="n">
        <v>49.1</v>
      </c>
      <c r="L1267" t="n">
        <v>8</v>
      </c>
      <c r="M1267" t="n">
        <v>20</v>
      </c>
      <c r="N1267" t="n">
        <v>28.19</v>
      </c>
      <c r="O1267" t="n">
        <v>20001.93</v>
      </c>
      <c r="P1267" t="n">
        <v>236.24</v>
      </c>
      <c r="Q1267" t="n">
        <v>1397.18</v>
      </c>
      <c r="R1267" t="n">
        <v>92.65000000000001</v>
      </c>
      <c r="S1267" t="n">
        <v>66.97</v>
      </c>
      <c r="T1267" t="n">
        <v>10212.3</v>
      </c>
      <c r="U1267" t="n">
        <v>0.72</v>
      </c>
      <c r="V1267" t="n">
        <v>0.85</v>
      </c>
      <c r="W1267" t="n">
        <v>5.33</v>
      </c>
      <c r="X1267" t="n">
        <v>0.62</v>
      </c>
      <c r="Y1267" t="n">
        <v>1</v>
      </c>
      <c r="Z1267" t="n">
        <v>10</v>
      </c>
    </row>
    <row r="1268">
      <c r="A1268" t="n">
        <v>29</v>
      </c>
      <c r="B1268" t="n">
        <v>75</v>
      </c>
      <c r="C1268" t="inlineStr">
        <is>
          <t xml:space="preserve">CONCLUIDO	</t>
        </is>
      </c>
      <c r="D1268" t="n">
        <v>3.607</v>
      </c>
      <c r="E1268" t="n">
        <v>27.72</v>
      </c>
      <c r="F1268" t="n">
        <v>24.78</v>
      </c>
      <c r="G1268" t="n">
        <v>67.56999999999999</v>
      </c>
      <c r="H1268" t="n">
        <v>0.91</v>
      </c>
      <c r="I1268" t="n">
        <v>22</v>
      </c>
      <c r="J1268" t="n">
        <v>160.64</v>
      </c>
      <c r="K1268" t="n">
        <v>49.1</v>
      </c>
      <c r="L1268" t="n">
        <v>8.25</v>
      </c>
      <c r="M1268" t="n">
        <v>18</v>
      </c>
      <c r="N1268" t="n">
        <v>28.29</v>
      </c>
      <c r="O1268" t="n">
        <v>20045.81</v>
      </c>
      <c r="P1268" t="n">
        <v>234.31</v>
      </c>
      <c r="Q1268" t="n">
        <v>1397.19</v>
      </c>
      <c r="R1268" t="n">
        <v>92.16</v>
      </c>
      <c r="S1268" t="n">
        <v>66.97</v>
      </c>
      <c r="T1268" t="n">
        <v>9970.940000000001</v>
      </c>
      <c r="U1268" t="n">
        <v>0.73</v>
      </c>
      <c r="V1268" t="n">
        <v>0.85</v>
      </c>
      <c r="W1268" t="n">
        <v>5.34</v>
      </c>
      <c r="X1268" t="n">
        <v>0.61</v>
      </c>
      <c r="Y1268" t="n">
        <v>1</v>
      </c>
      <c r="Z1268" t="n">
        <v>10</v>
      </c>
    </row>
    <row r="1269">
      <c r="A1269" t="n">
        <v>30</v>
      </c>
      <c r="B1269" t="n">
        <v>75</v>
      </c>
      <c r="C1269" t="inlineStr">
        <is>
          <t xml:space="preserve">CONCLUIDO	</t>
        </is>
      </c>
      <c r="D1269" t="n">
        <v>3.6136</v>
      </c>
      <c r="E1269" t="n">
        <v>27.67</v>
      </c>
      <c r="F1269" t="n">
        <v>24.76</v>
      </c>
      <c r="G1269" t="n">
        <v>70.73</v>
      </c>
      <c r="H1269" t="n">
        <v>0.9399999999999999</v>
      </c>
      <c r="I1269" t="n">
        <v>21</v>
      </c>
      <c r="J1269" t="n">
        <v>160.99</v>
      </c>
      <c r="K1269" t="n">
        <v>49.1</v>
      </c>
      <c r="L1269" t="n">
        <v>8.5</v>
      </c>
      <c r="M1269" t="n">
        <v>14</v>
      </c>
      <c r="N1269" t="n">
        <v>28.4</v>
      </c>
      <c r="O1269" t="n">
        <v>20089.72</v>
      </c>
      <c r="P1269" t="n">
        <v>231.32</v>
      </c>
      <c r="Q1269" t="n">
        <v>1397.24</v>
      </c>
      <c r="R1269" t="n">
        <v>91.51000000000001</v>
      </c>
      <c r="S1269" t="n">
        <v>66.97</v>
      </c>
      <c r="T1269" t="n">
        <v>9654.02</v>
      </c>
      <c r="U1269" t="n">
        <v>0.73</v>
      </c>
      <c r="V1269" t="n">
        <v>0.85</v>
      </c>
      <c r="W1269" t="n">
        <v>5.34</v>
      </c>
      <c r="X1269" t="n">
        <v>0.59</v>
      </c>
      <c r="Y1269" t="n">
        <v>1</v>
      </c>
      <c r="Z1269" t="n">
        <v>10</v>
      </c>
    </row>
    <row r="1270">
      <c r="A1270" t="n">
        <v>31</v>
      </c>
      <c r="B1270" t="n">
        <v>75</v>
      </c>
      <c r="C1270" t="inlineStr">
        <is>
          <t xml:space="preserve">CONCLUIDO	</t>
        </is>
      </c>
      <c r="D1270" t="n">
        <v>3.6236</v>
      </c>
      <c r="E1270" t="n">
        <v>27.6</v>
      </c>
      <c r="F1270" t="n">
        <v>24.71</v>
      </c>
      <c r="G1270" t="n">
        <v>74.13</v>
      </c>
      <c r="H1270" t="n">
        <v>0.96</v>
      </c>
      <c r="I1270" t="n">
        <v>20</v>
      </c>
      <c r="J1270" t="n">
        <v>161.35</v>
      </c>
      <c r="K1270" t="n">
        <v>49.1</v>
      </c>
      <c r="L1270" t="n">
        <v>8.75</v>
      </c>
      <c r="M1270" t="n">
        <v>9</v>
      </c>
      <c r="N1270" t="n">
        <v>28.5</v>
      </c>
      <c r="O1270" t="n">
        <v>20133.66</v>
      </c>
      <c r="P1270" t="n">
        <v>228.47</v>
      </c>
      <c r="Q1270" t="n">
        <v>1397.29</v>
      </c>
      <c r="R1270" t="n">
        <v>89.73</v>
      </c>
      <c r="S1270" t="n">
        <v>66.97</v>
      </c>
      <c r="T1270" t="n">
        <v>8769.17</v>
      </c>
      <c r="U1270" t="n">
        <v>0.75</v>
      </c>
      <c r="V1270" t="n">
        <v>0.85</v>
      </c>
      <c r="W1270" t="n">
        <v>5.34</v>
      </c>
      <c r="X1270" t="n">
        <v>0.54</v>
      </c>
      <c r="Y1270" t="n">
        <v>1</v>
      </c>
      <c r="Z1270" t="n">
        <v>10</v>
      </c>
    </row>
    <row r="1271">
      <c r="A1271" t="n">
        <v>32</v>
      </c>
      <c r="B1271" t="n">
        <v>75</v>
      </c>
      <c r="C1271" t="inlineStr">
        <is>
          <t xml:space="preserve">CONCLUIDO	</t>
        </is>
      </c>
      <c r="D1271" t="n">
        <v>3.6218</v>
      </c>
      <c r="E1271" t="n">
        <v>27.61</v>
      </c>
      <c r="F1271" t="n">
        <v>24.72</v>
      </c>
      <c r="G1271" t="n">
        <v>74.17</v>
      </c>
      <c r="H1271" t="n">
        <v>0.99</v>
      </c>
      <c r="I1271" t="n">
        <v>20</v>
      </c>
      <c r="J1271" t="n">
        <v>161.71</v>
      </c>
      <c r="K1271" t="n">
        <v>49.1</v>
      </c>
      <c r="L1271" t="n">
        <v>9</v>
      </c>
      <c r="M1271" t="n">
        <v>4</v>
      </c>
      <c r="N1271" t="n">
        <v>28.61</v>
      </c>
      <c r="O1271" t="n">
        <v>20177.64</v>
      </c>
      <c r="P1271" t="n">
        <v>229.23</v>
      </c>
      <c r="Q1271" t="n">
        <v>1397.39</v>
      </c>
      <c r="R1271" t="n">
        <v>90.01000000000001</v>
      </c>
      <c r="S1271" t="n">
        <v>66.97</v>
      </c>
      <c r="T1271" t="n">
        <v>8907.209999999999</v>
      </c>
      <c r="U1271" t="n">
        <v>0.74</v>
      </c>
      <c r="V1271" t="n">
        <v>0.85</v>
      </c>
      <c r="W1271" t="n">
        <v>5.34</v>
      </c>
      <c r="X1271" t="n">
        <v>0.5600000000000001</v>
      </c>
      <c r="Y1271" t="n">
        <v>1</v>
      </c>
      <c r="Z1271" t="n">
        <v>10</v>
      </c>
    </row>
    <row r="1272">
      <c r="A1272" t="n">
        <v>33</v>
      </c>
      <c r="B1272" t="n">
        <v>75</v>
      </c>
      <c r="C1272" t="inlineStr">
        <is>
          <t xml:space="preserve">CONCLUIDO	</t>
        </is>
      </c>
      <c r="D1272" t="n">
        <v>3.6207</v>
      </c>
      <c r="E1272" t="n">
        <v>27.62</v>
      </c>
      <c r="F1272" t="n">
        <v>24.73</v>
      </c>
      <c r="G1272" t="n">
        <v>74.19</v>
      </c>
      <c r="H1272" t="n">
        <v>1.01</v>
      </c>
      <c r="I1272" t="n">
        <v>20</v>
      </c>
      <c r="J1272" t="n">
        <v>162.06</v>
      </c>
      <c r="K1272" t="n">
        <v>49.1</v>
      </c>
      <c r="L1272" t="n">
        <v>9.25</v>
      </c>
      <c r="M1272" t="n">
        <v>2</v>
      </c>
      <c r="N1272" t="n">
        <v>28.72</v>
      </c>
      <c r="O1272" t="n">
        <v>20221.66</v>
      </c>
      <c r="P1272" t="n">
        <v>229.39</v>
      </c>
      <c r="Q1272" t="n">
        <v>1397.38</v>
      </c>
      <c r="R1272" t="n">
        <v>90.34</v>
      </c>
      <c r="S1272" t="n">
        <v>66.97</v>
      </c>
      <c r="T1272" t="n">
        <v>9073.18</v>
      </c>
      <c r="U1272" t="n">
        <v>0.74</v>
      </c>
      <c r="V1272" t="n">
        <v>0.85</v>
      </c>
      <c r="W1272" t="n">
        <v>5.34</v>
      </c>
      <c r="X1272" t="n">
        <v>0.5600000000000001</v>
      </c>
      <c r="Y1272" t="n">
        <v>1</v>
      </c>
      <c r="Z1272" t="n">
        <v>10</v>
      </c>
    </row>
    <row r="1273">
      <c r="A1273" t="n">
        <v>34</v>
      </c>
      <c r="B1273" t="n">
        <v>75</v>
      </c>
      <c r="C1273" t="inlineStr">
        <is>
          <t xml:space="preserve">CONCLUIDO	</t>
        </is>
      </c>
      <c r="D1273" t="n">
        <v>3.6201</v>
      </c>
      <c r="E1273" t="n">
        <v>27.62</v>
      </c>
      <c r="F1273" t="n">
        <v>24.74</v>
      </c>
      <c r="G1273" t="n">
        <v>74.20999999999999</v>
      </c>
      <c r="H1273" t="n">
        <v>1.04</v>
      </c>
      <c r="I1273" t="n">
        <v>20</v>
      </c>
      <c r="J1273" t="n">
        <v>162.42</v>
      </c>
      <c r="K1273" t="n">
        <v>49.1</v>
      </c>
      <c r="L1273" t="n">
        <v>9.5</v>
      </c>
      <c r="M1273" t="n">
        <v>0</v>
      </c>
      <c r="N1273" t="n">
        <v>28.82</v>
      </c>
      <c r="O1273" t="n">
        <v>20265.72</v>
      </c>
      <c r="P1273" t="n">
        <v>229.91</v>
      </c>
      <c r="Q1273" t="n">
        <v>1397.38</v>
      </c>
      <c r="R1273" t="n">
        <v>90.36</v>
      </c>
      <c r="S1273" t="n">
        <v>66.97</v>
      </c>
      <c r="T1273" t="n">
        <v>9083.09</v>
      </c>
      <c r="U1273" t="n">
        <v>0.74</v>
      </c>
      <c r="V1273" t="n">
        <v>0.85</v>
      </c>
      <c r="W1273" t="n">
        <v>5.35</v>
      </c>
      <c r="X1273" t="n">
        <v>0.57</v>
      </c>
      <c r="Y1273" t="n">
        <v>1</v>
      </c>
      <c r="Z1273" t="n">
        <v>10</v>
      </c>
    </row>
    <row r="1274">
      <c r="A1274" t="n">
        <v>0</v>
      </c>
      <c r="B1274" t="n">
        <v>95</v>
      </c>
      <c r="C1274" t="inlineStr">
        <is>
          <t xml:space="preserve">CONCLUIDO	</t>
        </is>
      </c>
      <c r="D1274" t="n">
        <v>2.0404</v>
      </c>
      <c r="E1274" t="n">
        <v>49.01</v>
      </c>
      <c r="F1274" t="n">
        <v>34.11</v>
      </c>
      <c r="G1274" t="n">
        <v>6.13</v>
      </c>
      <c r="H1274" t="n">
        <v>0.1</v>
      </c>
      <c r="I1274" t="n">
        <v>334</v>
      </c>
      <c r="J1274" t="n">
        <v>185.69</v>
      </c>
      <c r="K1274" t="n">
        <v>53.44</v>
      </c>
      <c r="L1274" t="n">
        <v>1</v>
      </c>
      <c r="M1274" t="n">
        <v>332</v>
      </c>
      <c r="N1274" t="n">
        <v>36.26</v>
      </c>
      <c r="O1274" t="n">
        <v>23136.14</v>
      </c>
      <c r="P1274" t="n">
        <v>460.95</v>
      </c>
      <c r="Q1274" t="n">
        <v>1398.12</v>
      </c>
      <c r="R1274" t="n">
        <v>397.19</v>
      </c>
      <c r="S1274" t="n">
        <v>66.97</v>
      </c>
      <c r="T1274" t="n">
        <v>160927.28</v>
      </c>
      <c r="U1274" t="n">
        <v>0.17</v>
      </c>
      <c r="V1274" t="n">
        <v>0.62</v>
      </c>
      <c r="W1274" t="n">
        <v>5.84</v>
      </c>
      <c r="X1274" t="n">
        <v>9.93</v>
      </c>
      <c r="Y1274" t="n">
        <v>1</v>
      </c>
      <c r="Z1274" t="n">
        <v>10</v>
      </c>
    </row>
    <row r="1275">
      <c r="A1275" t="n">
        <v>1</v>
      </c>
      <c r="B1275" t="n">
        <v>95</v>
      </c>
      <c r="C1275" t="inlineStr">
        <is>
          <t xml:space="preserve">CONCLUIDO	</t>
        </is>
      </c>
      <c r="D1275" t="n">
        <v>2.326</v>
      </c>
      <c r="E1275" t="n">
        <v>42.99</v>
      </c>
      <c r="F1275" t="n">
        <v>31.4</v>
      </c>
      <c r="G1275" t="n">
        <v>7.69</v>
      </c>
      <c r="H1275" t="n">
        <v>0.12</v>
      </c>
      <c r="I1275" t="n">
        <v>245</v>
      </c>
      <c r="J1275" t="n">
        <v>186.07</v>
      </c>
      <c r="K1275" t="n">
        <v>53.44</v>
      </c>
      <c r="L1275" t="n">
        <v>1.25</v>
      </c>
      <c r="M1275" t="n">
        <v>243</v>
      </c>
      <c r="N1275" t="n">
        <v>36.39</v>
      </c>
      <c r="O1275" t="n">
        <v>23182.76</v>
      </c>
      <c r="P1275" t="n">
        <v>422.94</v>
      </c>
      <c r="Q1275" t="n">
        <v>1397.68</v>
      </c>
      <c r="R1275" t="n">
        <v>307.64</v>
      </c>
      <c r="S1275" t="n">
        <v>66.97</v>
      </c>
      <c r="T1275" t="n">
        <v>116597.86</v>
      </c>
      <c r="U1275" t="n">
        <v>0.22</v>
      </c>
      <c r="V1275" t="n">
        <v>0.67</v>
      </c>
      <c r="W1275" t="n">
        <v>5.72</v>
      </c>
      <c r="X1275" t="n">
        <v>7.23</v>
      </c>
      <c r="Y1275" t="n">
        <v>1</v>
      </c>
      <c r="Z1275" t="n">
        <v>10</v>
      </c>
    </row>
    <row r="1276">
      <c r="A1276" t="n">
        <v>2</v>
      </c>
      <c r="B1276" t="n">
        <v>95</v>
      </c>
      <c r="C1276" t="inlineStr">
        <is>
          <t xml:space="preserve">CONCLUIDO	</t>
        </is>
      </c>
      <c r="D1276" t="n">
        <v>2.5325</v>
      </c>
      <c r="E1276" t="n">
        <v>39.49</v>
      </c>
      <c r="F1276" t="n">
        <v>29.83</v>
      </c>
      <c r="G1276" t="n">
        <v>9.279999999999999</v>
      </c>
      <c r="H1276" t="n">
        <v>0.14</v>
      </c>
      <c r="I1276" t="n">
        <v>193</v>
      </c>
      <c r="J1276" t="n">
        <v>186.45</v>
      </c>
      <c r="K1276" t="n">
        <v>53.44</v>
      </c>
      <c r="L1276" t="n">
        <v>1.5</v>
      </c>
      <c r="M1276" t="n">
        <v>191</v>
      </c>
      <c r="N1276" t="n">
        <v>36.51</v>
      </c>
      <c r="O1276" t="n">
        <v>23229.42</v>
      </c>
      <c r="P1276" t="n">
        <v>400.3</v>
      </c>
      <c r="Q1276" t="n">
        <v>1397.54</v>
      </c>
      <c r="R1276" t="n">
        <v>256.77</v>
      </c>
      <c r="S1276" t="n">
        <v>66.97</v>
      </c>
      <c r="T1276" t="n">
        <v>91423.7</v>
      </c>
      <c r="U1276" t="n">
        <v>0.26</v>
      </c>
      <c r="V1276" t="n">
        <v>0.71</v>
      </c>
      <c r="W1276" t="n">
        <v>5.63</v>
      </c>
      <c r="X1276" t="n">
        <v>5.66</v>
      </c>
      <c r="Y1276" t="n">
        <v>1</v>
      </c>
      <c r="Z1276" t="n">
        <v>10</v>
      </c>
    </row>
    <row r="1277">
      <c r="A1277" t="n">
        <v>3</v>
      </c>
      <c r="B1277" t="n">
        <v>95</v>
      </c>
      <c r="C1277" t="inlineStr">
        <is>
          <t xml:space="preserve">CONCLUIDO	</t>
        </is>
      </c>
      <c r="D1277" t="n">
        <v>2.6912</v>
      </c>
      <c r="E1277" t="n">
        <v>37.16</v>
      </c>
      <c r="F1277" t="n">
        <v>28.77</v>
      </c>
      <c r="G1277" t="n">
        <v>10.86</v>
      </c>
      <c r="H1277" t="n">
        <v>0.17</v>
      </c>
      <c r="I1277" t="n">
        <v>159</v>
      </c>
      <c r="J1277" t="n">
        <v>186.83</v>
      </c>
      <c r="K1277" t="n">
        <v>53.44</v>
      </c>
      <c r="L1277" t="n">
        <v>1.75</v>
      </c>
      <c r="M1277" t="n">
        <v>157</v>
      </c>
      <c r="N1277" t="n">
        <v>36.64</v>
      </c>
      <c r="O1277" t="n">
        <v>23276.13</v>
      </c>
      <c r="P1277" t="n">
        <v>384.54</v>
      </c>
      <c r="Q1277" t="n">
        <v>1397.56</v>
      </c>
      <c r="R1277" t="n">
        <v>222.6</v>
      </c>
      <c r="S1277" t="n">
        <v>66.97</v>
      </c>
      <c r="T1277" t="n">
        <v>74507.95</v>
      </c>
      <c r="U1277" t="n">
        <v>0.3</v>
      </c>
      <c r="V1277" t="n">
        <v>0.73</v>
      </c>
      <c r="W1277" t="n">
        <v>5.55</v>
      </c>
      <c r="X1277" t="n">
        <v>4.6</v>
      </c>
      <c r="Y1277" t="n">
        <v>1</v>
      </c>
      <c r="Z1277" t="n">
        <v>10</v>
      </c>
    </row>
    <row r="1278">
      <c r="A1278" t="n">
        <v>4</v>
      </c>
      <c r="B1278" t="n">
        <v>95</v>
      </c>
      <c r="C1278" t="inlineStr">
        <is>
          <t xml:space="preserve">CONCLUIDO	</t>
        </is>
      </c>
      <c r="D1278" t="n">
        <v>2.8063</v>
      </c>
      <c r="E1278" t="n">
        <v>35.63</v>
      </c>
      <c r="F1278" t="n">
        <v>28.1</v>
      </c>
      <c r="G1278" t="n">
        <v>12.4</v>
      </c>
      <c r="H1278" t="n">
        <v>0.19</v>
      </c>
      <c r="I1278" t="n">
        <v>136</v>
      </c>
      <c r="J1278" t="n">
        <v>187.21</v>
      </c>
      <c r="K1278" t="n">
        <v>53.44</v>
      </c>
      <c r="L1278" t="n">
        <v>2</v>
      </c>
      <c r="M1278" t="n">
        <v>134</v>
      </c>
      <c r="N1278" t="n">
        <v>36.77</v>
      </c>
      <c r="O1278" t="n">
        <v>23322.88</v>
      </c>
      <c r="P1278" t="n">
        <v>374.26</v>
      </c>
      <c r="Q1278" t="n">
        <v>1397.4</v>
      </c>
      <c r="R1278" t="n">
        <v>200.97</v>
      </c>
      <c r="S1278" t="n">
        <v>66.97</v>
      </c>
      <c r="T1278" t="n">
        <v>63806.77</v>
      </c>
      <c r="U1278" t="n">
        <v>0.33</v>
      </c>
      <c r="V1278" t="n">
        <v>0.75</v>
      </c>
      <c r="W1278" t="n">
        <v>5.51</v>
      </c>
      <c r="X1278" t="n">
        <v>3.93</v>
      </c>
      <c r="Y1278" t="n">
        <v>1</v>
      </c>
      <c r="Z1278" t="n">
        <v>10</v>
      </c>
    </row>
    <row r="1279">
      <c r="A1279" t="n">
        <v>5</v>
      </c>
      <c r="B1279" t="n">
        <v>95</v>
      </c>
      <c r="C1279" t="inlineStr">
        <is>
          <t xml:space="preserve">CONCLUIDO	</t>
        </is>
      </c>
      <c r="D1279" t="n">
        <v>2.9063</v>
      </c>
      <c r="E1279" t="n">
        <v>34.41</v>
      </c>
      <c r="F1279" t="n">
        <v>27.55</v>
      </c>
      <c r="G1279" t="n">
        <v>14.01</v>
      </c>
      <c r="H1279" t="n">
        <v>0.21</v>
      </c>
      <c r="I1279" t="n">
        <v>118</v>
      </c>
      <c r="J1279" t="n">
        <v>187.59</v>
      </c>
      <c r="K1279" t="n">
        <v>53.44</v>
      </c>
      <c r="L1279" t="n">
        <v>2.25</v>
      </c>
      <c r="M1279" t="n">
        <v>116</v>
      </c>
      <c r="N1279" t="n">
        <v>36.9</v>
      </c>
      <c r="O1279" t="n">
        <v>23369.68</v>
      </c>
      <c r="P1279" t="n">
        <v>365.38</v>
      </c>
      <c r="Q1279" t="n">
        <v>1397.49</v>
      </c>
      <c r="R1279" t="n">
        <v>182.45</v>
      </c>
      <c r="S1279" t="n">
        <v>66.97</v>
      </c>
      <c r="T1279" t="n">
        <v>54636.68</v>
      </c>
      <c r="U1279" t="n">
        <v>0.37</v>
      </c>
      <c r="V1279" t="n">
        <v>0.76</v>
      </c>
      <c r="W1279" t="n">
        <v>5.49</v>
      </c>
      <c r="X1279" t="n">
        <v>3.38</v>
      </c>
      <c r="Y1279" t="n">
        <v>1</v>
      </c>
      <c r="Z1279" t="n">
        <v>10</v>
      </c>
    </row>
    <row r="1280">
      <c r="A1280" t="n">
        <v>6</v>
      </c>
      <c r="B1280" t="n">
        <v>95</v>
      </c>
      <c r="C1280" t="inlineStr">
        <is>
          <t xml:space="preserve">CONCLUIDO	</t>
        </is>
      </c>
      <c r="D1280" t="n">
        <v>2.9866</v>
      </c>
      <c r="E1280" t="n">
        <v>33.48</v>
      </c>
      <c r="F1280" t="n">
        <v>27.14</v>
      </c>
      <c r="G1280" t="n">
        <v>15.66</v>
      </c>
      <c r="H1280" t="n">
        <v>0.24</v>
      </c>
      <c r="I1280" t="n">
        <v>104</v>
      </c>
      <c r="J1280" t="n">
        <v>187.97</v>
      </c>
      <c r="K1280" t="n">
        <v>53.44</v>
      </c>
      <c r="L1280" t="n">
        <v>2.5</v>
      </c>
      <c r="M1280" t="n">
        <v>102</v>
      </c>
      <c r="N1280" t="n">
        <v>37.03</v>
      </c>
      <c r="O1280" t="n">
        <v>23416.52</v>
      </c>
      <c r="P1280" t="n">
        <v>358.42</v>
      </c>
      <c r="Q1280" t="n">
        <v>1397.45</v>
      </c>
      <c r="R1280" t="n">
        <v>169.79</v>
      </c>
      <c r="S1280" t="n">
        <v>66.97</v>
      </c>
      <c r="T1280" t="n">
        <v>48376.91</v>
      </c>
      <c r="U1280" t="n">
        <v>0.39</v>
      </c>
      <c r="V1280" t="n">
        <v>0.78</v>
      </c>
      <c r="W1280" t="n">
        <v>5.46</v>
      </c>
      <c r="X1280" t="n">
        <v>2.97</v>
      </c>
      <c r="Y1280" t="n">
        <v>1</v>
      </c>
      <c r="Z1280" t="n">
        <v>10</v>
      </c>
    </row>
    <row r="1281">
      <c r="A1281" t="n">
        <v>7</v>
      </c>
      <c r="B1281" t="n">
        <v>95</v>
      </c>
      <c r="C1281" t="inlineStr">
        <is>
          <t xml:space="preserve">CONCLUIDO	</t>
        </is>
      </c>
      <c r="D1281" t="n">
        <v>3.0479</v>
      </c>
      <c r="E1281" t="n">
        <v>32.81</v>
      </c>
      <c r="F1281" t="n">
        <v>26.84</v>
      </c>
      <c r="G1281" t="n">
        <v>17.13</v>
      </c>
      <c r="H1281" t="n">
        <v>0.26</v>
      </c>
      <c r="I1281" t="n">
        <v>94</v>
      </c>
      <c r="J1281" t="n">
        <v>188.35</v>
      </c>
      <c r="K1281" t="n">
        <v>53.44</v>
      </c>
      <c r="L1281" t="n">
        <v>2.75</v>
      </c>
      <c r="M1281" t="n">
        <v>92</v>
      </c>
      <c r="N1281" t="n">
        <v>37.16</v>
      </c>
      <c r="O1281" t="n">
        <v>23463.4</v>
      </c>
      <c r="P1281" t="n">
        <v>353.21</v>
      </c>
      <c r="Q1281" t="n">
        <v>1397.28</v>
      </c>
      <c r="R1281" t="n">
        <v>160.28</v>
      </c>
      <c r="S1281" t="n">
        <v>66.97</v>
      </c>
      <c r="T1281" t="n">
        <v>43672.12</v>
      </c>
      <c r="U1281" t="n">
        <v>0.42</v>
      </c>
      <c r="V1281" t="n">
        <v>0.78</v>
      </c>
      <c r="W1281" t="n">
        <v>5.43</v>
      </c>
      <c r="X1281" t="n">
        <v>2.68</v>
      </c>
      <c r="Y1281" t="n">
        <v>1</v>
      </c>
      <c r="Z1281" t="n">
        <v>10</v>
      </c>
    </row>
    <row r="1282">
      <c r="A1282" t="n">
        <v>8</v>
      </c>
      <c r="B1282" t="n">
        <v>95</v>
      </c>
      <c r="C1282" t="inlineStr">
        <is>
          <t xml:space="preserve">CONCLUIDO	</t>
        </is>
      </c>
      <c r="D1282" t="n">
        <v>3.1029</v>
      </c>
      <c r="E1282" t="n">
        <v>32.23</v>
      </c>
      <c r="F1282" t="n">
        <v>26.59</v>
      </c>
      <c r="G1282" t="n">
        <v>18.77</v>
      </c>
      <c r="H1282" t="n">
        <v>0.28</v>
      </c>
      <c r="I1282" t="n">
        <v>85</v>
      </c>
      <c r="J1282" t="n">
        <v>188.73</v>
      </c>
      <c r="K1282" t="n">
        <v>53.44</v>
      </c>
      <c r="L1282" t="n">
        <v>3</v>
      </c>
      <c r="M1282" t="n">
        <v>83</v>
      </c>
      <c r="N1282" t="n">
        <v>37.29</v>
      </c>
      <c r="O1282" t="n">
        <v>23510.33</v>
      </c>
      <c r="P1282" t="n">
        <v>348.49</v>
      </c>
      <c r="Q1282" t="n">
        <v>1397.38</v>
      </c>
      <c r="R1282" t="n">
        <v>151.61</v>
      </c>
      <c r="S1282" t="n">
        <v>66.97</v>
      </c>
      <c r="T1282" t="n">
        <v>39381.38</v>
      </c>
      <c r="U1282" t="n">
        <v>0.44</v>
      </c>
      <c r="V1282" t="n">
        <v>0.79</v>
      </c>
      <c r="W1282" t="n">
        <v>5.43</v>
      </c>
      <c r="X1282" t="n">
        <v>2.43</v>
      </c>
      <c r="Y1282" t="n">
        <v>1</v>
      </c>
      <c r="Z1282" t="n">
        <v>10</v>
      </c>
    </row>
    <row r="1283">
      <c r="A1283" t="n">
        <v>9</v>
      </c>
      <c r="B1283" t="n">
        <v>95</v>
      </c>
      <c r="C1283" t="inlineStr">
        <is>
          <t xml:space="preserve">CONCLUIDO	</t>
        </is>
      </c>
      <c r="D1283" t="n">
        <v>3.1552</v>
      </c>
      <c r="E1283" t="n">
        <v>31.69</v>
      </c>
      <c r="F1283" t="n">
        <v>26.36</v>
      </c>
      <c r="G1283" t="n">
        <v>20.54</v>
      </c>
      <c r="H1283" t="n">
        <v>0.3</v>
      </c>
      <c r="I1283" t="n">
        <v>77</v>
      </c>
      <c r="J1283" t="n">
        <v>189.11</v>
      </c>
      <c r="K1283" t="n">
        <v>53.44</v>
      </c>
      <c r="L1283" t="n">
        <v>3.25</v>
      </c>
      <c r="M1283" t="n">
        <v>75</v>
      </c>
      <c r="N1283" t="n">
        <v>37.42</v>
      </c>
      <c r="O1283" t="n">
        <v>23557.3</v>
      </c>
      <c r="P1283" t="n">
        <v>343.82</v>
      </c>
      <c r="Q1283" t="n">
        <v>1397.23</v>
      </c>
      <c r="R1283" t="n">
        <v>144.17</v>
      </c>
      <c r="S1283" t="n">
        <v>66.97</v>
      </c>
      <c r="T1283" t="n">
        <v>35699.87</v>
      </c>
      <c r="U1283" t="n">
        <v>0.46</v>
      </c>
      <c r="V1283" t="n">
        <v>0.8</v>
      </c>
      <c r="W1283" t="n">
        <v>5.41</v>
      </c>
      <c r="X1283" t="n">
        <v>2.19</v>
      </c>
      <c r="Y1283" t="n">
        <v>1</v>
      </c>
      <c r="Z1283" t="n">
        <v>10</v>
      </c>
    </row>
    <row r="1284">
      <c r="A1284" t="n">
        <v>10</v>
      </c>
      <c r="B1284" t="n">
        <v>95</v>
      </c>
      <c r="C1284" t="inlineStr">
        <is>
          <t xml:space="preserve">CONCLUIDO	</t>
        </is>
      </c>
      <c r="D1284" t="n">
        <v>3.1968</v>
      </c>
      <c r="E1284" t="n">
        <v>31.28</v>
      </c>
      <c r="F1284" t="n">
        <v>26.17</v>
      </c>
      <c r="G1284" t="n">
        <v>22.12</v>
      </c>
      <c r="H1284" t="n">
        <v>0.33</v>
      </c>
      <c r="I1284" t="n">
        <v>71</v>
      </c>
      <c r="J1284" t="n">
        <v>189.49</v>
      </c>
      <c r="K1284" t="n">
        <v>53.44</v>
      </c>
      <c r="L1284" t="n">
        <v>3.5</v>
      </c>
      <c r="M1284" t="n">
        <v>69</v>
      </c>
      <c r="N1284" t="n">
        <v>37.55</v>
      </c>
      <c r="O1284" t="n">
        <v>23604.32</v>
      </c>
      <c r="P1284" t="n">
        <v>340.12</v>
      </c>
      <c r="Q1284" t="n">
        <v>1397.34</v>
      </c>
      <c r="R1284" t="n">
        <v>137.35</v>
      </c>
      <c r="S1284" t="n">
        <v>66.97</v>
      </c>
      <c r="T1284" t="n">
        <v>32320.37</v>
      </c>
      <c r="U1284" t="n">
        <v>0.49</v>
      </c>
      <c r="V1284" t="n">
        <v>0.8</v>
      </c>
      <c r="W1284" t="n">
        <v>5.42</v>
      </c>
      <c r="X1284" t="n">
        <v>2</v>
      </c>
      <c r="Y1284" t="n">
        <v>1</v>
      </c>
      <c r="Z1284" t="n">
        <v>10</v>
      </c>
    </row>
    <row r="1285">
      <c r="A1285" t="n">
        <v>11</v>
      </c>
      <c r="B1285" t="n">
        <v>95</v>
      </c>
      <c r="C1285" t="inlineStr">
        <is>
          <t xml:space="preserve">CONCLUIDO	</t>
        </is>
      </c>
      <c r="D1285" t="n">
        <v>3.2287</v>
      </c>
      <c r="E1285" t="n">
        <v>30.97</v>
      </c>
      <c r="F1285" t="n">
        <v>26.05</v>
      </c>
      <c r="G1285" t="n">
        <v>23.68</v>
      </c>
      <c r="H1285" t="n">
        <v>0.35</v>
      </c>
      <c r="I1285" t="n">
        <v>66</v>
      </c>
      <c r="J1285" t="n">
        <v>189.87</v>
      </c>
      <c r="K1285" t="n">
        <v>53.44</v>
      </c>
      <c r="L1285" t="n">
        <v>3.75</v>
      </c>
      <c r="M1285" t="n">
        <v>64</v>
      </c>
      <c r="N1285" t="n">
        <v>37.69</v>
      </c>
      <c r="O1285" t="n">
        <v>23651.38</v>
      </c>
      <c r="P1285" t="n">
        <v>337.01</v>
      </c>
      <c r="Q1285" t="n">
        <v>1397.39</v>
      </c>
      <c r="R1285" t="n">
        <v>133.84</v>
      </c>
      <c r="S1285" t="n">
        <v>66.97</v>
      </c>
      <c r="T1285" t="n">
        <v>30591.57</v>
      </c>
      <c r="U1285" t="n">
        <v>0.5</v>
      </c>
      <c r="V1285" t="n">
        <v>0.8100000000000001</v>
      </c>
      <c r="W1285" t="n">
        <v>5.4</v>
      </c>
      <c r="X1285" t="n">
        <v>1.88</v>
      </c>
      <c r="Y1285" t="n">
        <v>1</v>
      </c>
      <c r="Z1285" t="n">
        <v>10</v>
      </c>
    </row>
    <row r="1286">
      <c r="A1286" t="n">
        <v>12</v>
      </c>
      <c r="B1286" t="n">
        <v>95</v>
      </c>
      <c r="C1286" t="inlineStr">
        <is>
          <t xml:space="preserve">CONCLUIDO	</t>
        </is>
      </c>
      <c r="D1286" t="n">
        <v>3.2657</v>
      </c>
      <c r="E1286" t="n">
        <v>30.62</v>
      </c>
      <c r="F1286" t="n">
        <v>25.88</v>
      </c>
      <c r="G1286" t="n">
        <v>25.46</v>
      </c>
      <c r="H1286" t="n">
        <v>0.37</v>
      </c>
      <c r="I1286" t="n">
        <v>61</v>
      </c>
      <c r="J1286" t="n">
        <v>190.25</v>
      </c>
      <c r="K1286" t="n">
        <v>53.44</v>
      </c>
      <c r="L1286" t="n">
        <v>4</v>
      </c>
      <c r="M1286" t="n">
        <v>59</v>
      </c>
      <c r="N1286" t="n">
        <v>37.82</v>
      </c>
      <c r="O1286" t="n">
        <v>23698.48</v>
      </c>
      <c r="P1286" t="n">
        <v>333.58</v>
      </c>
      <c r="Q1286" t="n">
        <v>1397.29</v>
      </c>
      <c r="R1286" t="n">
        <v>128.29</v>
      </c>
      <c r="S1286" t="n">
        <v>66.97</v>
      </c>
      <c r="T1286" t="n">
        <v>27840.92</v>
      </c>
      <c r="U1286" t="n">
        <v>0.52</v>
      </c>
      <c r="V1286" t="n">
        <v>0.8100000000000001</v>
      </c>
      <c r="W1286" t="n">
        <v>5.4</v>
      </c>
      <c r="X1286" t="n">
        <v>1.72</v>
      </c>
      <c r="Y1286" t="n">
        <v>1</v>
      </c>
      <c r="Z1286" t="n">
        <v>10</v>
      </c>
    </row>
    <row r="1287">
      <c r="A1287" t="n">
        <v>13</v>
      </c>
      <c r="B1287" t="n">
        <v>95</v>
      </c>
      <c r="C1287" t="inlineStr">
        <is>
          <t xml:space="preserve">CONCLUIDO	</t>
        </is>
      </c>
      <c r="D1287" t="n">
        <v>3.2928</v>
      </c>
      <c r="E1287" t="n">
        <v>30.37</v>
      </c>
      <c r="F1287" t="n">
        <v>25.78</v>
      </c>
      <c r="G1287" t="n">
        <v>27.14</v>
      </c>
      <c r="H1287" t="n">
        <v>0.4</v>
      </c>
      <c r="I1287" t="n">
        <v>57</v>
      </c>
      <c r="J1287" t="n">
        <v>190.63</v>
      </c>
      <c r="K1287" t="n">
        <v>53.44</v>
      </c>
      <c r="L1287" t="n">
        <v>4.25</v>
      </c>
      <c r="M1287" t="n">
        <v>55</v>
      </c>
      <c r="N1287" t="n">
        <v>37.95</v>
      </c>
      <c r="O1287" t="n">
        <v>23745.63</v>
      </c>
      <c r="P1287" t="n">
        <v>330.34</v>
      </c>
      <c r="Q1287" t="n">
        <v>1397.21</v>
      </c>
      <c r="R1287" t="n">
        <v>125.16</v>
      </c>
      <c r="S1287" t="n">
        <v>66.97</v>
      </c>
      <c r="T1287" t="n">
        <v>26296.8</v>
      </c>
      <c r="U1287" t="n">
        <v>0.54</v>
      </c>
      <c r="V1287" t="n">
        <v>0.82</v>
      </c>
      <c r="W1287" t="n">
        <v>5.39</v>
      </c>
      <c r="X1287" t="n">
        <v>1.61</v>
      </c>
      <c r="Y1287" t="n">
        <v>1</v>
      </c>
      <c r="Z1287" t="n">
        <v>10</v>
      </c>
    </row>
    <row r="1288">
      <c r="A1288" t="n">
        <v>14</v>
      </c>
      <c r="B1288" t="n">
        <v>95</v>
      </c>
      <c r="C1288" t="inlineStr">
        <is>
          <t xml:space="preserve">CONCLUIDO	</t>
        </is>
      </c>
      <c r="D1288" t="n">
        <v>3.3163</v>
      </c>
      <c r="E1288" t="n">
        <v>30.15</v>
      </c>
      <c r="F1288" t="n">
        <v>25.68</v>
      </c>
      <c r="G1288" t="n">
        <v>28.53</v>
      </c>
      <c r="H1288" t="n">
        <v>0.42</v>
      </c>
      <c r="I1288" t="n">
        <v>54</v>
      </c>
      <c r="J1288" t="n">
        <v>191.02</v>
      </c>
      <c r="K1288" t="n">
        <v>53.44</v>
      </c>
      <c r="L1288" t="n">
        <v>4.5</v>
      </c>
      <c r="M1288" t="n">
        <v>52</v>
      </c>
      <c r="N1288" t="n">
        <v>38.08</v>
      </c>
      <c r="O1288" t="n">
        <v>23792.83</v>
      </c>
      <c r="P1288" t="n">
        <v>328.08</v>
      </c>
      <c r="Q1288" t="n">
        <v>1397.38</v>
      </c>
      <c r="R1288" t="n">
        <v>121.76</v>
      </c>
      <c r="S1288" t="n">
        <v>66.97</v>
      </c>
      <c r="T1288" t="n">
        <v>24609.32</v>
      </c>
      <c r="U1288" t="n">
        <v>0.55</v>
      </c>
      <c r="V1288" t="n">
        <v>0.82</v>
      </c>
      <c r="W1288" t="n">
        <v>5.38</v>
      </c>
      <c r="X1288" t="n">
        <v>1.51</v>
      </c>
      <c r="Y1288" t="n">
        <v>1</v>
      </c>
      <c r="Z1288" t="n">
        <v>10</v>
      </c>
    </row>
    <row r="1289">
      <c r="A1289" t="n">
        <v>15</v>
      </c>
      <c r="B1289" t="n">
        <v>95</v>
      </c>
      <c r="C1289" t="inlineStr">
        <is>
          <t xml:space="preserve">CONCLUIDO	</t>
        </is>
      </c>
      <c r="D1289" t="n">
        <v>3.3418</v>
      </c>
      <c r="E1289" t="n">
        <v>29.92</v>
      </c>
      <c r="F1289" t="n">
        <v>25.59</v>
      </c>
      <c r="G1289" t="n">
        <v>30.71</v>
      </c>
      <c r="H1289" t="n">
        <v>0.44</v>
      </c>
      <c r="I1289" t="n">
        <v>50</v>
      </c>
      <c r="J1289" t="n">
        <v>191.4</v>
      </c>
      <c r="K1289" t="n">
        <v>53.44</v>
      </c>
      <c r="L1289" t="n">
        <v>4.75</v>
      </c>
      <c r="M1289" t="n">
        <v>48</v>
      </c>
      <c r="N1289" t="n">
        <v>38.22</v>
      </c>
      <c r="O1289" t="n">
        <v>23840.07</v>
      </c>
      <c r="P1289" t="n">
        <v>325.07</v>
      </c>
      <c r="Q1289" t="n">
        <v>1397.21</v>
      </c>
      <c r="R1289" t="n">
        <v>118.72</v>
      </c>
      <c r="S1289" t="n">
        <v>66.97</v>
      </c>
      <c r="T1289" t="n">
        <v>23112.89</v>
      </c>
      <c r="U1289" t="n">
        <v>0.5600000000000001</v>
      </c>
      <c r="V1289" t="n">
        <v>0.82</v>
      </c>
      <c r="W1289" t="n">
        <v>5.38</v>
      </c>
      <c r="X1289" t="n">
        <v>1.43</v>
      </c>
      <c r="Y1289" t="n">
        <v>1</v>
      </c>
      <c r="Z1289" t="n">
        <v>10</v>
      </c>
    </row>
    <row r="1290">
      <c r="A1290" t="n">
        <v>16</v>
      </c>
      <c r="B1290" t="n">
        <v>95</v>
      </c>
      <c r="C1290" t="inlineStr">
        <is>
          <t xml:space="preserve">CONCLUIDO	</t>
        </is>
      </c>
      <c r="D1290" t="n">
        <v>3.3577</v>
      </c>
      <c r="E1290" t="n">
        <v>29.78</v>
      </c>
      <c r="F1290" t="n">
        <v>25.53</v>
      </c>
      <c r="G1290" t="n">
        <v>31.91</v>
      </c>
      <c r="H1290" t="n">
        <v>0.46</v>
      </c>
      <c r="I1290" t="n">
        <v>48</v>
      </c>
      <c r="J1290" t="n">
        <v>191.78</v>
      </c>
      <c r="K1290" t="n">
        <v>53.44</v>
      </c>
      <c r="L1290" t="n">
        <v>5</v>
      </c>
      <c r="M1290" t="n">
        <v>46</v>
      </c>
      <c r="N1290" t="n">
        <v>38.35</v>
      </c>
      <c r="O1290" t="n">
        <v>23887.36</v>
      </c>
      <c r="P1290" t="n">
        <v>323.08</v>
      </c>
      <c r="Q1290" t="n">
        <v>1397.38</v>
      </c>
      <c r="R1290" t="n">
        <v>116.6</v>
      </c>
      <c r="S1290" t="n">
        <v>66.97</v>
      </c>
      <c r="T1290" t="n">
        <v>22063.36</v>
      </c>
      <c r="U1290" t="n">
        <v>0.57</v>
      </c>
      <c r="V1290" t="n">
        <v>0.82</v>
      </c>
      <c r="W1290" t="n">
        <v>5.38</v>
      </c>
      <c r="X1290" t="n">
        <v>1.36</v>
      </c>
      <c r="Y1290" t="n">
        <v>1</v>
      </c>
      <c r="Z1290" t="n">
        <v>10</v>
      </c>
    </row>
    <row r="1291">
      <c r="A1291" t="n">
        <v>17</v>
      </c>
      <c r="B1291" t="n">
        <v>95</v>
      </c>
      <c r="C1291" t="inlineStr">
        <is>
          <t xml:space="preserve">CONCLUIDO	</t>
        </is>
      </c>
      <c r="D1291" t="n">
        <v>3.3811</v>
      </c>
      <c r="E1291" t="n">
        <v>29.58</v>
      </c>
      <c r="F1291" t="n">
        <v>25.43</v>
      </c>
      <c r="G1291" t="n">
        <v>33.91</v>
      </c>
      <c r="H1291" t="n">
        <v>0.48</v>
      </c>
      <c r="I1291" t="n">
        <v>45</v>
      </c>
      <c r="J1291" t="n">
        <v>192.17</v>
      </c>
      <c r="K1291" t="n">
        <v>53.44</v>
      </c>
      <c r="L1291" t="n">
        <v>5.25</v>
      </c>
      <c r="M1291" t="n">
        <v>43</v>
      </c>
      <c r="N1291" t="n">
        <v>38.48</v>
      </c>
      <c r="O1291" t="n">
        <v>23934.69</v>
      </c>
      <c r="P1291" t="n">
        <v>320.62</v>
      </c>
      <c r="Q1291" t="n">
        <v>1397.35</v>
      </c>
      <c r="R1291" t="n">
        <v>113.67</v>
      </c>
      <c r="S1291" t="n">
        <v>66.97</v>
      </c>
      <c r="T1291" t="n">
        <v>20611.47</v>
      </c>
      <c r="U1291" t="n">
        <v>0.59</v>
      </c>
      <c r="V1291" t="n">
        <v>0.83</v>
      </c>
      <c r="W1291" t="n">
        <v>5.37</v>
      </c>
      <c r="X1291" t="n">
        <v>1.27</v>
      </c>
      <c r="Y1291" t="n">
        <v>1</v>
      </c>
      <c r="Z1291" t="n">
        <v>10</v>
      </c>
    </row>
    <row r="1292">
      <c r="A1292" t="n">
        <v>18</v>
      </c>
      <c r="B1292" t="n">
        <v>95</v>
      </c>
      <c r="C1292" t="inlineStr">
        <is>
          <t xml:space="preserve">CONCLUIDO	</t>
        </is>
      </c>
      <c r="D1292" t="n">
        <v>3.3965</v>
      </c>
      <c r="E1292" t="n">
        <v>29.44</v>
      </c>
      <c r="F1292" t="n">
        <v>25.37</v>
      </c>
      <c r="G1292" t="n">
        <v>35.4</v>
      </c>
      <c r="H1292" t="n">
        <v>0.51</v>
      </c>
      <c r="I1292" t="n">
        <v>43</v>
      </c>
      <c r="J1292" t="n">
        <v>192.55</v>
      </c>
      <c r="K1292" t="n">
        <v>53.44</v>
      </c>
      <c r="L1292" t="n">
        <v>5.5</v>
      </c>
      <c r="M1292" t="n">
        <v>41</v>
      </c>
      <c r="N1292" t="n">
        <v>38.62</v>
      </c>
      <c r="O1292" t="n">
        <v>23982.06</v>
      </c>
      <c r="P1292" t="n">
        <v>318.44</v>
      </c>
      <c r="Q1292" t="n">
        <v>1397.37</v>
      </c>
      <c r="R1292" t="n">
        <v>111.7</v>
      </c>
      <c r="S1292" t="n">
        <v>66.97</v>
      </c>
      <c r="T1292" t="n">
        <v>19637.97</v>
      </c>
      <c r="U1292" t="n">
        <v>0.6</v>
      </c>
      <c r="V1292" t="n">
        <v>0.83</v>
      </c>
      <c r="W1292" t="n">
        <v>5.37</v>
      </c>
      <c r="X1292" t="n">
        <v>1.2</v>
      </c>
      <c r="Y1292" t="n">
        <v>1</v>
      </c>
      <c r="Z1292" t="n">
        <v>10</v>
      </c>
    </row>
    <row r="1293">
      <c r="A1293" t="n">
        <v>19</v>
      </c>
      <c r="B1293" t="n">
        <v>95</v>
      </c>
      <c r="C1293" t="inlineStr">
        <is>
          <t xml:space="preserve">CONCLUIDO	</t>
        </is>
      </c>
      <c r="D1293" t="n">
        <v>3.4113</v>
      </c>
      <c r="E1293" t="n">
        <v>29.31</v>
      </c>
      <c r="F1293" t="n">
        <v>25.32</v>
      </c>
      <c r="G1293" t="n">
        <v>37.05</v>
      </c>
      <c r="H1293" t="n">
        <v>0.53</v>
      </c>
      <c r="I1293" t="n">
        <v>41</v>
      </c>
      <c r="J1293" t="n">
        <v>192.94</v>
      </c>
      <c r="K1293" t="n">
        <v>53.44</v>
      </c>
      <c r="L1293" t="n">
        <v>5.75</v>
      </c>
      <c r="M1293" t="n">
        <v>39</v>
      </c>
      <c r="N1293" t="n">
        <v>38.75</v>
      </c>
      <c r="O1293" t="n">
        <v>24029.48</v>
      </c>
      <c r="P1293" t="n">
        <v>316.1</v>
      </c>
      <c r="Q1293" t="n">
        <v>1397.35</v>
      </c>
      <c r="R1293" t="n">
        <v>109.9</v>
      </c>
      <c r="S1293" t="n">
        <v>66.97</v>
      </c>
      <c r="T1293" t="n">
        <v>18746.41</v>
      </c>
      <c r="U1293" t="n">
        <v>0.61</v>
      </c>
      <c r="V1293" t="n">
        <v>0.83</v>
      </c>
      <c r="W1293" t="n">
        <v>5.37</v>
      </c>
      <c r="X1293" t="n">
        <v>1.15</v>
      </c>
      <c r="Y1293" t="n">
        <v>1</v>
      </c>
      <c r="Z1293" t="n">
        <v>10</v>
      </c>
    </row>
    <row r="1294">
      <c r="A1294" t="n">
        <v>20</v>
      </c>
      <c r="B1294" t="n">
        <v>95</v>
      </c>
      <c r="C1294" t="inlineStr">
        <is>
          <t xml:space="preserve">CONCLUIDO	</t>
        </is>
      </c>
      <c r="D1294" t="n">
        <v>3.4259</v>
      </c>
      <c r="E1294" t="n">
        <v>29.19</v>
      </c>
      <c r="F1294" t="n">
        <v>25.27</v>
      </c>
      <c r="G1294" t="n">
        <v>38.88</v>
      </c>
      <c r="H1294" t="n">
        <v>0.55</v>
      </c>
      <c r="I1294" t="n">
        <v>39</v>
      </c>
      <c r="J1294" t="n">
        <v>193.32</v>
      </c>
      <c r="K1294" t="n">
        <v>53.44</v>
      </c>
      <c r="L1294" t="n">
        <v>6</v>
      </c>
      <c r="M1294" t="n">
        <v>37</v>
      </c>
      <c r="N1294" t="n">
        <v>38.89</v>
      </c>
      <c r="O1294" t="n">
        <v>24076.95</v>
      </c>
      <c r="P1294" t="n">
        <v>313.85</v>
      </c>
      <c r="Q1294" t="n">
        <v>1397.25</v>
      </c>
      <c r="R1294" t="n">
        <v>108.68</v>
      </c>
      <c r="S1294" t="n">
        <v>66.97</v>
      </c>
      <c r="T1294" t="n">
        <v>18144.86</v>
      </c>
      <c r="U1294" t="n">
        <v>0.62</v>
      </c>
      <c r="V1294" t="n">
        <v>0.83</v>
      </c>
      <c r="W1294" t="n">
        <v>5.35</v>
      </c>
      <c r="X1294" t="n">
        <v>1.1</v>
      </c>
      <c r="Y1294" t="n">
        <v>1</v>
      </c>
      <c r="Z1294" t="n">
        <v>10</v>
      </c>
    </row>
    <row r="1295">
      <c r="A1295" t="n">
        <v>21</v>
      </c>
      <c r="B1295" t="n">
        <v>95</v>
      </c>
      <c r="C1295" t="inlineStr">
        <is>
          <t xml:space="preserve">CONCLUIDO	</t>
        </is>
      </c>
      <c r="D1295" t="n">
        <v>3.443</v>
      </c>
      <c r="E1295" t="n">
        <v>29.04</v>
      </c>
      <c r="F1295" t="n">
        <v>25.2</v>
      </c>
      <c r="G1295" t="n">
        <v>40.86</v>
      </c>
      <c r="H1295" t="n">
        <v>0.57</v>
      </c>
      <c r="I1295" t="n">
        <v>37</v>
      </c>
      <c r="J1295" t="n">
        <v>193.71</v>
      </c>
      <c r="K1295" t="n">
        <v>53.44</v>
      </c>
      <c r="L1295" t="n">
        <v>6.25</v>
      </c>
      <c r="M1295" t="n">
        <v>35</v>
      </c>
      <c r="N1295" t="n">
        <v>39.02</v>
      </c>
      <c r="O1295" t="n">
        <v>24124.47</v>
      </c>
      <c r="P1295" t="n">
        <v>312.01</v>
      </c>
      <c r="Q1295" t="n">
        <v>1397.24</v>
      </c>
      <c r="R1295" t="n">
        <v>106.32</v>
      </c>
      <c r="S1295" t="n">
        <v>66.97</v>
      </c>
      <c r="T1295" t="n">
        <v>16977.14</v>
      </c>
      <c r="U1295" t="n">
        <v>0.63</v>
      </c>
      <c r="V1295" t="n">
        <v>0.84</v>
      </c>
      <c r="W1295" t="n">
        <v>5.35</v>
      </c>
      <c r="X1295" t="n">
        <v>1.03</v>
      </c>
      <c r="Y1295" t="n">
        <v>1</v>
      </c>
      <c r="Z1295" t="n">
        <v>10</v>
      </c>
    </row>
    <row r="1296">
      <c r="A1296" t="n">
        <v>22</v>
      </c>
      <c r="B1296" t="n">
        <v>95</v>
      </c>
      <c r="C1296" t="inlineStr">
        <is>
          <t xml:space="preserve">CONCLUIDO	</t>
        </is>
      </c>
      <c r="D1296" t="n">
        <v>3.4477</v>
      </c>
      <c r="E1296" t="n">
        <v>29</v>
      </c>
      <c r="F1296" t="n">
        <v>25.2</v>
      </c>
      <c r="G1296" t="n">
        <v>41.99</v>
      </c>
      <c r="H1296" t="n">
        <v>0.59</v>
      </c>
      <c r="I1296" t="n">
        <v>36</v>
      </c>
      <c r="J1296" t="n">
        <v>194.09</v>
      </c>
      <c r="K1296" t="n">
        <v>53.44</v>
      </c>
      <c r="L1296" t="n">
        <v>6.5</v>
      </c>
      <c r="M1296" t="n">
        <v>34</v>
      </c>
      <c r="N1296" t="n">
        <v>39.16</v>
      </c>
      <c r="O1296" t="n">
        <v>24172.03</v>
      </c>
      <c r="P1296" t="n">
        <v>309.95</v>
      </c>
      <c r="Q1296" t="n">
        <v>1397.25</v>
      </c>
      <c r="R1296" t="n">
        <v>106.09</v>
      </c>
      <c r="S1296" t="n">
        <v>66.97</v>
      </c>
      <c r="T1296" t="n">
        <v>16864.34</v>
      </c>
      <c r="U1296" t="n">
        <v>0.63</v>
      </c>
      <c r="V1296" t="n">
        <v>0.84</v>
      </c>
      <c r="W1296" t="n">
        <v>5.36</v>
      </c>
      <c r="X1296" t="n">
        <v>1.03</v>
      </c>
      <c r="Y1296" t="n">
        <v>1</v>
      </c>
      <c r="Z1296" t="n">
        <v>10</v>
      </c>
    </row>
    <row r="1297">
      <c r="A1297" t="n">
        <v>23</v>
      </c>
      <c r="B1297" t="n">
        <v>95</v>
      </c>
      <c r="C1297" t="inlineStr">
        <is>
          <t xml:space="preserve">CONCLUIDO	</t>
        </is>
      </c>
      <c r="D1297" t="n">
        <v>3.4681</v>
      </c>
      <c r="E1297" t="n">
        <v>28.83</v>
      </c>
      <c r="F1297" t="n">
        <v>25.1</v>
      </c>
      <c r="G1297" t="n">
        <v>44.29</v>
      </c>
      <c r="H1297" t="n">
        <v>0.62</v>
      </c>
      <c r="I1297" t="n">
        <v>34</v>
      </c>
      <c r="J1297" t="n">
        <v>194.48</v>
      </c>
      <c r="K1297" t="n">
        <v>53.44</v>
      </c>
      <c r="L1297" t="n">
        <v>6.75</v>
      </c>
      <c r="M1297" t="n">
        <v>32</v>
      </c>
      <c r="N1297" t="n">
        <v>39.29</v>
      </c>
      <c r="O1297" t="n">
        <v>24219.63</v>
      </c>
      <c r="P1297" t="n">
        <v>307.22</v>
      </c>
      <c r="Q1297" t="n">
        <v>1397.3</v>
      </c>
      <c r="R1297" t="n">
        <v>102.87</v>
      </c>
      <c r="S1297" t="n">
        <v>66.97</v>
      </c>
      <c r="T1297" t="n">
        <v>15266.42</v>
      </c>
      <c r="U1297" t="n">
        <v>0.65</v>
      </c>
      <c r="V1297" t="n">
        <v>0.84</v>
      </c>
      <c r="W1297" t="n">
        <v>5.35</v>
      </c>
      <c r="X1297" t="n">
        <v>0.93</v>
      </c>
      <c r="Y1297" t="n">
        <v>1</v>
      </c>
      <c r="Z1297" t="n">
        <v>10</v>
      </c>
    </row>
    <row r="1298">
      <c r="A1298" t="n">
        <v>24</v>
      </c>
      <c r="B1298" t="n">
        <v>95</v>
      </c>
      <c r="C1298" t="inlineStr">
        <is>
          <t xml:space="preserve">CONCLUIDO	</t>
        </is>
      </c>
      <c r="D1298" t="n">
        <v>3.4749</v>
      </c>
      <c r="E1298" t="n">
        <v>28.78</v>
      </c>
      <c r="F1298" t="n">
        <v>25.08</v>
      </c>
      <c r="G1298" t="n">
        <v>45.6</v>
      </c>
      <c r="H1298" t="n">
        <v>0.64</v>
      </c>
      <c r="I1298" t="n">
        <v>33</v>
      </c>
      <c r="J1298" t="n">
        <v>194.86</v>
      </c>
      <c r="K1298" t="n">
        <v>53.44</v>
      </c>
      <c r="L1298" t="n">
        <v>7</v>
      </c>
      <c r="M1298" t="n">
        <v>31</v>
      </c>
      <c r="N1298" t="n">
        <v>39.43</v>
      </c>
      <c r="O1298" t="n">
        <v>24267.28</v>
      </c>
      <c r="P1298" t="n">
        <v>305.83</v>
      </c>
      <c r="Q1298" t="n">
        <v>1397.19</v>
      </c>
      <c r="R1298" t="n">
        <v>102.24</v>
      </c>
      <c r="S1298" t="n">
        <v>66.97</v>
      </c>
      <c r="T1298" t="n">
        <v>14955.88</v>
      </c>
      <c r="U1298" t="n">
        <v>0.66</v>
      </c>
      <c r="V1298" t="n">
        <v>0.84</v>
      </c>
      <c r="W1298" t="n">
        <v>5.35</v>
      </c>
      <c r="X1298" t="n">
        <v>0.92</v>
      </c>
      <c r="Y1298" t="n">
        <v>1</v>
      </c>
      <c r="Z1298" t="n">
        <v>10</v>
      </c>
    </row>
    <row r="1299">
      <c r="A1299" t="n">
        <v>25</v>
      </c>
      <c r="B1299" t="n">
        <v>95</v>
      </c>
      <c r="C1299" t="inlineStr">
        <is>
          <t xml:space="preserve">CONCLUIDO	</t>
        </is>
      </c>
      <c r="D1299" t="n">
        <v>3.4894</v>
      </c>
      <c r="E1299" t="n">
        <v>28.66</v>
      </c>
      <c r="F1299" t="n">
        <v>25.04</v>
      </c>
      <c r="G1299" t="n">
        <v>48.46</v>
      </c>
      <c r="H1299" t="n">
        <v>0.66</v>
      </c>
      <c r="I1299" t="n">
        <v>31</v>
      </c>
      <c r="J1299" t="n">
        <v>195.25</v>
      </c>
      <c r="K1299" t="n">
        <v>53.44</v>
      </c>
      <c r="L1299" t="n">
        <v>7.25</v>
      </c>
      <c r="M1299" t="n">
        <v>29</v>
      </c>
      <c r="N1299" t="n">
        <v>39.57</v>
      </c>
      <c r="O1299" t="n">
        <v>24314.98</v>
      </c>
      <c r="P1299" t="n">
        <v>303.43</v>
      </c>
      <c r="Q1299" t="n">
        <v>1397.28</v>
      </c>
      <c r="R1299" t="n">
        <v>100.99</v>
      </c>
      <c r="S1299" t="n">
        <v>66.97</v>
      </c>
      <c r="T1299" t="n">
        <v>14342.41</v>
      </c>
      <c r="U1299" t="n">
        <v>0.66</v>
      </c>
      <c r="V1299" t="n">
        <v>0.84</v>
      </c>
      <c r="W1299" t="n">
        <v>5.34</v>
      </c>
      <c r="X1299" t="n">
        <v>0.87</v>
      </c>
      <c r="Y1299" t="n">
        <v>1</v>
      </c>
      <c r="Z1299" t="n">
        <v>10</v>
      </c>
    </row>
    <row r="1300">
      <c r="A1300" t="n">
        <v>26</v>
      </c>
      <c r="B1300" t="n">
        <v>95</v>
      </c>
      <c r="C1300" t="inlineStr">
        <is>
          <t xml:space="preserve">CONCLUIDO	</t>
        </is>
      </c>
      <c r="D1300" t="n">
        <v>3.4989</v>
      </c>
      <c r="E1300" t="n">
        <v>28.58</v>
      </c>
      <c r="F1300" t="n">
        <v>25</v>
      </c>
      <c r="G1300" t="n">
        <v>49.99</v>
      </c>
      <c r="H1300" t="n">
        <v>0.68</v>
      </c>
      <c r="I1300" t="n">
        <v>30</v>
      </c>
      <c r="J1300" t="n">
        <v>195.64</v>
      </c>
      <c r="K1300" t="n">
        <v>53.44</v>
      </c>
      <c r="L1300" t="n">
        <v>7.5</v>
      </c>
      <c r="M1300" t="n">
        <v>28</v>
      </c>
      <c r="N1300" t="n">
        <v>39.7</v>
      </c>
      <c r="O1300" t="n">
        <v>24362.73</v>
      </c>
      <c r="P1300" t="n">
        <v>301.82</v>
      </c>
      <c r="Q1300" t="n">
        <v>1397.21</v>
      </c>
      <c r="R1300" t="n">
        <v>99.73999999999999</v>
      </c>
      <c r="S1300" t="n">
        <v>66.97</v>
      </c>
      <c r="T1300" t="n">
        <v>13719.58</v>
      </c>
      <c r="U1300" t="n">
        <v>0.67</v>
      </c>
      <c r="V1300" t="n">
        <v>0.84</v>
      </c>
      <c r="W1300" t="n">
        <v>5.34</v>
      </c>
      <c r="X1300" t="n">
        <v>0.83</v>
      </c>
      <c r="Y1300" t="n">
        <v>1</v>
      </c>
      <c r="Z1300" t="n">
        <v>10</v>
      </c>
    </row>
    <row r="1301">
      <c r="A1301" t="n">
        <v>27</v>
      </c>
      <c r="B1301" t="n">
        <v>95</v>
      </c>
      <c r="C1301" t="inlineStr">
        <is>
          <t xml:space="preserve">CONCLUIDO	</t>
        </is>
      </c>
      <c r="D1301" t="n">
        <v>3.5073</v>
      </c>
      <c r="E1301" t="n">
        <v>28.51</v>
      </c>
      <c r="F1301" t="n">
        <v>24.96</v>
      </c>
      <c r="G1301" t="n">
        <v>51.65</v>
      </c>
      <c r="H1301" t="n">
        <v>0.7</v>
      </c>
      <c r="I1301" t="n">
        <v>29</v>
      </c>
      <c r="J1301" t="n">
        <v>196.03</v>
      </c>
      <c r="K1301" t="n">
        <v>53.44</v>
      </c>
      <c r="L1301" t="n">
        <v>7.75</v>
      </c>
      <c r="M1301" t="n">
        <v>27</v>
      </c>
      <c r="N1301" t="n">
        <v>39.84</v>
      </c>
      <c r="O1301" t="n">
        <v>24410.52</v>
      </c>
      <c r="P1301" t="n">
        <v>299.73</v>
      </c>
      <c r="Q1301" t="n">
        <v>1397.2</v>
      </c>
      <c r="R1301" t="n">
        <v>98.55</v>
      </c>
      <c r="S1301" t="n">
        <v>66.97</v>
      </c>
      <c r="T1301" t="n">
        <v>13129.54</v>
      </c>
      <c r="U1301" t="n">
        <v>0.68</v>
      </c>
      <c r="V1301" t="n">
        <v>0.84</v>
      </c>
      <c r="W1301" t="n">
        <v>5.34</v>
      </c>
      <c r="X1301" t="n">
        <v>0.8</v>
      </c>
      <c r="Y1301" t="n">
        <v>1</v>
      </c>
      <c r="Z1301" t="n">
        <v>10</v>
      </c>
    </row>
    <row r="1302">
      <c r="A1302" t="n">
        <v>28</v>
      </c>
      <c r="B1302" t="n">
        <v>95</v>
      </c>
      <c r="C1302" t="inlineStr">
        <is>
          <t xml:space="preserve">CONCLUIDO	</t>
        </is>
      </c>
      <c r="D1302" t="n">
        <v>3.5158</v>
      </c>
      <c r="E1302" t="n">
        <v>28.44</v>
      </c>
      <c r="F1302" t="n">
        <v>24.93</v>
      </c>
      <c r="G1302" t="n">
        <v>53.43</v>
      </c>
      <c r="H1302" t="n">
        <v>0.72</v>
      </c>
      <c r="I1302" t="n">
        <v>28</v>
      </c>
      <c r="J1302" t="n">
        <v>196.41</v>
      </c>
      <c r="K1302" t="n">
        <v>53.44</v>
      </c>
      <c r="L1302" t="n">
        <v>8</v>
      </c>
      <c r="M1302" t="n">
        <v>26</v>
      </c>
      <c r="N1302" t="n">
        <v>39.98</v>
      </c>
      <c r="O1302" t="n">
        <v>24458.36</v>
      </c>
      <c r="P1302" t="n">
        <v>298.07</v>
      </c>
      <c r="Q1302" t="n">
        <v>1397.23</v>
      </c>
      <c r="R1302" t="n">
        <v>97.34999999999999</v>
      </c>
      <c r="S1302" t="n">
        <v>66.97</v>
      </c>
      <c r="T1302" t="n">
        <v>12535.67</v>
      </c>
      <c r="U1302" t="n">
        <v>0.6899999999999999</v>
      </c>
      <c r="V1302" t="n">
        <v>0.84</v>
      </c>
      <c r="W1302" t="n">
        <v>5.34</v>
      </c>
      <c r="X1302" t="n">
        <v>0.77</v>
      </c>
      <c r="Y1302" t="n">
        <v>1</v>
      </c>
      <c r="Z1302" t="n">
        <v>10</v>
      </c>
    </row>
    <row r="1303">
      <c r="A1303" t="n">
        <v>29</v>
      </c>
      <c r="B1303" t="n">
        <v>95</v>
      </c>
      <c r="C1303" t="inlineStr">
        <is>
          <t xml:space="preserve">CONCLUIDO	</t>
        </is>
      </c>
      <c r="D1303" t="n">
        <v>3.5231</v>
      </c>
      <c r="E1303" t="n">
        <v>28.38</v>
      </c>
      <c r="F1303" t="n">
        <v>24.91</v>
      </c>
      <c r="G1303" t="n">
        <v>55.36</v>
      </c>
      <c r="H1303" t="n">
        <v>0.74</v>
      </c>
      <c r="I1303" t="n">
        <v>27</v>
      </c>
      <c r="J1303" t="n">
        <v>196.8</v>
      </c>
      <c r="K1303" t="n">
        <v>53.44</v>
      </c>
      <c r="L1303" t="n">
        <v>8.25</v>
      </c>
      <c r="M1303" t="n">
        <v>25</v>
      </c>
      <c r="N1303" t="n">
        <v>40.12</v>
      </c>
      <c r="O1303" t="n">
        <v>24506.24</v>
      </c>
      <c r="P1303" t="n">
        <v>295.51</v>
      </c>
      <c r="Q1303" t="n">
        <v>1397.25</v>
      </c>
      <c r="R1303" t="n">
        <v>96.59</v>
      </c>
      <c r="S1303" t="n">
        <v>66.97</v>
      </c>
      <c r="T1303" t="n">
        <v>12160.77</v>
      </c>
      <c r="U1303" t="n">
        <v>0.6899999999999999</v>
      </c>
      <c r="V1303" t="n">
        <v>0.84</v>
      </c>
      <c r="W1303" t="n">
        <v>5.34</v>
      </c>
      <c r="X1303" t="n">
        <v>0.74</v>
      </c>
      <c r="Y1303" t="n">
        <v>1</v>
      </c>
      <c r="Z1303" t="n">
        <v>10</v>
      </c>
    </row>
    <row r="1304">
      <c r="A1304" t="n">
        <v>30</v>
      </c>
      <c r="B1304" t="n">
        <v>95</v>
      </c>
      <c r="C1304" t="inlineStr">
        <is>
          <t xml:space="preserve">CONCLUIDO	</t>
        </is>
      </c>
      <c r="D1304" t="n">
        <v>3.5325</v>
      </c>
      <c r="E1304" t="n">
        <v>28.31</v>
      </c>
      <c r="F1304" t="n">
        <v>24.87</v>
      </c>
      <c r="G1304" t="n">
        <v>57.4</v>
      </c>
      <c r="H1304" t="n">
        <v>0.77</v>
      </c>
      <c r="I1304" t="n">
        <v>26</v>
      </c>
      <c r="J1304" t="n">
        <v>197.19</v>
      </c>
      <c r="K1304" t="n">
        <v>53.44</v>
      </c>
      <c r="L1304" t="n">
        <v>8.5</v>
      </c>
      <c r="M1304" t="n">
        <v>24</v>
      </c>
      <c r="N1304" t="n">
        <v>40.26</v>
      </c>
      <c r="O1304" t="n">
        <v>24554.18</v>
      </c>
      <c r="P1304" t="n">
        <v>292.81</v>
      </c>
      <c r="Q1304" t="n">
        <v>1397.28</v>
      </c>
      <c r="R1304" t="n">
        <v>95.66</v>
      </c>
      <c r="S1304" t="n">
        <v>66.97</v>
      </c>
      <c r="T1304" t="n">
        <v>11701.69</v>
      </c>
      <c r="U1304" t="n">
        <v>0.7</v>
      </c>
      <c r="V1304" t="n">
        <v>0.85</v>
      </c>
      <c r="W1304" t="n">
        <v>5.33</v>
      </c>
      <c r="X1304" t="n">
        <v>0.71</v>
      </c>
      <c r="Y1304" t="n">
        <v>1</v>
      </c>
      <c r="Z1304" t="n">
        <v>10</v>
      </c>
    </row>
    <row r="1305">
      <c r="A1305" t="n">
        <v>31</v>
      </c>
      <c r="B1305" t="n">
        <v>95</v>
      </c>
      <c r="C1305" t="inlineStr">
        <is>
          <t xml:space="preserve">CONCLUIDO	</t>
        </is>
      </c>
      <c r="D1305" t="n">
        <v>3.539</v>
      </c>
      <c r="E1305" t="n">
        <v>28.26</v>
      </c>
      <c r="F1305" t="n">
        <v>24.86</v>
      </c>
      <c r="G1305" t="n">
        <v>59.66</v>
      </c>
      <c r="H1305" t="n">
        <v>0.79</v>
      </c>
      <c r="I1305" t="n">
        <v>25</v>
      </c>
      <c r="J1305" t="n">
        <v>197.58</v>
      </c>
      <c r="K1305" t="n">
        <v>53.44</v>
      </c>
      <c r="L1305" t="n">
        <v>8.75</v>
      </c>
      <c r="M1305" t="n">
        <v>23</v>
      </c>
      <c r="N1305" t="n">
        <v>40.39</v>
      </c>
      <c r="O1305" t="n">
        <v>24602.15</v>
      </c>
      <c r="P1305" t="n">
        <v>292.15</v>
      </c>
      <c r="Q1305" t="n">
        <v>1397.22</v>
      </c>
      <c r="R1305" t="n">
        <v>95.16</v>
      </c>
      <c r="S1305" t="n">
        <v>66.97</v>
      </c>
      <c r="T1305" t="n">
        <v>11458.69</v>
      </c>
      <c r="U1305" t="n">
        <v>0.7</v>
      </c>
      <c r="V1305" t="n">
        <v>0.85</v>
      </c>
      <c r="W1305" t="n">
        <v>5.33</v>
      </c>
      <c r="X1305" t="n">
        <v>0.6899999999999999</v>
      </c>
      <c r="Y1305" t="n">
        <v>1</v>
      </c>
      <c r="Z1305" t="n">
        <v>10</v>
      </c>
    </row>
    <row r="1306">
      <c r="A1306" t="n">
        <v>32</v>
      </c>
      <c r="B1306" t="n">
        <v>95</v>
      </c>
      <c r="C1306" t="inlineStr">
        <is>
          <t xml:space="preserve">CONCLUIDO	</t>
        </is>
      </c>
      <c r="D1306" t="n">
        <v>3.5476</v>
      </c>
      <c r="E1306" t="n">
        <v>28.19</v>
      </c>
      <c r="F1306" t="n">
        <v>24.83</v>
      </c>
      <c r="G1306" t="n">
        <v>62.06</v>
      </c>
      <c r="H1306" t="n">
        <v>0.8100000000000001</v>
      </c>
      <c r="I1306" t="n">
        <v>24</v>
      </c>
      <c r="J1306" t="n">
        <v>197.97</v>
      </c>
      <c r="K1306" t="n">
        <v>53.44</v>
      </c>
      <c r="L1306" t="n">
        <v>9</v>
      </c>
      <c r="M1306" t="n">
        <v>22</v>
      </c>
      <c r="N1306" t="n">
        <v>40.53</v>
      </c>
      <c r="O1306" t="n">
        <v>24650.18</v>
      </c>
      <c r="P1306" t="n">
        <v>289.24</v>
      </c>
      <c r="Q1306" t="n">
        <v>1397.26</v>
      </c>
      <c r="R1306" t="n">
        <v>94.04000000000001</v>
      </c>
      <c r="S1306" t="n">
        <v>66.97</v>
      </c>
      <c r="T1306" t="n">
        <v>10903.51</v>
      </c>
      <c r="U1306" t="n">
        <v>0.71</v>
      </c>
      <c r="V1306" t="n">
        <v>0.85</v>
      </c>
      <c r="W1306" t="n">
        <v>5.33</v>
      </c>
      <c r="X1306" t="n">
        <v>0.66</v>
      </c>
      <c r="Y1306" t="n">
        <v>1</v>
      </c>
      <c r="Z1306" t="n">
        <v>10</v>
      </c>
    </row>
    <row r="1307">
      <c r="A1307" t="n">
        <v>33</v>
      </c>
      <c r="B1307" t="n">
        <v>95</v>
      </c>
      <c r="C1307" t="inlineStr">
        <is>
          <t xml:space="preserve">CONCLUIDO	</t>
        </is>
      </c>
      <c r="D1307" t="n">
        <v>3.5473</v>
      </c>
      <c r="E1307" t="n">
        <v>28.19</v>
      </c>
      <c r="F1307" t="n">
        <v>24.83</v>
      </c>
      <c r="G1307" t="n">
        <v>62.07</v>
      </c>
      <c r="H1307" t="n">
        <v>0.83</v>
      </c>
      <c r="I1307" t="n">
        <v>24</v>
      </c>
      <c r="J1307" t="n">
        <v>198.36</v>
      </c>
      <c r="K1307" t="n">
        <v>53.44</v>
      </c>
      <c r="L1307" t="n">
        <v>9.25</v>
      </c>
      <c r="M1307" t="n">
        <v>22</v>
      </c>
      <c r="N1307" t="n">
        <v>40.67</v>
      </c>
      <c r="O1307" t="n">
        <v>24698.26</v>
      </c>
      <c r="P1307" t="n">
        <v>288.25</v>
      </c>
      <c r="Q1307" t="n">
        <v>1397.28</v>
      </c>
      <c r="R1307" t="n">
        <v>94.09999999999999</v>
      </c>
      <c r="S1307" t="n">
        <v>66.97</v>
      </c>
      <c r="T1307" t="n">
        <v>10929.89</v>
      </c>
      <c r="U1307" t="n">
        <v>0.71</v>
      </c>
      <c r="V1307" t="n">
        <v>0.85</v>
      </c>
      <c r="W1307" t="n">
        <v>5.33</v>
      </c>
      <c r="X1307" t="n">
        <v>0.66</v>
      </c>
      <c r="Y1307" t="n">
        <v>1</v>
      </c>
      <c r="Z1307" t="n">
        <v>10</v>
      </c>
    </row>
    <row r="1308">
      <c r="A1308" t="n">
        <v>34</v>
      </c>
      <c r="B1308" t="n">
        <v>95</v>
      </c>
      <c r="C1308" t="inlineStr">
        <is>
          <t xml:space="preserve">CONCLUIDO	</t>
        </is>
      </c>
      <c r="D1308" t="n">
        <v>3.5575</v>
      </c>
      <c r="E1308" t="n">
        <v>28.11</v>
      </c>
      <c r="F1308" t="n">
        <v>24.79</v>
      </c>
      <c r="G1308" t="n">
        <v>64.66</v>
      </c>
      <c r="H1308" t="n">
        <v>0.85</v>
      </c>
      <c r="I1308" t="n">
        <v>23</v>
      </c>
      <c r="J1308" t="n">
        <v>198.75</v>
      </c>
      <c r="K1308" t="n">
        <v>53.44</v>
      </c>
      <c r="L1308" t="n">
        <v>9.5</v>
      </c>
      <c r="M1308" t="n">
        <v>21</v>
      </c>
      <c r="N1308" t="n">
        <v>40.81</v>
      </c>
      <c r="O1308" t="n">
        <v>24746.38</v>
      </c>
      <c r="P1308" t="n">
        <v>286.12</v>
      </c>
      <c r="Q1308" t="n">
        <v>1397.22</v>
      </c>
      <c r="R1308" t="n">
        <v>92.81</v>
      </c>
      <c r="S1308" t="n">
        <v>66.97</v>
      </c>
      <c r="T1308" t="n">
        <v>10289.5</v>
      </c>
      <c r="U1308" t="n">
        <v>0.72</v>
      </c>
      <c r="V1308" t="n">
        <v>0.85</v>
      </c>
      <c r="W1308" t="n">
        <v>5.33</v>
      </c>
      <c r="X1308" t="n">
        <v>0.62</v>
      </c>
      <c r="Y1308" t="n">
        <v>1</v>
      </c>
      <c r="Z1308" t="n">
        <v>10</v>
      </c>
    </row>
    <row r="1309">
      <c r="A1309" t="n">
        <v>35</v>
      </c>
      <c r="B1309" t="n">
        <v>95</v>
      </c>
      <c r="C1309" t="inlineStr">
        <is>
          <t xml:space="preserve">CONCLUIDO	</t>
        </is>
      </c>
      <c r="D1309" t="n">
        <v>3.5644</v>
      </c>
      <c r="E1309" t="n">
        <v>28.06</v>
      </c>
      <c r="F1309" t="n">
        <v>24.77</v>
      </c>
      <c r="G1309" t="n">
        <v>67.55</v>
      </c>
      <c r="H1309" t="n">
        <v>0.87</v>
      </c>
      <c r="I1309" t="n">
        <v>22</v>
      </c>
      <c r="J1309" t="n">
        <v>199.14</v>
      </c>
      <c r="K1309" t="n">
        <v>53.44</v>
      </c>
      <c r="L1309" t="n">
        <v>9.75</v>
      </c>
      <c r="M1309" t="n">
        <v>20</v>
      </c>
      <c r="N1309" t="n">
        <v>40.95</v>
      </c>
      <c r="O1309" t="n">
        <v>24794.55</v>
      </c>
      <c r="P1309" t="n">
        <v>284.32</v>
      </c>
      <c r="Q1309" t="n">
        <v>1397.22</v>
      </c>
      <c r="R1309" t="n">
        <v>92.25</v>
      </c>
      <c r="S1309" t="n">
        <v>66.97</v>
      </c>
      <c r="T1309" t="n">
        <v>10018.65</v>
      </c>
      <c r="U1309" t="n">
        <v>0.73</v>
      </c>
      <c r="V1309" t="n">
        <v>0.85</v>
      </c>
      <c r="W1309" t="n">
        <v>5.33</v>
      </c>
      <c r="X1309" t="n">
        <v>0.6</v>
      </c>
      <c r="Y1309" t="n">
        <v>1</v>
      </c>
      <c r="Z1309" t="n">
        <v>10</v>
      </c>
    </row>
    <row r="1310">
      <c r="A1310" t="n">
        <v>36</v>
      </c>
      <c r="B1310" t="n">
        <v>95</v>
      </c>
      <c r="C1310" t="inlineStr">
        <is>
          <t xml:space="preserve">CONCLUIDO	</t>
        </is>
      </c>
      <c r="D1310" t="n">
        <v>3.5643</v>
      </c>
      <c r="E1310" t="n">
        <v>28.06</v>
      </c>
      <c r="F1310" t="n">
        <v>24.77</v>
      </c>
      <c r="G1310" t="n">
        <v>67.55</v>
      </c>
      <c r="H1310" t="n">
        <v>0.89</v>
      </c>
      <c r="I1310" t="n">
        <v>22</v>
      </c>
      <c r="J1310" t="n">
        <v>199.53</v>
      </c>
      <c r="K1310" t="n">
        <v>53.44</v>
      </c>
      <c r="L1310" t="n">
        <v>10</v>
      </c>
      <c r="M1310" t="n">
        <v>20</v>
      </c>
      <c r="N1310" t="n">
        <v>41.1</v>
      </c>
      <c r="O1310" t="n">
        <v>24842.77</v>
      </c>
      <c r="P1310" t="n">
        <v>281.49</v>
      </c>
      <c r="Q1310" t="n">
        <v>1397.22</v>
      </c>
      <c r="R1310" t="n">
        <v>92.31999999999999</v>
      </c>
      <c r="S1310" t="n">
        <v>66.97</v>
      </c>
      <c r="T1310" t="n">
        <v>10050.48</v>
      </c>
      <c r="U1310" t="n">
        <v>0.73</v>
      </c>
      <c r="V1310" t="n">
        <v>0.85</v>
      </c>
      <c r="W1310" t="n">
        <v>5.33</v>
      </c>
      <c r="X1310" t="n">
        <v>0.6</v>
      </c>
      <c r="Y1310" t="n">
        <v>1</v>
      </c>
      <c r="Z1310" t="n">
        <v>10</v>
      </c>
    </row>
    <row r="1311">
      <c r="A1311" t="n">
        <v>37</v>
      </c>
      <c r="B1311" t="n">
        <v>95</v>
      </c>
      <c r="C1311" t="inlineStr">
        <is>
          <t xml:space="preserve">CONCLUIDO	</t>
        </is>
      </c>
      <c r="D1311" t="n">
        <v>3.5721</v>
      </c>
      <c r="E1311" t="n">
        <v>28</v>
      </c>
      <c r="F1311" t="n">
        <v>24.74</v>
      </c>
      <c r="G1311" t="n">
        <v>70.7</v>
      </c>
      <c r="H1311" t="n">
        <v>0.91</v>
      </c>
      <c r="I1311" t="n">
        <v>21</v>
      </c>
      <c r="J1311" t="n">
        <v>199.92</v>
      </c>
      <c r="K1311" t="n">
        <v>53.44</v>
      </c>
      <c r="L1311" t="n">
        <v>10.25</v>
      </c>
      <c r="M1311" t="n">
        <v>19</v>
      </c>
      <c r="N1311" t="n">
        <v>41.24</v>
      </c>
      <c r="O1311" t="n">
        <v>24891.03</v>
      </c>
      <c r="P1311" t="n">
        <v>279.45</v>
      </c>
      <c r="Q1311" t="n">
        <v>1397.17</v>
      </c>
      <c r="R1311" t="n">
        <v>91.55</v>
      </c>
      <c r="S1311" t="n">
        <v>66.97</v>
      </c>
      <c r="T1311" t="n">
        <v>9672.540000000001</v>
      </c>
      <c r="U1311" t="n">
        <v>0.73</v>
      </c>
      <c r="V1311" t="n">
        <v>0.85</v>
      </c>
      <c r="W1311" t="n">
        <v>5.33</v>
      </c>
      <c r="X1311" t="n">
        <v>0.58</v>
      </c>
      <c r="Y1311" t="n">
        <v>1</v>
      </c>
      <c r="Z1311" t="n">
        <v>10</v>
      </c>
    </row>
    <row r="1312">
      <c r="A1312" t="n">
        <v>38</v>
      </c>
      <c r="B1312" t="n">
        <v>95</v>
      </c>
      <c r="C1312" t="inlineStr">
        <is>
          <t xml:space="preserve">CONCLUIDO	</t>
        </is>
      </c>
      <c r="D1312" t="n">
        <v>3.5818</v>
      </c>
      <c r="E1312" t="n">
        <v>27.92</v>
      </c>
      <c r="F1312" t="n">
        <v>24.71</v>
      </c>
      <c r="G1312" t="n">
        <v>74.12</v>
      </c>
      <c r="H1312" t="n">
        <v>0.93</v>
      </c>
      <c r="I1312" t="n">
        <v>20</v>
      </c>
      <c r="J1312" t="n">
        <v>200.31</v>
      </c>
      <c r="K1312" t="n">
        <v>53.44</v>
      </c>
      <c r="L1312" t="n">
        <v>10.5</v>
      </c>
      <c r="M1312" t="n">
        <v>18</v>
      </c>
      <c r="N1312" t="n">
        <v>41.38</v>
      </c>
      <c r="O1312" t="n">
        <v>24939.35</v>
      </c>
      <c r="P1312" t="n">
        <v>277.55</v>
      </c>
      <c r="Q1312" t="n">
        <v>1397.28</v>
      </c>
      <c r="R1312" t="n">
        <v>90.06999999999999</v>
      </c>
      <c r="S1312" t="n">
        <v>66.97</v>
      </c>
      <c r="T1312" t="n">
        <v>8937.360000000001</v>
      </c>
      <c r="U1312" t="n">
        <v>0.74</v>
      </c>
      <c r="V1312" t="n">
        <v>0.85</v>
      </c>
      <c r="W1312" t="n">
        <v>5.33</v>
      </c>
      <c r="X1312" t="n">
        <v>0.54</v>
      </c>
      <c r="Y1312" t="n">
        <v>1</v>
      </c>
      <c r="Z1312" t="n">
        <v>10</v>
      </c>
    </row>
    <row r="1313">
      <c r="A1313" t="n">
        <v>39</v>
      </c>
      <c r="B1313" t="n">
        <v>95</v>
      </c>
      <c r="C1313" t="inlineStr">
        <is>
          <t xml:space="preserve">CONCLUIDO	</t>
        </is>
      </c>
      <c r="D1313" t="n">
        <v>3.5837</v>
      </c>
      <c r="E1313" t="n">
        <v>27.9</v>
      </c>
      <c r="F1313" t="n">
        <v>24.69</v>
      </c>
      <c r="G1313" t="n">
        <v>74.06999999999999</v>
      </c>
      <c r="H1313" t="n">
        <v>0.95</v>
      </c>
      <c r="I1313" t="n">
        <v>20</v>
      </c>
      <c r="J1313" t="n">
        <v>200.71</v>
      </c>
      <c r="K1313" t="n">
        <v>53.44</v>
      </c>
      <c r="L1313" t="n">
        <v>10.75</v>
      </c>
      <c r="M1313" t="n">
        <v>18</v>
      </c>
      <c r="N1313" t="n">
        <v>41.52</v>
      </c>
      <c r="O1313" t="n">
        <v>24987.71</v>
      </c>
      <c r="P1313" t="n">
        <v>275.39</v>
      </c>
      <c r="Q1313" t="n">
        <v>1397.23</v>
      </c>
      <c r="R1313" t="n">
        <v>89.73</v>
      </c>
      <c r="S1313" t="n">
        <v>66.97</v>
      </c>
      <c r="T1313" t="n">
        <v>8768.76</v>
      </c>
      <c r="U1313" t="n">
        <v>0.75</v>
      </c>
      <c r="V1313" t="n">
        <v>0.85</v>
      </c>
      <c r="W1313" t="n">
        <v>5.32</v>
      </c>
      <c r="X1313" t="n">
        <v>0.53</v>
      </c>
      <c r="Y1313" t="n">
        <v>1</v>
      </c>
      <c r="Z1313" t="n">
        <v>10</v>
      </c>
    </row>
    <row r="1314">
      <c r="A1314" t="n">
        <v>40</v>
      </c>
      <c r="B1314" t="n">
        <v>95</v>
      </c>
      <c r="C1314" t="inlineStr">
        <is>
          <t xml:space="preserve">CONCLUIDO	</t>
        </is>
      </c>
      <c r="D1314" t="n">
        <v>3.5882</v>
      </c>
      <c r="E1314" t="n">
        <v>27.87</v>
      </c>
      <c r="F1314" t="n">
        <v>24.69</v>
      </c>
      <c r="G1314" t="n">
        <v>77.98</v>
      </c>
      <c r="H1314" t="n">
        <v>0.97</v>
      </c>
      <c r="I1314" t="n">
        <v>19</v>
      </c>
      <c r="J1314" t="n">
        <v>201.1</v>
      </c>
      <c r="K1314" t="n">
        <v>53.44</v>
      </c>
      <c r="L1314" t="n">
        <v>11</v>
      </c>
      <c r="M1314" t="n">
        <v>17</v>
      </c>
      <c r="N1314" t="n">
        <v>41.66</v>
      </c>
      <c r="O1314" t="n">
        <v>25036.12</v>
      </c>
      <c r="P1314" t="n">
        <v>274.19</v>
      </c>
      <c r="Q1314" t="n">
        <v>1397.18</v>
      </c>
      <c r="R1314" t="n">
        <v>89.61</v>
      </c>
      <c r="S1314" t="n">
        <v>66.97</v>
      </c>
      <c r="T1314" t="n">
        <v>8712.790000000001</v>
      </c>
      <c r="U1314" t="n">
        <v>0.75</v>
      </c>
      <c r="V1314" t="n">
        <v>0.85</v>
      </c>
      <c r="W1314" t="n">
        <v>5.33</v>
      </c>
      <c r="X1314" t="n">
        <v>0.53</v>
      </c>
      <c r="Y1314" t="n">
        <v>1</v>
      </c>
      <c r="Z1314" t="n">
        <v>10</v>
      </c>
    </row>
    <row r="1315">
      <c r="A1315" t="n">
        <v>41</v>
      </c>
      <c r="B1315" t="n">
        <v>95</v>
      </c>
      <c r="C1315" t="inlineStr">
        <is>
          <t xml:space="preserve">CONCLUIDO	</t>
        </is>
      </c>
      <c r="D1315" t="n">
        <v>3.5891</v>
      </c>
      <c r="E1315" t="n">
        <v>27.86</v>
      </c>
      <c r="F1315" t="n">
        <v>24.69</v>
      </c>
      <c r="G1315" t="n">
        <v>77.95999999999999</v>
      </c>
      <c r="H1315" t="n">
        <v>0.99</v>
      </c>
      <c r="I1315" t="n">
        <v>19</v>
      </c>
      <c r="J1315" t="n">
        <v>201.49</v>
      </c>
      <c r="K1315" t="n">
        <v>53.44</v>
      </c>
      <c r="L1315" t="n">
        <v>11.25</v>
      </c>
      <c r="M1315" t="n">
        <v>17</v>
      </c>
      <c r="N1315" t="n">
        <v>41.81</v>
      </c>
      <c r="O1315" t="n">
        <v>25084.58</v>
      </c>
      <c r="P1315" t="n">
        <v>271.88</v>
      </c>
      <c r="Q1315" t="n">
        <v>1397.19</v>
      </c>
      <c r="R1315" t="n">
        <v>89.43000000000001</v>
      </c>
      <c r="S1315" t="n">
        <v>66.97</v>
      </c>
      <c r="T1315" t="n">
        <v>8620.24</v>
      </c>
      <c r="U1315" t="n">
        <v>0.75</v>
      </c>
      <c r="V1315" t="n">
        <v>0.85</v>
      </c>
      <c r="W1315" t="n">
        <v>5.33</v>
      </c>
      <c r="X1315" t="n">
        <v>0.52</v>
      </c>
      <c r="Y1315" t="n">
        <v>1</v>
      </c>
      <c r="Z1315" t="n">
        <v>10</v>
      </c>
    </row>
    <row r="1316">
      <c r="A1316" t="n">
        <v>42</v>
      </c>
      <c r="B1316" t="n">
        <v>95</v>
      </c>
      <c r="C1316" t="inlineStr">
        <is>
          <t xml:space="preserve">CONCLUIDO	</t>
        </is>
      </c>
      <c r="D1316" t="n">
        <v>3.5961</v>
      </c>
      <c r="E1316" t="n">
        <v>27.81</v>
      </c>
      <c r="F1316" t="n">
        <v>24.67</v>
      </c>
      <c r="G1316" t="n">
        <v>82.23</v>
      </c>
      <c r="H1316" t="n">
        <v>1.01</v>
      </c>
      <c r="I1316" t="n">
        <v>18</v>
      </c>
      <c r="J1316" t="n">
        <v>201.88</v>
      </c>
      <c r="K1316" t="n">
        <v>53.44</v>
      </c>
      <c r="L1316" t="n">
        <v>11.5</v>
      </c>
      <c r="M1316" t="n">
        <v>16</v>
      </c>
      <c r="N1316" t="n">
        <v>41.95</v>
      </c>
      <c r="O1316" t="n">
        <v>25133.09</v>
      </c>
      <c r="P1316" t="n">
        <v>270.22</v>
      </c>
      <c r="Q1316" t="n">
        <v>1397.24</v>
      </c>
      <c r="R1316" t="n">
        <v>88.98</v>
      </c>
      <c r="S1316" t="n">
        <v>66.97</v>
      </c>
      <c r="T1316" t="n">
        <v>8399.73</v>
      </c>
      <c r="U1316" t="n">
        <v>0.75</v>
      </c>
      <c r="V1316" t="n">
        <v>0.85</v>
      </c>
      <c r="W1316" t="n">
        <v>5.32</v>
      </c>
      <c r="X1316" t="n">
        <v>0.5</v>
      </c>
      <c r="Y1316" t="n">
        <v>1</v>
      </c>
      <c r="Z1316" t="n">
        <v>10</v>
      </c>
    </row>
    <row r="1317">
      <c r="A1317" t="n">
        <v>43</v>
      </c>
      <c r="B1317" t="n">
        <v>95</v>
      </c>
      <c r="C1317" t="inlineStr">
        <is>
          <t xml:space="preserve">CONCLUIDO	</t>
        </is>
      </c>
      <c r="D1317" t="n">
        <v>3.5965</v>
      </c>
      <c r="E1317" t="n">
        <v>27.8</v>
      </c>
      <c r="F1317" t="n">
        <v>24.67</v>
      </c>
      <c r="G1317" t="n">
        <v>82.22</v>
      </c>
      <c r="H1317" t="n">
        <v>1.03</v>
      </c>
      <c r="I1317" t="n">
        <v>18</v>
      </c>
      <c r="J1317" t="n">
        <v>202.28</v>
      </c>
      <c r="K1317" t="n">
        <v>53.44</v>
      </c>
      <c r="L1317" t="n">
        <v>11.75</v>
      </c>
      <c r="M1317" t="n">
        <v>14</v>
      </c>
      <c r="N1317" t="n">
        <v>42.09</v>
      </c>
      <c r="O1317" t="n">
        <v>25181.64</v>
      </c>
      <c r="P1317" t="n">
        <v>267.74</v>
      </c>
      <c r="Q1317" t="n">
        <v>1397.22</v>
      </c>
      <c r="R1317" t="n">
        <v>88.61</v>
      </c>
      <c r="S1317" t="n">
        <v>66.97</v>
      </c>
      <c r="T1317" t="n">
        <v>8218.68</v>
      </c>
      <c r="U1317" t="n">
        <v>0.76</v>
      </c>
      <c r="V1317" t="n">
        <v>0.85</v>
      </c>
      <c r="W1317" t="n">
        <v>5.33</v>
      </c>
      <c r="X1317" t="n">
        <v>0.5</v>
      </c>
      <c r="Y1317" t="n">
        <v>1</v>
      </c>
      <c r="Z1317" t="n">
        <v>10</v>
      </c>
    </row>
    <row r="1318">
      <c r="A1318" t="n">
        <v>44</v>
      </c>
      <c r="B1318" t="n">
        <v>95</v>
      </c>
      <c r="C1318" t="inlineStr">
        <is>
          <t xml:space="preserve">CONCLUIDO	</t>
        </is>
      </c>
      <c r="D1318" t="n">
        <v>3.61</v>
      </c>
      <c r="E1318" t="n">
        <v>27.7</v>
      </c>
      <c r="F1318" t="n">
        <v>24.6</v>
      </c>
      <c r="G1318" t="n">
        <v>86.81999999999999</v>
      </c>
      <c r="H1318" t="n">
        <v>1.05</v>
      </c>
      <c r="I1318" t="n">
        <v>17</v>
      </c>
      <c r="J1318" t="n">
        <v>202.67</v>
      </c>
      <c r="K1318" t="n">
        <v>53.44</v>
      </c>
      <c r="L1318" t="n">
        <v>12</v>
      </c>
      <c r="M1318" t="n">
        <v>11</v>
      </c>
      <c r="N1318" t="n">
        <v>42.24</v>
      </c>
      <c r="O1318" t="n">
        <v>25230.25</v>
      </c>
      <c r="P1318" t="n">
        <v>263.98</v>
      </c>
      <c r="Q1318" t="n">
        <v>1397.27</v>
      </c>
      <c r="R1318" t="n">
        <v>86.61</v>
      </c>
      <c r="S1318" t="n">
        <v>66.97</v>
      </c>
      <c r="T1318" t="n">
        <v>7223.85</v>
      </c>
      <c r="U1318" t="n">
        <v>0.77</v>
      </c>
      <c r="V1318" t="n">
        <v>0.86</v>
      </c>
      <c r="W1318" t="n">
        <v>5.32</v>
      </c>
      <c r="X1318" t="n">
        <v>0.43</v>
      </c>
      <c r="Y1318" t="n">
        <v>1</v>
      </c>
      <c r="Z1318" t="n">
        <v>10</v>
      </c>
    </row>
    <row r="1319">
      <c r="A1319" t="n">
        <v>45</v>
      </c>
      <c r="B1319" t="n">
        <v>95</v>
      </c>
      <c r="C1319" t="inlineStr">
        <is>
          <t xml:space="preserve">CONCLUIDO	</t>
        </is>
      </c>
      <c r="D1319" t="n">
        <v>3.608</v>
      </c>
      <c r="E1319" t="n">
        <v>27.72</v>
      </c>
      <c r="F1319" t="n">
        <v>24.61</v>
      </c>
      <c r="G1319" t="n">
        <v>86.88</v>
      </c>
      <c r="H1319" t="n">
        <v>1.07</v>
      </c>
      <c r="I1319" t="n">
        <v>17</v>
      </c>
      <c r="J1319" t="n">
        <v>203.07</v>
      </c>
      <c r="K1319" t="n">
        <v>53.44</v>
      </c>
      <c r="L1319" t="n">
        <v>12.25</v>
      </c>
      <c r="M1319" t="n">
        <v>12</v>
      </c>
      <c r="N1319" t="n">
        <v>42.38</v>
      </c>
      <c r="O1319" t="n">
        <v>25279.03</v>
      </c>
      <c r="P1319" t="n">
        <v>265.17</v>
      </c>
      <c r="Q1319" t="n">
        <v>1397.23</v>
      </c>
      <c r="R1319" t="n">
        <v>87.12</v>
      </c>
      <c r="S1319" t="n">
        <v>66.97</v>
      </c>
      <c r="T1319" t="n">
        <v>7474.45</v>
      </c>
      <c r="U1319" t="n">
        <v>0.77</v>
      </c>
      <c r="V1319" t="n">
        <v>0.86</v>
      </c>
      <c r="W1319" t="n">
        <v>5.32</v>
      </c>
      <c r="X1319" t="n">
        <v>0.45</v>
      </c>
      <c r="Y1319" t="n">
        <v>1</v>
      </c>
      <c r="Z1319" t="n">
        <v>10</v>
      </c>
    </row>
    <row r="1320">
      <c r="A1320" t="n">
        <v>46</v>
      </c>
      <c r="B1320" t="n">
        <v>95</v>
      </c>
      <c r="C1320" t="inlineStr">
        <is>
          <t xml:space="preserve">CONCLUIDO	</t>
        </is>
      </c>
      <c r="D1320" t="n">
        <v>3.6063</v>
      </c>
      <c r="E1320" t="n">
        <v>27.73</v>
      </c>
      <c r="F1320" t="n">
        <v>24.63</v>
      </c>
      <c r="G1320" t="n">
        <v>86.92</v>
      </c>
      <c r="H1320" t="n">
        <v>1.09</v>
      </c>
      <c r="I1320" t="n">
        <v>17</v>
      </c>
      <c r="J1320" t="n">
        <v>203.46</v>
      </c>
      <c r="K1320" t="n">
        <v>53.44</v>
      </c>
      <c r="L1320" t="n">
        <v>12.5</v>
      </c>
      <c r="M1320" t="n">
        <v>9</v>
      </c>
      <c r="N1320" t="n">
        <v>42.53</v>
      </c>
      <c r="O1320" t="n">
        <v>25327.74</v>
      </c>
      <c r="P1320" t="n">
        <v>262.2</v>
      </c>
      <c r="Q1320" t="n">
        <v>1397.25</v>
      </c>
      <c r="R1320" t="n">
        <v>87.3</v>
      </c>
      <c r="S1320" t="n">
        <v>66.97</v>
      </c>
      <c r="T1320" t="n">
        <v>7564.28</v>
      </c>
      <c r="U1320" t="n">
        <v>0.77</v>
      </c>
      <c r="V1320" t="n">
        <v>0.85</v>
      </c>
      <c r="W1320" t="n">
        <v>5.33</v>
      </c>
      <c r="X1320" t="n">
        <v>0.46</v>
      </c>
      <c r="Y1320" t="n">
        <v>1</v>
      </c>
      <c r="Z1320" t="n">
        <v>10</v>
      </c>
    </row>
    <row r="1321">
      <c r="A1321" t="n">
        <v>47</v>
      </c>
      <c r="B1321" t="n">
        <v>95</v>
      </c>
      <c r="C1321" t="inlineStr">
        <is>
          <t xml:space="preserve">CONCLUIDO	</t>
        </is>
      </c>
      <c r="D1321" t="n">
        <v>3.6045</v>
      </c>
      <c r="E1321" t="n">
        <v>27.74</v>
      </c>
      <c r="F1321" t="n">
        <v>24.64</v>
      </c>
      <c r="G1321" t="n">
        <v>86.97</v>
      </c>
      <c r="H1321" t="n">
        <v>1.11</v>
      </c>
      <c r="I1321" t="n">
        <v>17</v>
      </c>
      <c r="J1321" t="n">
        <v>203.86</v>
      </c>
      <c r="K1321" t="n">
        <v>53.44</v>
      </c>
      <c r="L1321" t="n">
        <v>12.75</v>
      </c>
      <c r="M1321" t="n">
        <v>6</v>
      </c>
      <c r="N1321" t="n">
        <v>42.67</v>
      </c>
      <c r="O1321" t="n">
        <v>25376.49</v>
      </c>
      <c r="P1321" t="n">
        <v>261.68</v>
      </c>
      <c r="Q1321" t="n">
        <v>1397.25</v>
      </c>
      <c r="R1321" t="n">
        <v>87.68000000000001</v>
      </c>
      <c r="S1321" t="n">
        <v>66.97</v>
      </c>
      <c r="T1321" t="n">
        <v>7758.12</v>
      </c>
      <c r="U1321" t="n">
        <v>0.76</v>
      </c>
      <c r="V1321" t="n">
        <v>0.85</v>
      </c>
      <c r="W1321" t="n">
        <v>5.33</v>
      </c>
      <c r="X1321" t="n">
        <v>0.48</v>
      </c>
      <c r="Y1321" t="n">
        <v>1</v>
      </c>
      <c r="Z1321" t="n">
        <v>10</v>
      </c>
    </row>
    <row r="1322">
      <c r="A1322" t="n">
        <v>48</v>
      </c>
      <c r="B1322" t="n">
        <v>95</v>
      </c>
      <c r="C1322" t="inlineStr">
        <is>
          <t xml:space="preserve">CONCLUIDO	</t>
        </is>
      </c>
      <c r="D1322" t="n">
        <v>3.6134</v>
      </c>
      <c r="E1322" t="n">
        <v>27.67</v>
      </c>
      <c r="F1322" t="n">
        <v>24.61</v>
      </c>
      <c r="G1322" t="n">
        <v>92.29000000000001</v>
      </c>
      <c r="H1322" t="n">
        <v>1.13</v>
      </c>
      <c r="I1322" t="n">
        <v>16</v>
      </c>
      <c r="J1322" t="n">
        <v>204.25</v>
      </c>
      <c r="K1322" t="n">
        <v>53.44</v>
      </c>
      <c r="L1322" t="n">
        <v>13</v>
      </c>
      <c r="M1322" t="n">
        <v>2</v>
      </c>
      <c r="N1322" t="n">
        <v>42.82</v>
      </c>
      <c r="O1322" t="n">
        <v>25425.3</v>
      </c>
      <c r="P1322" t="n">
        <v>261.96</v>
      </c>
      <c r="Q1322" t="n">
        <v>1397.4</v>
      </c>
      <c r="R1322" t="n">
        <v>86.5</v>
      </c>
      <c r="S1322" t="n">
        <v>66.97</v>
      </c>
      <c r="T1322" t="n">
        <v>7169.49</v>
      </c>
      <c r="U1322" t="n">
        <v>0.77</v>
      </c>
      <c r="V1322" t="n">
        <v>0.86</v>
      </c>
      <c r="W1322" t="n">
        <v>5.34</v>
      </c>
      <c r="X1322" t="n">
        <v>0.44</v>
      </c>
      <c r="Y1322" t="n">
        <v>1</v>
      </c>
      <c r="Z1322" t="n">
        <v>10</v>
      </c>
    </row>
    <row r="1323">
      <c r="A1323" t="n">
        <v>49</v>
      </c>
      <c r="B1323" t="n">
        <v>95</v>
      </c>
      <c r="C1323" t="inlineStr">
        <is>
          <t xml:space="preserve">CONCLUIDO	</t>
        </is>
      </c>
      <c r="D1323" t="n">
        <v>3.6135</v>
      </c>
      <c r="E1323" t="n">
        <v>27.67</v>
      </c>
      <c r="F1323" t="n">
        <v>24.61</v>
      </c>
      <c r="G1323" t="n">
        <v>92.29000000000001</v>
      </c>
      <c r="H1323" t="n">
        <v>1.15</v>
      </c>
      <c r="I1323" t="n">
        <v>16</v>
      </c>
      <c r="J1323" t="n">
        <v>204.65</v>
      </c>
      <c r="K1323" t="n">
        <v>53.44</v>
      </c>
      <c r="L1323" t="n">
        <v>13.25</v>
      </c>
      <c r="M1323" t="n">
        <v>2</v>
      </c>
      <c r="N1323" t="n">
        <v>42.96</v>
      </c>
      <c r="O1323" t="n">
        <v>25474.16</v>
      </c>
      <c r="P1323" t="n">
        <v>262.48</v>
      </c>
      <c r="Q1323" t="n">
        <v>1397.35</v>
      </c>
      <c r="R1323" t="n">
        <v>86.45999999999999</v>
      </c>
      <c r="S1323" t="n">
        <v>66.97</v>
      </c>
      <c r="T1323" t="n">
        <v>7154.01</v>
      </c>
      <c r="U1323" t="n">
        <v>0.77</v>
      </c>
      <c r="V1323" t="n">
        <v>0.86</v>
      </c>
      <c r="W1323" t="n">
        <v>5.34</v>
      </c>
      <c r="X1323" t="n">
        <v>0.44</v>
      </c>
      <c r="Y1323" t="n">
        <v>1</v>
      </c>
      <c r="Z1323" t="n">
        <v>10</v>
      </c>
    </row>
    <row r="1324">
      <c r="A1324" t="n">
        <v>50</v>
      </c>
      <c r="B1324" t="n">
        <v>95</v>
      </c>
      <c r="C1324" t="inlineStr">
        <is>
          <t xml:space="preserve">CONCLUIDO	</t>
        </is>
      </c>
      <c r="D1324" t="n">
        <v>3.6142</v>
      </c>
      <c r="E1324" t="n">
        <v>27.67</v>
      </c>
      <c r="F1324" t="n">
        <v>24.6</v>
      </c>
      <c r="G1324" t="n">
        <v>92.27</v>
      </c>
      <c r="H1324" t="n">
        <v>1.17</v>
      </c>
      <c r="I1324" t="n">
        <v>16</v>
      </c>
      <c r="J1324" t="n">
        <v>205.05</v>
      </c>
      <c r="K1324" t="n">
        <v>53.44</v>
      </c>
      <c r="L1324" t="n">
        <v>13.5</v>
      </c>
      <c r="M1324" t="n">
        <v>2</v>
      </c>
      <c r="N1324" t="n">
        <v>43.11</v>
      </c>
      <c r="O1324" t="n">
        <v>25523.06</v>
      </c>
      <c r="P1324" t="n">
        <v>262.71</v>
      </c>
      <c r="Q1324" t="n">
        <v>1397.32</v>
      </c>
      <c r="R1324" t="n">
        <v>86.45</v>
      </c>
      <c r="S1324" t="n">
        <v>66.97</v>
      </c>
      <c r="T1324" t="n">
        <v>7148.14</v>
      </c>
      <c r="U1324" t="n">
        <v>0.77</v>
      </c>
      <c r="V1324" t="n">
        <v>0.86</v>
      </c>
      <c r="W1324" t="n">
        <v>5.33</v>
      </c>
      <c r="X1324" t="n">
        <v>0.44</v>
      </c>
      <c r="Y1324" t="n">
        <v>1</v>
      </c>
      <c r="Z1324" t="n">
        <v>10</v>
      </c>
    </row>
    <row r="1325">
      <c r="A1325" t="n">
        <v>51</v>
      </c>
      <c r="B1325" t="n">
        <v>95</v>
      </c>
      <c r="C1325" t="inlineStr">
        <is>
          <t xml:space="preserve">CONCLUIDO	</t>
        </is>
      </c>
      <c r="D1325" t="n">
        <v>3.6132</v>
      </c>
      <c r="E1325" t="n">
        <v>27.68</v>
      </c>
      <c r="F1325" t="n">
        <v>24.61</v>
      </c>
      <c r="G1325" t="n">
        <v>92.29000000000001</v>
      </c>
      <c r="H1325" t="n">
        <v>1.19</v>
      </c>
      <c r="I1325" t="n">
        <v>16</v>
      </c>
      <c r="J1325" t="n">
        <v>205.44</v>
      </c>
      <c r="K1325" t="n">
        <v>53.44</v>
      </c>
      <c r="L1325" t="n">
        <v>13.75</v>
      </c>
      <c r="M1325" t="n">
        <v>1</v>
      </c>
      <c r="N1325" t="n">
        <v>43.26</v>
      </c>
      <c r="O1325" t="n">
        <v>25572.02</v>
      </c>
      <c r="P1325" t="n">
        <v>263.28</v>
      </c>
      <c r="Q1325" t="n">
        <v>1397.36</v>
      </c>
      <c r="R1325" t="n">
        <v>86.45999999999999</v>
      </c>
      <c r="S1325" t="n">
        <v>66.97</v>
      </c>
      <c r="T1325" t="n">
        <v>7149.62</v>
      </c>
      <c r="U1325" t="n">
        <v>0.77</v>
      </c>
      <c r="V1325" t="n">
        <v>0.86</v>
      </c>
      <c r="W1325" t="n">
        <v>5.34</v>
      </c>
      <c r="X1325" t="n">
        <v>0.45</v>
      </c>
      <c r="Y1325" t="n">
        <v>1</v>
      </c>
      <c r="Z1325" t="n">
        <v>10</v>
      </c>
    </row>
    <row r="1326">
      <c r="A1326" t="n">
        <v>52</v>
      </c>
      <c r="B1326" t="n">
        <v>95</v>
      </c>
      <c r="C1326" t="inlineStr">
        <is>
          <t xml:space="preserve">CONCLUIDO	</t>
        </is>
      </c>
      <c r="D1326" t="n">
        <v>3.6131</v>
      </c>
      <c r="E1326" t="n">
        <v>27.68</v>
      </c>
      <c r="F1326" t="n">
        <v>24.61</v>
      </c>
      <c r="G1326" t="n">
        <v>92.3</v>
      </c>
      <c r="H1326" t="n">
        <v>1.21</v>
      </c>
      <c r="I1326" t="n">
        <v>16</v>
      </c>
      <c r="J1326" t="n">
        <v>205.84</v>
      </c>
      <c r="K1326" t="n">
        <v>53.44</v>
      </c>
      <c r="L1326" t="n">
        <v>14</v>
      </c>
      <c r="M1326" t="n">
        <v>1</v>
      </c>
      <c r="N1326" t="n">
        <v>43.4</v>
      </c>
      <c r="O1326" t="n">
        <v>25621.03</v>
      </c>
      <c r="P1326" t="n">
        <v>263.69</v>
      </c>
      <c r="Q1326" t="n">
        <v>1397.37</v>
      </c>
      <c r="R1326" t="n">
        <v>86.51000000000001</v>
      </c>
      <c r="S1326" t="n">
        <v>66.97</v>
      </c>
      <c r="T1326" t="n">
        <v>7177.23</v>
      </c>
      <c r="U1326" t="n">
        <v>0.77</v>
      </c>
      <c r="V1326" t="n">
        <v>0.86</v>
      </c>
      <c r="W1326" t="n">
        <v>5.34</v>
      </c>
      <c r="X1326" t="n">
        <v>0.45</v>
      </c>
      <c r="Y1326" t="n">
        <v>1</v>
      </c>
      <c r="Z1326" t="n">
        <v>10</v>
      </c>
    </row>
    <row r="1327">
      <c r="A1327" t="n">
        <v>53</v>
      </c>
      <c r="B1327" t="n">
        <v>95</v>
      </c>
      <c r="C1327" t="inlineStr">
        <is>
          <t xml:space="preserve">CONCLUIDO	</t>
        </is>
      </c>
      <c r="D1327" t="n">
        <v>3.6132</v>
      </c>
      <c r="E1327" t="n">
        <v>27.68</v>
      </c>
      <c r="F1327" t="n">
        <v>24.61</v>
      </c>
      <c r="G1327" t="n">
        <v>92.29000000000001</v>
      </c>
      <c r="H1327" t="n">
        <v>1.23</v>
      </c>
      <c r="I1327" t="n">
        <v>16</v>
      </c>
      <c r="J1327" t="n">
        <v>206.24</v>
      </c>
      <c r="K1327" t="n">
        <v>53.44</v>
      </c>
      <c r="L1327" t="n">
        <v>14.25</v>
      </c>
      <c r="M1327" t="n">
        <v>1</v>
      </c>
      <c r="N1327" t="n">
        <v>43.55</v>
      </c>
      <c r="O1327" t="n">
        <v>25670.09</v>
      </c>
      <c r="P1327" t="n">
        <v>264.08</v>
      </c>
      <c r="Q1327" t="n">
        <v>1397.38</v>
      </c>
      <c r="R1327" t="n">
        <v>86.47</v>
      </c>
      <c r="S1327" t="n">
        <v>66.97</v>
      </c>
      <c r="T1327" t="n">
        <v>7157.09</v>
      </c>
      <c r="U1327" t="n">
        <v>0.77</v>
      </c>
      <c r="V1327" t="n">
        <v>0.86</v>
      </c>
      <c r="W1327" t="n">
        <v>5.34</v>
      </c>
      <c r="X1327" t="n">
        <v>0.45</v>
      </c>
      <c r="Y1327" t="n">
        <v>1</v>
      </c>
      <c r="Z1327" t="n">
        <v>10</v>
      </c>
    </row>
    <row r="1328">
      <c r="A1328" t="n">
        <v>54</v>
      </c>
      <c r="B1328" t="n">
        <v>95</v>
      </c>
      <c r="C1328" t="inlineStr">
        <is>
          <t xml:space="preserve">CONCLUIDO	</t>
        </is>
      </c>
      <c r="D1328" t="n">
        <v>3.6134</v>
      </c>
      <c r="E1328" t="n">
        <v>27.67</v>
      </c>
      <c r="F1328" t="n">
        <v>24.61</v>
      </c>
      <c r="G1328" t="n">
        <v>92.29000000000001</v>
      </c>
      <c r="H1328" t="n">
        <v>1.25</v>
      </c>
      <c r="I1328" t="n">
        <v>16</v>
      </c>
      <c r="J1328" t="n">
        <v>206.64</v>
      </c>
      <c r="K1328" t="n">
        <v>53.44</v>
      </c>
      <c r="L1328" t="n">
        <v>14.5</v>
      </c>
      <c r="M1328" t="n">
        <v>1</v>
      </c>
      <c r="N1328" t="n">
        <v>43.7</v>
      </c>
      <c r="O1328" t="n">
        <v>25719.19</v>
      </c>
      <c r="P1328" t="n">
        <v>264.43</v>
      </c>
      <c r="Q1328" t="n">
        <v>1397.36</v>
      </c>
      <c r="R1328" t="n">
        <v>86.45</v>
      </c>
      <c r="S1328" t="n">
        <v>66.97</v>
      </c>
      <c r="T1328" t="n">
        <v>7144.58</v>
      </c>
      <c r="U1328" t="n">
        <v>0.77</v>
      </c>
      <c r="V1328" t="n">
        <v>0.86</v>
      </c>
      <c r="W1328" t="n">
        <v>5.34</v>
      </c>
      <c r="X1328" t="n">
        <v>0.44</v>
      </c>
      <c r="Y1328" t="n">
        <v>1</v>
      </c>
      <c r="Z1328" t="n">
        <v>10</v>
      </c>
    </row>
    <row r="1329">
      <c r="A1329" t="n">
        <v>55</v>
      </c>
      <c r="B1329" t="n">
        <v>95</v>
      </c>
      <c r="C1329" t="inlineStr">
        <is>
          <t xml:space="preserve">CONCLUIDO	</t>
        </is>
      </c>
      <c r="D1329" t="n">
        <v>3.6131</v>
      </c>
      <c r="E1329" t="n">
        <v>27.68</v>
      </c>
      <c r="F1329" t="n">
        <v>24.61</v>
      </c>
      <c r="G1329" t="n">
        <v>92.3</v>
      </c>
      <c r="H1329" t="n">
        <v>1.27</v>
      </c>
      <c r="I1329" t="n">
        <v>16</v>
      </c>
      <c r="J1329" t="n">
        <v>207.03</v>
      </c>
      <c r="K1329" t="n">
        <v>53.44</v>
      </c>
      <c r="L1329" t="n">
        <v>14.75</v>
      </c>
      <c r="M1329" t="n">
        <v>0</v>
      </c>
      <c r="N1329" t="n">
        <v>43.85</v>
      </c>
      <c r="O1329" t="n">
        <v>25768.35</v>
      </c>
      <c r="P1329" t="n">
        <v>264.83</v>
      </c>
      <c r="Q1329" t="n">
        <v>1397.37</v>
      </c>
      <c r="R1329" t="n">
        <v>86.47</v>
      </c>
      <c r="S1329" t="n">
        <v>66.97</v>
      </c>
      <c r="T1329" t="n">
        <v>7157.03</v>
      </c>
      <c r="U1329" t="n">
        <v>0.77</v>
      </c>
      <c r="V1329" t="n">
        <v>0.86</v>
      </c>
      <c r="W1329" t="n">
        <v>5.34</v>
      </c>
      <c r="X1329" t="n">
        <v>0.45</v>
      </c>
      <c r="Y1329" t="n">
        <v>1</v>
      </c>
      <c r="Z1329" t="n">
        <v>10</v>
      </c>
    </row>
    <row r="1330">
      <c r="A1330" t="n">
        <v>0</v>
      </c>
      <c r="B1330" t="n">
        <v>55</v>
      </c>
      <c r="C1330" t="inlineStr">
        <is>
          <t xml:space="preserve">CONCLUIDO	</t>
        </is>
      </c>
      <c r="D1330" t="n">
        <v>2.6461</v>
      </c>
      <c r="E1330" t="n">
        <v>37.79</v>
      </c>
      <c r="F1330" t="n">
        <v>30.52</v>
      </c>
      <c r="G1330" t="n">
        <v>8.44</v>
      </c>
      <c r="H1330" t="n">
        <v>0.15</v>
      </c>
      <c r="I1330" t="n">
        <v>217</v>
      </c>
      <c r="J1330" t="n">
        <v>116.05</v>
      </c>
      <c r="K1330" t="n">
        <v>43.4</v>
      </c>
      <c r="L1330" t="n">
        <v>1</v>
      </c>
      <c r="M1330" t="n">
        <v>215</v>
      </c>
      <c r="N1330" t="n">
        <v>16.65</v>
      </c>
      <c r="O1330" t="n">
        <v>14546.17</v>
      </c>
      <c r="P1330" t="n">
        <v>299.82</v>
      </c>
      <c r="Q1330" t="n">
        <v>1397.62</v>
      </c>
      <c r="R1330" t="n">
        <v>279.69</v>
      </c>
      <c r="S1330" t="n">
        <v>66.97</v>
      </c>
      <c r="T1330" t="n">
        <v>102763.48</v>
      </c>
      <c r="U1330" t="n">
        <v>0.24</v>
      </c>
      <c r="V1330" t="n">
        <v>0.6899999999999999</v>
      </c>
      <c r="W1330" t="n">
        <v>5.65</v>
      </c>
      <c r="X1330" t="n">
        <v>6.35</v>
      </c>
      <c r="Y1330" t="n">
        <v>1</v>
      </c>
      <c r="Z1330" t="n">
        <v>10</v>
      </c>
    </row>
    <row r="1331">
      <c r="A1331" t="n">
        <v>1</v>
      </c>
      <c r="B1331" t="n">
        <v>55</v>
      </c>
      <c r="C1331" t="inlineStr">
        <is>
          <t xml:space="preserve">CONCLUIDO	</t>
        </is>
      </c>
      <c r="D1331" t="n">
        <v>2.8657</v>
      </c>
      <c r="E1331" t="n">
        <v>34.9</v>
      </c>
      <c r="F1331" t="n">
        <v>28.92</v>
      </c>
      <c r="G1331" t="n">
        <v>10.64</v>
      </c>
      <c r="H1331" t="n">
        <v>0.19</v>
      </c>
      <c r="I1331" t="n">
        <v>163</v>
      </c>
      <c r="J1331" t="n">
        <v>116.37</v>
      </c>
      <c r="K1331" t="n">
        <v>43.4</v>
      </c>
      <c r="L1331" t="n">
        <v>1.25</v>
      </c>
      <c r="M1331" t="n">
        <v>161</v>
      </c>
      <c r="N1331" t="n">
        <v>16.72</v>
      </c>
      <c r="O1331" t="n">
        <v>14585.96</v>
      </c>
      <c r="P1331" t="n">
        <v>281.43</v>
      </c>
      <c r="Q1331" t="n">
        <v>1397.6</v>
      </c>
      <c r="R1331" t="n">
        <v>226.76</v>
      </c>
      <c r="S1331" t="n">
        <v>66.97</v>
      </c>
      <c r="T1331" t="n">
        <v>76568.21000000001</v>
      </c>
      <c r="U1331" t="n">
        <v>0.3</v>
      </c>
      <c r="V1331" t="n">
        <v>0.73</v>
      </c>
      <c r="W1331" t="n">
        <v>5.58</v>
      </c>
      <c r="X1331" t="n">
        <v>4.75</v>
      </c>
      <c r="Y1331" t="n">
        <v>1</v>
      </c>
      <c r="Z1331" t="n">
        <v>10</v>
      </c>
    </row>
    <row r="1332">
      <c r="A1332" t="n">
        <v>2</v>
      </c>
      <c r="B1332" t="n">
        <v>55</v>
      </c>
      <c r="C1332" t="inlineStr">
        <is>
          <t xml:space="preserve">CONCLUIDO	</t>
        </is>
      </c>
      <c r="D1332" t="n">
        <v>3.0126</v>
      </c>
      <c r="E1332" t="n">
        <v>33.19</v>
      </c>
      <c r="F1332" t="n">
        <v>27.98</v>
      </c>
      <c r="G1332" t="n">
        <v>12.82</v>
      </c>
      <c r="H1332" t="n">
        <v>0.23</v>
      </c>
      <c r="I1332" t="n">
        <v>131</v>
      </c>
      <c r="J1332" t="n">
        <v>116.69</v>
      </c>
      <c r="K1332" t="n">
        <v>43.4</v>
      </c>
      <c r="L1332" t="n">
        <v>1.5</v>
      </c>
      <c r="M1332" t="n">
        <v>129</v>
      </c>
      <c r="N1332" t="n">
        <v>16.79</v>
      </c>
      <c r="O1332" t="n">
        <v>14625.77</v>
      </c>
      <c r="P1332" t="n">
        <v>270.03</v>
      </c>
      <c r="Q1332" t="n">
        <v>1397.38</v>
      </c>
      <c r="R1332" t="n">
        <v>196.31</v>
      </c>
      <c r="S1332" t="n">
        <v>66.97</v>
      </c>
      <c r="T1332" t="n">
        <v>61501.05</v>
      </c>
      <c r="U1332" t="n">
        <v>0.34</v>
      </c>
      <c r="V1332" t="n">
        <v>0.75</v>
      </c>
      <c r="W1332" t="n">
        <v>5.52</v>
      </c>
      <c r="X1332" t="n">
        <v>3.81</v>
      </c>
      <c r="Y1332" t="n">
        <v>1</v>
      </c>
      <c r="Z1332" t="n">
        <v>10</v>
      </c>
    </row>
    <row r="1333">
      <c r="A1333" t="n">
        <v>3</v>
      </c>
      <c r="B1333" t="n">
        <v>55</v>
      </c>
      <c r="C1333" t="inlineStr">
        <is>
          <t xml:space="preserve">CONCLUIDO	</t>
        </is>
      </c>
      <c r="D1333" t="n">
        <v>3.1322</v>
      </c>
      <c r="E1333" t="n">
        <v>31.93</v>
      </c>
      <c r="F1333" t="n">
        <v>27.26</v>
      </c>
      <c r="G1333" t="n">
        <v>15.15</v>
      </c>
      <c r="H1333" t="n">
        <v>0.26</v>
      </c>
      <c r="I1333" t="n">
        <v>108</v>
      </c>
      <c r="J1333" t="n">
        <v>117.01</v>
      </c>
      <c r="K1333" t="n">
        <v>43.4</v>
      </c>
      <c r="L1333" t="n">
        <v>1.75</v>
      </c>
      <c r="M1333" t="n">
        <v>106</v>
      </c>
      <c r="N1333" t="n">
        <v>16.86</v>
      </c>
      <c r="O1333" t="n">
        <v>14665.62</v>
      </c>
      <c r="P1333" t="n">
        <v>260.5</v>
      </c>
      <c r="Q1333" t="n">
        <v>1397.34</v>
      </c>
      <c r="R1333" t="n">
        <v>173.48</v>
      </c>
      <c r="S1333" t="n">
        <v>66.97</v>
      </c>
      <c r="T1333" t="n">
        <v>50199.84</v>
      </c>
      <c r="U1333" t="n">
        <v>0.39</v>
      </c>
      <c r="V1333" t="n">
        <v>0.77</v>
      </c>
      <c r="W1333" t="n">
        <v>5.47</v>
      </c>
      <c r="X1333" t="n">
        <v>3.09</v>
      </c>
      <c r="Y1333" t="n">
        <v>1</v>
      </c>
      <c r="Z1333" t="n">
        <v>10</v>
      </c>
    </row>
    <row r="1334">
      <c r="A1334" t="n">
        <v>4</v>
      </c>
      <c r="B1334" t="n">
        <v>55</v>
      </c>
      <c r="C1334" t="inlineStr">
        <is>
          <t xml:space="preserve">CONCLUIDO	</t>
        </is>
      </c>
      <c r="D1334" t="n">
        <v>3.2187</v>
      </c>
      <c r="E1334" t="n">
        <v>31.07</v>
      </c>
      <c r="F1334" t="n">
        <v>26.79</v>
      </c>
      <c r="G1334" t="n">
        <v>17.47</v>
      </c>
      <c r="H1334" t="n">
        <v>0.3</v>
      </c>
      <c r="I1334" t="n">
        <v>92</v>
      </c>
      <c r="J1334" t="n">
        <v>117.34</v>
      </c>
      <c r="K1334" t="n">
        <v>43.4</v>
      </c>
      <c r="L1334" t="n">
        <v>2</v>
      </c>
      <c r="M1334" t="n">
        <v>90</v>
      </c>
      <c r="N1334" t="n">
        <v>16.94</v>
      </c>
      <c r="O1334" t="n">
        <v>14705.49</v>
      </c>
      <c r="P1334" t="n">
        <v>253.05</v>
      </c>
      <c r="Q1334" t="n">
        <v>1397.31</v>
      </c>
      <c r="R1334" t="n">
        <v>157.87</v>
      </c>
      <c r="S1334" t="n">
        <v>66.97</v>
      </c>
      <c r="T1334" t="n">
        <v>42474.86</v>
      </c>
      <c r="U1334" t="n">
        <v>0.42</v>
      </c>
      <c r="V1334" t="n">
        <v>0.79</v>
      </c>
      <c r="W1334" t="n">
        <v>5.44</v>
      </c>
      <c r="X1334" t="n">
        <v>2.62</v>
      </c>
      <c r="Y1334" t="n">
        <v>1</v>
      </c>
      <c r="Z1334" t="n">
        <v>10</v>
      </c>
    </row>
    <row r="1335">
      <c r="A1335" t="n">
        <v>5</v>
      </c>
      <c r="B1335" t="n">
        <v>55</v>
      </c>
      <c r="C1335" t="inlineStr">
        <is>
          <t xml:space="preserve">CONCLUIDO	</t>
        </is>
      </c>
      <c r="D1335" t="n">
        <v>3.287</v>
      </c>
      <c r="E1335" t="n">
        <v>30.42</v>
      </c>
      <c r="F1335" t="n">
        <v>26.43</v>
      </c>
      <c r="G1335" t="n">
        <v>19.82</v>
      </c>
      <c r="H1335" t="n">
        <v>0.34</v>
      </c>
      <c r="I1335" t="n">
        <v>80</v>
      </c>
      <c r="J1335" t="n">
        <v>117.66</v>
      </c>
      <c r="K1335" t="n">
        <v>43.4</v>
      </c>
      <c r="L1335" t="n">
        <v>2.25</v>
      </c>
      <c r="M1335" t="n">
        <v>78</v>
      </c>
      <c r="N1335" t="n">
        <v>17.01</v>
      </c>
      <c r="O1335" t="n">
        <v>14745.39</v>
      </c>
      <c r="P1335" t="n">
        <v>247.3</v>
      </c>
      <c r="Q1335" t="n">
        <v>1397.24</v>
      </c>
      <c r="R1335" t="n">
        <v>145.91</v>
      </c>
      <c r="S1335" t="n">
        <v>66.97</v>
      </c>
      <c r="T1335" t="n">
        <v>36558.87</v>
      </c>
      <c r="U1335" t="n">
        <v>0.46</v>
      </c>
      <c r="V1335" t="n">
        <v>0.8</v>
      </c>
      <c r="W1335" t="n">
        <v>5.43</v>
      </c>
      <c r="X1335" t="n">
        <v>2.26</v>
      </c>
      <c r="Y1335" t="n">
        <v>1</v>
      </c>
      <c r="Z1335" t="n">
        <v>10</v>
      </c>
    </row>
    <row r="1336">
      <c r="A1336" t="n">
        <v>6</v>
      </c>
      <c r="B1336" t="n">
        <v>55</v>
      </c>
      <c r="C1336" t="inlineStr">
        <is>
          <t xml:space="preserve">CONCLUIDO	</t>
        </is>
      </c>
      <c r="D1336" t="n">
        <v>3.3391</v>
      </c>
      <c r="E1336" t="n">
        <v>29.95</v>
      </c>
      <c r="F1336" t="n">
        <v>26.17</v>
      </c>
      <c r="G1336" t="n">
        <v>22.11</v>
      </c>
      <c r="H1336" t="n">
        <v>0.37</v>
      </c>
      <c r="I1336" t="n">
        <v>71</v>
      </c>
      <c r="J1336" t="n">
        <v>117.98</v>
      </c>
      <c r="K1336" t="n">
        <v>43.4</v>
      </c>
      <c r="L1336" t="n">
        <v>2.5</v>
      </c>
      <c r="M1336" t="n">
        <v>69</v>
      </c>
      <c r="N1336" t="n">
        <v>17.08</v>
      </c>
      <c r="O1336" t="n">
        <v>14785.31</v>
      </c>
      <c r="P1336" t="n">
        <v>242.17</v>
      </c>
      <c r="Q1336" t="n">
        <v>1397.49</v>
      </c>
      <c r="R1336" t="n">
        <v>137.64</v>
      </c>
      <c r="S1336" t="n">
        <v>66.97</v>
      </c>
      <c r="T1336" t="n">
        <v>32468.25</v>
      </c>
      <c r="U1336" t="n">
        <v>0.49</v>
      </c>
      <c r="V1336" t="n">
        <v>0.8</v>
      </c>
      <c r="W1336" t="n">
        <v>5.41</v>
      </c>
      <c r="X1336" t="n">
        <v>2</v>
      </c>
      <c r="Y1336" t="n">
        <v>1</v>
      </c>
      <c r="Z1336" t="n">
        <v>10</v>
      </c>
    </row>
    <row r="1337">
      <c r="A1337" t="n">
        <v>7</v>
      </c>
      <c r="B1337" t="n">
        <v>55</v>
      </c>
      <c r="C1337" t="inlineStr">
        <is>
          <t xml:space="preserve">CONCLUIDO	</t>
        </is>
      </c>
      <c r="D1337" t="n">
        <v>3.3847</v>
      </c>
      <c r="E1337" t="n">
        <v>29.54</v>
      </c>
      <c r="F1337" t="n">
        <v>25.96</v>
      </c>
      <c r="G1337" t="n">
        <v>24.72</v>
      </c>
      <c r="H1337" t="n">
        <v>0.41</v>
      </c>
      <c r="I1337" t="n">
        <v>63</v>
      </c>
      <c r="J1337" t="n">
        <v>118.31</v>
      </c>
      <c r="K1337" t="n">
        <v>43.4</v>
      </c>
      <c r="L1337" t="n">
        <v>2.75</v>
      </c>
      <c r="M1337" t="n">
        <v>61</v>
      </c>
      <c r="N1337" t="n">
        <v>17.16</v>
      </c>
      <c r="O1337" t="n">
        <v>14825.26</v>
      </c>
      <c r="P1337" t="n">
        <v>237.5</v>
      </c>
      <c r="Q1337" t="n">
        <v>1397.29</v>
      </c>
      <c r="R1337" t="n">
        <v>130.83</v>
      </c>
      <c r="S1337" t="n">
        <v>66.97</v>
      </c>
      <c r="T1337" t="n">
        <v>29099.49</v>
      </c>
      <c r="U1337" t="n">
        <v>0.51</v>
      </c>
      <c r="V1337" t="n">
        <v>0.8100000000000001</v>
      </c>
      <c r="W1337" t="n">
        <v>5.4</v>
      </c>
      <c r="X1337" t="n">
        <v>1.79</v>
      </c>
      <c r="Y1337" t="n">
        <v>1</v>
      </c>
      <c r="Z1337" t="n">
        <v>10</v>
      </c>
    </row>
    <row r="1338">
      <c r="A1338" t="n">
        <v>8</v>
      </c>
      <c r="B1338" t="n">
        <v>55</v>
      </c>
      <c r="C1338" t="inlineStr">
        <is>
          <t xml:space="preserve">CONCLUIDO	</t>
        </is>
      </c>
      <c r="D1338" t="n">
        <v>3.4235</v>
      </c>
      <c r="E1338" t="n">
        <v>29.21</v>
      </c>
      <c r="F1338" t="n">
        <v>25.76</v>
      </c>
      <c r="G1338" t="n">
        <v>27.12</v>
      </c>
      <c r="H1338" t="n">
        <v>0.45</v>
      </c>
      <c r="I1338" t="n">
        <v>57</v>
      </c>
      <c r="J1338" t="n">
        <v>118.63</v>
      </c>
      <c r="K1338" t="n">
        <v>43.4</v>
      </c>
      <c r="L1338" t="n">
        <v>3</v>
      </c>
      <c r="M1338" t="n">
        <v>55</v>
      </c>
      <c r="N1338" t="n">
        <v>17.23</v>
      </c>
      <c r="O1338" t="n">
        <v>14865.24</v>
      </c>
      <c r="P1338" t="n">
        <v>232.89</v>
      </c>
      <c r="Q1338" t="n">
        <v>1397.34</v>
      </c>
      <c r="R1338" t="n">
        <v>124.28</v>
      </c>
      <c r="S1338" t="n">
        <v>66.97</v>
      </c>
      <c r="T1338" t="n">
        <v>25858.27</v>
      </c>
      <c r="U1338" t="n">
        <v>0.54</v>
      </c>
      <c r="V1338" t="n">
        <v>0.82</v>
      </c>
      <c r="W1338" t="n">
        <v>5.39</v>
      </c>
      <c r="X1338" t="n">
        <v>1.6</v>
      </c>
      <c r="Y1338" t="n">
        <v>1</v>
      </c>
      <c r="Z1338" t="n">
        <v>10</v>
      </c>
    </row>
    <row r="1339">
      <c r="A1339" t="n">
        <v>9</v>
      </c>
      <c r="B1339" t="n">
        <v>55</v>
      </c>
      <c r="C1339" t="inlineStr">
        <is>
          <t xml:space="preserve">CONCLUIDO	</t>
        </is>
      </c>
      <c r="D1339" t="n">
        <v>3.4526</v>
      </c>
      <c r="E1339" t="n">
        <v>28.96</v>
      </c>
      <c r="F1339" t="n">
        <v>25.64</v>
      </c>
      <c r="G1339" t="n">
        <v>29.58</v>
      </c>
      <c r="H1339" t="n">
        <v>0.48</v>
      </c>
      <c r="I1339" t="n">
        <v>52</v>
      </c>
      <c r="J1339" t="n">
        <v>118.96</v>
      </c>
      <c r="K1339" t="n">
        <v>43.4</v>
      </c>
      <c r="L1339" t="n">
        <v>3.25</v>
      </c>
      <c r="M1339" t="n">
        <v>50</v>
      </c>
      <c r="N1339" t="n">
        <v>17.31</v>
      </c>
      <c r="O1339" t="n">
        <v>14905.25</v>
      </c>
      <c r="P1339" t="n">
        <v>229.68</v>
      </c>
      <c r="Q1339" t="n">
        <v>1397.27</v>
      </c>
      <c r="R1339" t="n">
        <v>120.69</v>
      </c>
      <c r="S1339" t="n">
        <v>66.97</v>
      </c>
      <c r="T1339" t="n">
        <v>24088.16</v>
      </c>
      <c r="U1339" t="n">
        <v>0.55</v>
      </c>
      <c r="V1339" t="n">
        <v>0.82</v>
      </c>
      <c r="W1339" t="n">
        <v>5.37</v>
      </c>
      <c r="X1339" t="n">
        <v>1.47</v>
      </c>
      <c r="Y1339" t="n">
        <v>1</v>
      </c>
      <c r="Z1339" t="n">
        <v>10</v>
      </c>
    </row>
    <row r="1340">
      <c r="A1340" t="n">
        <v>10</v>
      </c>
      <c r="B1340" t="n">
        <v>55</v>
      </c>
      <c r="C1340" t="inlineStr">
        <is>
          <t xml:space="preserve">CONCLUIDO	</t>
        </is>
      </c>
      <c r="D1340" t="n">
        <v>3.4759</v>
      </c>
      <c r="E1340" t="n">
        <v>28.77</v>
      </c>
      <c r="F1340" t="n">
        <v>25.54</v>
      </c>
      <c r="G1340" t="n">
        <v>31.92</v>
      </c>
      <c r="H1340" t="n">
        <v>0.52</v>
      </c>
      <c r="I1340" t="n">
        <v>48</v>
      </c>
      <c r="J1340" t="n">
        <v>119.28</v>
      </c>
      <c r="K1340" t="n">
        <v>43.4</v>
      </c>
      <c r="L1340" t="n">
        <v>3.5</v>
      </c>
      <c r="M1340" t="n">
        <v>46</v>
      </c>
      <c r="N1340" t="n">
        <v>17.38</v>
      </c>
      <c r="O1340" t="n">
        <v>14945.29</v>
      </c>
      <c r="P1340" t="n">
        <v>225.56</v>
      </c>
      <c r="Q1340" t="n">
        <v>1397.23</v>
      </c>
      <c r="R1340" t="n">
        <v>117.18</v>
      </c>
      <c r="S1340" t="n">
        <v>66.97</v>
      </c>
      <c r="T1340" t="n">
        <v>22350.04</v>
      </c>
      <c r="U1340" t="n">
        <v>0.57</v>
      </c>
      <c r="V1340" t="n">
        <v>0.82</v>
      </c>
      <c r="W1340" t="n">
        <v>5.38</v>
      </c>
      <c r="X1340" t="n">
        <v>1.37</v>
      </c>
      <c r="Y1340" t="n">
        <v>1</v>
      </c>
      <c r="Z1340" t="n">
        <v>10</v>
      </c>
    </row>
    <row r="1341">
      <c r="A1341" t="n">
        <v>11</v>
      </c>
      <c r="B1341" t="n">
        <v>55</v>
      </c>
      <c r="C1341" t="inlineStr">
        <is>
          <t xml:space="preserve">CONCLUIDO	</t>
        </is>
      </c>
      <c r="D1341" t="n">
        <v>3.5031</v>
      </c>
      <c r="E1341" t="n">
        <v>28.55</v>
      </c>
      <c r="F1341" t="n">
        <v>25.41</v>
      </c>
      <c r="G1341" t="n">
        <v>34.65</v>
      </c>
      <c r="H1341" t="n">
        <v>0.55</v>
      </c>
      <c r="I1341" t="n">
        <v>44</v>
      </c>
      <c r="J1341" t="n">
        <v>119.61</v>
      </c>
      <c r="K1341" t="n">
        <v>43.4</v>
      </c>
      <c r="L1341" t="n">
        <v>3.75</v>
      </c>
      <c r="M1341" t="n">
        <v>42</v>
      </c>
      <c r="N1341" t="n">
        <v>17.46</v>
      </c>
      <c r="O1341" t="n">
        <v>14985.35</v>
      </c>
      <c r="P1341" t="n">
        <v>222.07</v>
      </c>
      <c r="Q1341" t="n">
        <v>1397.38</v>
      </c>
      <c r="R1341" t="n">
        <v>112.93</v>
      </c>
      <c r="S1341" t="n">
        <v>66.97</v>
      </c>
      <c r="T1341" t="n">
        <v>20249.14</v>
      </c>
      <c r="U1341" t="n">
        <v>0.59</v>
      </c>
      <c r="V1341" t="n">
        <v>0.83</v>
      </c>
      <c r="W1341" t="n">
        <v>5.37</v>
      </c>
      <c r="X1341" t="n">
        <v>1.24</v>
      </c>
      <c r="Y1341" t="n">
        <v>1</v>
      </c>
      <c r="Z1341" t="n">
        <v>10</v>
      </c>
    </row>
    <row r="1342">
      <c r="A1342" t="n">
        <v>12</v>
      </c>
      <c r="B1342" t="n">
        <v>55</v>
      </c>
      <c r="C1342" t="inlineStr">
        <is>
          <t xml:space="preserve">CONCLUIDO	</t>
        </is>
      </c>
      <c r="D1342" t="n">
        <v>3.5283</v>
      </c>
      <c r="E1342" t="n">
        <v>28.34</v>
      </c>
      <c r="F1342" t="n">
        <v>25.3</v>
      </c>
      <c r="G1342" t="n">
        <v>37.95</v>
      </c>
      <c r="H1342" t="n">
        <v>0.59</v>
      </c>
      <c r="I1342" t="n">
        <v>40</v>
      </c>
      <c r="J1342" t="n">
        <v>119.93</v>
      </c>
      <c r="K1342" t="n">
        <v>43.4</v>
      </c>
      <c r="L1342" t="n">
        <v>4</v>
      </c>
      <c r="M1342" t="n">
        <v>38</v>
      </c>
      <c r="N1342" t="n">
        <v>17.53</v>
      </c>
      <c r="O1342" t="n">
        <v>15025.44</v>
      </c>
      <c r="P1342" t="n">
        <v>217.44</v>
      </c>
      <c r="Q1342" t="n">
        <v>1397.3</v>
      </c>
      <c r="R1342" t="n">
        <v>109.39</v>
      </c>
      <c r="S1342" t="n">
        <v>66.97</v>
      </c>
      <c r="T1342" t="n">
        <v>18496.68</v>
      </c>
      <c r="U1342" t="n">
        <v>0.61</v>
      </c>
      <c r="V1342" t="n">
        <v>0.83</v>
      </c>
      <c r="W1342" t="n">
        <v>5.37</v>
      </c>
      <c r="X1342" t="n">
        <v>1.14</v>
      </c>
      <c r="Y1342" t="n">
        <v>1</v>
      </c>
      <c r="Z1342" t="n">
        <v>10</v>
      </c>
    </row>
    <row r="1343">
      <c r="A1343" t="n">
        <v>13</v>
      </c>
      <c r="B1343" t="n">
        <v>55</v>
      </c>
      <c r="C1343" t="inlineStr">
        <is>
          <t xml:space="preserve">CONCLUIDO	</t>
        </is>
      </c>
      <c r="D1343" t="n">
        <v>3.5501</v>
      </c>
      <c r="E1343" t="n">
        <v>28.17</v>
      </c>
      <c r="F1343" t="n">
        <v>25.2</v>
      </c>
      <c r="G1343" t="n">
        <v>40.87</v>
      </c>
      <c r="H1343" t="n">
        <v>0.62</v>
      </c>
      <c r="I1343" t="n">
        <v>37</v>
      </c>
      <c r="J1343" t="n">
        <v>120.26</v>
      </c>
      <c r="K1343" t="n">
        <v>43.4</v>
      </c>
      <c r="L1343" t="n">
        <v>4.25</v>
      </c>
      <c r="M1343" t="n">
        <v>35</v>
      </c>
      <c r="N1343" t="n">
        <v>17.61</v>
      </c>
      <c r="O1343" t="n">
        <v>15065.56</v>
      </c>
      <c r="P1343" t="n">
        <v>213.55</v>
      </c>
      <c r="Q1343" t="n">
        <v>1397.22</v>
      </c>
      <c r="R1343" t="n">
        <v>106.26</v>
      </c>
      <c r="S1343" t="n">
        <v>66.97</v>
      </c>
      <c r="T1343" t="n">
        <v>16946.62</v>
      </c>
      <c r="U1343" t="n">
        <v>0.63</v>
      </c>
      <c r="V1343" t="n">
        <v>0.84</v>
      </c>
      <c r="W1343" t="n">
        <v>5.35</v>
      </c>
      <c r="X1343" t="n">
        <v>1.03</v>
      </c>
      <c r="Y1343" t="n">
        <v>1</v>
      </c>
      <c r="Z1343" t="n">
        <v>10</v>
      </c>
    </row>
    <row r="1344">
      <c r="A1344" t="n">
        <v>14</v>
      </c>
      <c r="B1344" t="n">
        <v>55</v>
      </c>
      <c r="C1344" t="inlineStr">
        <is>
          <t xml:space="preserve">CONCLUIDO	</t>
        </is>
      </c>
      <c r="D1344" t="n">
        <v>3.56</v>
      </c>
      <c r="E1344" t="n">
        <v>28.09</v>
      </c>
      <c r="F1344" t="n">
        <v>25.17</v>
      </c>
      <c r="G1344" t="n">
        <v>43.15</v>
      </c>
      <c r="H1344" t="n">
        <v>0.66</v>
      </c>
      <c r="I1344" t="n">
        <v>35</v>
      </c>
      <c r="J1344" t="n">
        <v>120.58</v>
      </c>
      <c r="K1344" t="n">
        <v>43.4</v>
      </c>
      <c r="L1344" t="n">
        <v>4.5</v>
      </c>
      <c r="M1344" t="n">
        <v>33</v>
      </c>
      <c r="N1344" t="n">
        <v>17.68</v>
      </c>
      <c r="O1344" t="n">
        <v>15105.7</v>
      </c>
      <c r="P1344" t="n">
        <v>210.51</v>
      </c>
      <c r="Q1344" t="n">
        <v>1397.25</v>
      </c>
      <c r="R1344" t="n">
        <v>105.35</v>
      </c>
      <c r="S1344" t="n">
        <v>66.97</v>
      </c>
      <c r="T1344" t="n">
        <v>16500.67</v>
      </c>
      <c r="U1344" t="n">
        <v>0.64</v>
      </c>
      <c r="V1344" t="n">
        <v>0.84</v>
      </c>
      <c r="W1344" t="n">
        <v>5.35</v>
      </c>
      <c r="X1344" t="n">
        <v>1</v>
      </c>
      <c r="Y1344" t="n">
        <v>1</v>
      </c>
      <c r="Z1344" t="n">
        <v>10</v>
      </c>
    </row>
    <row r="1345">
      <c r="A1345" t="n">
        <v>15</v>
      </c>
      <c r="B1345" t="n">
        <v>55</v>
      </c>
      <c r="C1345" t="inlineStr">
        <is>
          <t xml:space="preserve">CONCLUIDO	</t>
        </is>
      </c>
      <c r="D1345" t="n">
        <v>3.5756</v>
      </c>
      <c r="E1345" t="n">
        <v>27.97</v>
      </c>
      <c r="F1345" t="n">
        <v>25.09</v>
      </c>
      <c r="G1345" t="n">
        <v>45.63</v>
      </c>
      <c r="H1345" t="n">
        <v>0.6899999999999999</v>
      </c>
      <c r="I1345" t="n">
        <v>33</v>
      </c>
      <c r="J1345" t="n">
        <v>120.91</v>
      </c>
      <c r="K1345" t="n">
        <v>43.4</v>
      </c>
      <c r="L1345" t="n">
        <v>4.75</v>
      </c>
      <c r="M1345" t="n">
        <v>31</v>
      </c>
      <c r="N1345" t="n">
        <v>17.76</v>
      </c>
      <c r="O1345" t="n">
        <v>15145.88</v>
      </c>
      <c r="P1345" t="n">
        <v>207.74</v>
      </c>
      <c r="Q1345" t="n">
        <v>1397.21</v>
      </c>
      <c r="R1345" t="n">
        <v>102.54</v>
      </c>
      <c r="S1345" t="n">
        <v>66.97</v>
      </c>
      <c r="T1345" t="n">
        <v>15107.2</v>
      </c>
      <c r="U1345" t="n">
        <v>0.65</v>
      </c>
      <c r="V1345" t="n">
        <v>0.84</v>
      </c>
      <c r="W1345" t="n">
        <v>5.36</v>
      </c>
      <c r="X1345" t="n">
        <v>0.93</v>
      </c>
      <c r="Y1345" t="n">
        <v>1</v>
      </c>
      <c r="Z1345" t="n">
        <v>10</v>
      </c>
    </row>
    <row r="1346">
      <c r="A1346" t="n">
        <v>16</v>
      </c>
      <c r="B1346" t="n">
        <v>55</v>
      </c>
      <c r="C1346" t="inlineStr">
        <is>
          <t xml:space="preserve">CONCLUIDO	</t>
        </is>
      </c>
      <c r="D1346" t="n">
        <v>3.5898</v>
      </c>
      <c r="E1346" t="n">
        <v>27.86</v>
      </c>
      <c r="F1346" t="n">
        <v>25.03</v>
      </c>
      <c r="G1346" t="n">
        <v>48.45</v>
      </c>
      <c r="H1346" t="n">
        <v>0.73</v>
      </c>
      <c r="I1346" t="n">
        <v>31</v>
      </c>
      <c r="J1346" t="n">
        <v>121.23</v>
      </c>
      <c r="K1346" t="n">
        <v>43.4</v>
      </c>
      <c r="L1346" t="n">
        <v>5</v>
      </c>
      <c r="M1346" t="n">
        <v>28</v>
      </c>
      <c r="N1346" t="n">
        <v>17.83</v>
      </c>
      <c r="O1346" t="n">
        <v>15186.08</v>
      </c>
      <c r="P1346" t="n">
        <v>203.31</v>
      </c>
      <c r="Q1346" t="n">
        <v>1397.28</v>
      </c>
      <c r="R1346" t="n">
        <v>100.68</v>
      </c>
      <c r="S1346" t="n">
        <v>66.97</v>
      </c>
      <c r="T1346" t="n">
        <v>14188.67</v>
      </c>
      <c r="U1346" t="n">
        <v>0.67</v>
      </c>
      <c r="V1346" t="n">
        <v>0.84</v>
      </c>
      <c r="W1346" t="n">
        <v>5.35</v>
      </c>
      <c r="X1346" t="n">
        <v>0.87</v>
      </c>
      <c r="Y1346" t="n">
        <v>1</v>
      </c>
      <c r="Z1346" t="n">
        <v>10</v>
      </c>
    </row>
    <row r="1347">
      <c r="A1347" t="n">
        <v>17</v>
      </c>
      <c r="B1347" t="n">
        <v>55</v>
      </c>
      <c r="C1347" t="inlineStr">
        <is>
          <t xml:space="preserve">CONCLUIDO	</t>
        </is>
      </c>
      <c r="D1347" t="n">
        <v>3.6018</v>
      </c>
      <c r="E1347" t="n">
        <v>27.76</v>
      </c>
      <c r="F1347" t="n">
        <v>24.99</v>
      </c>
      <c r="G1347" t="n">
        <v>51.7</v>
      </c>
      <c r="H1347" t="n">
        <v>0.76</v>
      </c>
      <c r="I1347" t="n">
        <v>29</v>
      </c>
      <c r="J1347" t="n">
        <v>121.56</v>
      </c>
      <c r="K1347" t="n">
        <v>43.4</v>
      </c>
      <c r="L1347" t="n">
        <v>5.25</v>
      </c>
      <c r="M1347" t="n">
        <v>20</v>
      </c>
      <c r="N1347" t="n">
        <v>17.91</v>
      </c>
      <c r="O1347" t="n">
        <v>15226.31</v>
      </c>
      <c r="P1347" t="n">
        <v>200.21</v>
      </c>
      <c r="Q1347" t="n">
        <v>1397.27</v>
      </c>
      <c r="R1347" t="n">
        <v>99.12</v>
      </c>
      <c r="S1347" t="n">
        <v>66.97</v>
      </c>
      <c r="T1347" t="n">
        <v>13418.97</v>
      </c>
      <c r="U1347" t="n">
        <v>0.68</v>
      </c>
      <c r="V1347" t="n">
        <v>0.84</v>
      </c>
      <c r="W1347" t="n">
        <v>5.35</v>
      </c>
      <c r="X1347" t="n">
        <v>0.82</v>
      </c>
      <c r="Y1347" t="n">
        <v>1</v>
      </c>
      <c r="Z1347" t="n">
        <v>10</v>
      </c>
    </row>
    <row r="1348">
      <c r="A1348" t="n">
        <v>18</v>
      </c>
      <c r="B1348" t="n">
        <v>55</v>
      </c>
      <c r="C1348" t="inlineStr">
        <is>
          <t xml:space="preserve">CONCLUIDO	</t>
        </is>
      </c>
      <c r="D1348" t="n">
        <v>3.608</v>
      </c>
      <c r="E1348" t="n">
        <v>27.72</v>
      </c>
      <c r="F1348" t="n">
        <v>24.96</v>
      </c>
      <c r="G1348" t="n">
        <v>53.49</v>
      </c>
      <c r="H1348" t="n">
        <v>0.8</v>
      </c>
      <c r="I1348" t="n">
        <v>28</v>
      </c>
      <c r="J1348" t="n">
        <v>121.89</v>
      </c>
      <c r="K1348" t="n">
        <v>43.4</v>
      </c>
      <c r="L1348" t="n">
        <v>5.5</v>
      </c>
      <c r="M1348" t="n">
        <v>10</v>
      </c>
      <c r="N1348" t="n">
        <v>17.99</v>
      </c>
      <c r="O1348" t="n">
        <v>15266.56</v>
      </c>
      <c r="P1348" t="n">
        <v>197.86</v>
      </c>
      <c r="Q1348" t="n">
        <v>1397.21</v>
      </c>
      <c r="R1348" t="n">
        <v>97.88</v>
      </c>
      <c r="S1348" t="n">
        <v>66.97</v>
      </c>
      <c r="T1348" t="n">
        <v>12800.79</v>
      </c>
      <c r="U1348" t="n">
        <v>0.68</v>
      </c>
      <c r="V1348" t="n">
        <v>0.84</v>
      </c>
      <c r="W1348" t="n">
        <v>5.36</v>
      </c>
      <c r="X1348" t="n">
        <v>0.8</v>
      </c>
      <c r="Y1348" t="n">
        <v>1</v>
      </c>
      <c r="Z1348" t="n">
        <v>10</v>
      </c>
    </row>
    <row r="1349">
      <c r="A1349" t="n">
        <v>19</v>
      </c>
      <c r="B1349" t="n">
        <v>55</v>
      </c>
      <c r="C1349" t="inlineStr">
        <is>
          <t xml:space="preserve">CONCLUIDO	</t>
        </is>
      </c>
      <c r="D1349" t="n">
        <v>3.6159</v>
      </c>
      <c r="E1349" t="n">
        <v>27.66</v>
      </c>
      <c r="F1349" t="n">
        <v>24.93</v>
      </c>
      <c r="G1349" t="n">
        <v>55.39</v>
      </c>
      <c r="H1349" t="n">
        <v>0.83</v>
      </c>
      <c r="I1349" t="n">
        <v>27</v>
      </c>
      <c r="J1349" t="n">
        <v>122.21</v>
      </c>
      <c r="K1349" t="n">
        <v>43.4</v>
      </c>
      <c r="L1349" t="n">
        <v>5.75</v>
      </c>
      <c r="M1349" t="n">
        <v>6</v>
      </c>
      <c r="N1349" t="n">
        <v>18.06</v>
      </c>
      <c r="O1349" t="n">
        <v>15306.85</v>
      </c>
      <c r="P1349" t="n">
        <v>197.36</v>
      </c>
      <c r="Q1349" t="n">
        <v>1397.37</v>
      </c>
      <c r="R1349" t="n">
        <v>96.34</v>
      </c>
      <c r="S1349" t="n">
        <v>66.97</v>
      </c>
      <c r="T1349" t="n">
        <v>12038.39</v>
      </c>
      <c r="U1349" t="n">
        <v>0.7</v>
      </c>
      <c r="V1349" t="n">
        <v>0.84</v>
      </c>
      <c r="W1349" t="n">
        <v>5.37</v>
      </c>
      <c r="X1349" t="n">
        <v>0.76</v>
      </c>
      <c r="Y1349" t="n">
        <v>1</v>
      </c>
      <c r="Z1349" t="n">
        <v>10</v>
      </c>
    </row>
    <row r="1350">
      <c r="A1350" t="n">
        <v>20</v>
      </c>
      <c r="B1350" t="n">
        <v>55</v>
      </c>
      <c r="C1350" t="inlineStr">
        <is>
          <t xml:space="preserve">CONCLUIDO	</t>
        </is>
      </c>
      <c r="D1350" t="n">
        <v>3.6155</v>
      </c>
      <c r="E1350" t="n">
        <v>27.66</v>
      </c>
      <c r="F1350" t="n">
        <v>24.93</v>
      </c>
      <c r="G1350" t="n">
        <v>55.4</v>
      </c>
      <c r="H1350" t="n">
        <v>0.86</v>
      </c>
      <c r="I1350" t="n">
        <v>27</v>
      </c>
      <c r="J1350" t="n">
        <v>122.54</v>
      </c>
      <c r="K1350" t="n">
        <v>43.4</v>
      </c>
      <c r="L1350" t="n">
        <v>6</v>
      </c>
      <c r="M1350" t="n">
        <v>2</v>
      </c>
      <c r="N1350" t="n">
        <v>18.14</v>
      </c>
      <c r="O1350" t="n">
        <v>15347.16</v>
      </c>
      <c r="P1350" t="n">
        <v>197.33</v>
      </c>
      <c r="Q1350" t="n">
        <v>1397.27</v>
      </c>
      <c r="R1350" t="n">
        <v>96.27</v>
      </c>
      <c r="S1350" t="n">
        <v>66.97</v>
      </c>
      <c r="T1350" t="n">
        <v>12002.3</v>
      </c>
      <c r="U1350" t="n">
        <v>0.7</v>
      </c>
      <c r="V1350" t="n">
        <v>0.84</v>
      </c>
      <c r="W1350" t="n">
        <v>5.37</v>
      </c>
      <c r="X1350" t="n">
        <v>0.76</v>
      </c>
      <c r="Y1350" t="n">
        <v>1</v>
      </c>
      <c r="Z1350" t="n">
        <v>10</v>
      </c>
    </row>
    <row r="1351">
      <c r="A1351" t="n">
        <v>21</v>
      </c>
      <c r="B1351" t="n">
        <v>55</v>
      </c>
      <c r="C1351" t="inlineStr">
        <is>
          <t xml:space="preserve">CONCLUIDO	</t>
        </is>
      </c>
      <c r="D1351" t="n">
        <v>3.6149</v>
      </c>
      <c r="E1351" t="n">
        <v>27.66</v>
      </c>
      <c r="F1351" t="n">
        <v>24.93</v>
      </c>
      <c r="G1351" t="n">
        <v>55.41</v>
      </c>
      <c r="H1351" t="n">
        <v>0.9</v>
      </c>
      <c r="I1351" t="n">
        <v>27</v>
      </c>
      <c r="J1351" t="n">
        <v>122.87</v>
      </c>
      <c r="K1351" t="n">
        <v>43.4</v>
      </c>
      <c r="L1351" t="n">
        <v>6.25</v>
      </c>
      <c r="M1351" t="n">
        <v>1</v>
      </c>
      <c r="N1351" t="n">
        <v>18.22</v>
      </c>
      <c r="O1351" t="n">
        <v>15387.5</v>
      </c>
      <c r="P1351" t="n">
        <v>197.64</v>
      </c>
      <c r="Q1351" t="n">
        <v>1397.25</v>
      </c>
      <c r="R1351" t="n">
        <v>96.12</v>
      </c>
      <c r="S1351" t="n">
        <v>66.97</v>
      </c>
      <c r="T1351" t="n">
        <v>11924.69</v>
      </c>
      <c r="U1351" t="n">
        <v>0.7</v>
      </c>
      <c r="V1351" t="n">
        <v>0.84</v>
      </c>
      <c r="W1351" t="n">
        <v>5.38</v>
      </c>
      <c r="X1351" t="n">
        <v>0.77</v>
      </c>
      <c r="Y1351" t="n">
        <v>1</v>
      </c>
      <c r="Z1351" t="n">
        <v>10</v>
      </c>
    </row>
    <row r="1352">
      <c r="A1352" t="n">
        <v>22</v>
      </c>
      <c r="B1352" t="n">
        <v>55</v>
      </c>
      <c r="C1352" t="inlineStr">
        <is>
          <t xml:space="preserve">CONCLUIDO	</t>
        </is>
      </c>
      <c r="D1352" t="n">
        <v>3.6155</v>
      </c>
      <c r="E1352" t="n">
        <v>27.66</v>
      </c>
      <c r="F1352" t="n">
        <v>24.93</v>
      </c>
      <c r="G1352" t="n">
        <v>55.4</v>
      </c>
      <c r="H1352" t="n">
        <v>0.93</v>
      </c>
      <c r="I1352" t="n">
        <v>27</v>
      </c>
      <c r="J1352" t="n">
        <v>123.19</v>
      </c>
      <c r="K1352" t="n">
        <v>43.4</v>
      </c>
      <c r="L1352" t="n">
        <v>6.5</v>
      </c>
      <c r="M1352" t="n">
        <v>0</v>
      </c>
      <c r="N1352" t="n">
        <v>18.29</v>
      </c>
      <c r="O1352" t="n">
        <v>15427.87</v>
      </c>
      <c r="P1352" t="n">
        <v>198.1</v>
      </c>
      <c r="Q1352" t="n">
        <v>1397.31</v>
      </c>
      <c r="R1352" t="n">
        <v>96.09999999999999</v>
      </c>
      <c r="S1352" t="n">
        <v>66.97</v>
      </c>
      <c r="T1352" t="n">
        <v>11917.71</v>
      </c>
      <c r="U1352" t="n">
        <v>0.7</v>
      </c>
      <c r="V1352" t="n">
        <v>0.84</v>
      </c>
      <c r="W1352" t="n">
        <v>5.38</v>
      </c>
      <c r="X1352" t="n">
        <v>0.76</v>
      </c>
      <c r="Y1352" t="n">
        <v>1</v>
      </c>
      <c r="Z1352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INDEX(resultados!$A$2:$ZZ$1352, 1, MATCH($B$1, resultados!$A$1:$ZZ$1, 0))</f>
        <v/>
      </c>
      <c r="B7">
        <f>INDEX(resultados!$A$2:$ZZ$1352, 1, MATCH($B$2, resultados!$A$1:$ZZ$1, 0))</f>
        <v/>
      </c>
      <c r="C7">
        <f>INDEX(resultados!$A$2:$ZZ$1352, 1, MATCH($B$3, resultados!$A$1:$ZZ$1, 0))</f>
        <v/>
      </c>
    </row>
    <row r="8">
      <c r="A8">
        <f>INDEX(resultados!$A$2:$ZZ$1352, 2, MATCH($B$1, resultados!$A$1:$ZZ$1, 0))</f>
        <v/>
      </c>
      <c r="B8">
        <f>INDEX(resultados!$A$2:$ZZ$1352, 2, MATCH($B$2, resultados!$A$1:$ZZ$1, 0))</f>
        <v/>
      </c>
      <c r="C8">
        <f>INDEX(resultados!$A$2:$ZZ$1352, 2, MATCH($B$3, resultados!$A$1:$ZZ$1, 0))</f>
        <v/>
      </c>
    </row>
    <row r="9">
      <c r="A9">
        <f>INDEX(resultados!$A$2:$ZZ$1352, 3, MATCH($B$1, resultados!$A$1:$ZZ$1, 0))</f>
        <v/>
      </c>
      <c r="B9">
        <f>INDEX(resultados!$A$2:$ZZ$1352, 3, MATCH($B$2, resultados!$A$1:$ZZ$1, 0))</f>
        <v/>
      </c>
      <c r="C9">
        <f>INDEX(resultados!$A$2:$ZZ$1352, 3, MATCH($B$3, resultados!$A$1:$ZZ$1, 0))</f>
        <v/>
      </c>
    </row>
    <row r="10">
      <c r="A10">
        <f>INDEX(resultados!$A$2:$ZZ$1352, 4, MATCH($B$1, resultados!$A$1:$ZZ$1, 0))</f>
        <v/>
      </c>
      <c r="B10">
        <f>INDEX(resultados!$A$2:$ZZ$1352, 4, MATCH($B$2, resultados!$A$1:$ZZ$1, 0))</f>
        <v/>
      </c>
      <c r="C10">
        <f>INDEX(resultados!$A$2:$ZZ$1352, 4, MATCH($B$3, resultados!$A$1:$ZZ$1, 0))</f>
        <v/>
      </c>
    </row>
    <row r="11">
      <c r="A11">
        <f>INDEX(resultados!$A$2:$ZZ$1352, 5, MATCH($B$1, resultados!$A$1:$ZZ$1, 0))</f>
        <v/>
      </c>
      <c r="B11">
        <f>INDEX(resultados!$A$2:$ZZ$1352, 5, MATCH($B$2, resultados!$A$1:$ZZ$1, 0))</f>
        <v/>
      </c>
      <c r="C11">
        <f>INDEX(resultados!$A$2:$ZZ$1352, 5, MATCH($B$3, resultados!$A$1:$ZZ$1, 0))</f>
        <v/>
      </c>
    </row>
    <row r="12">
      <c r="A12">
        <f>INDEX(resultados!$A$2:$ZZ$1352, 6, MATCH($B$1, resultados!$A$1:$ZZ$1, 0))</f>
        <v/>
      </c>
      <c r="B12">
        <f>INDEX(resultados!$A$2:$ZZ$1352, 6, MATCH($B$2, resultados!$A$1:$ZZ$1, 0))</f>
        <v/>
      </c>
      <c r="C12">
        <f>INDEX(resultados!$A$2:$ZZ$1352, 6, MATCH($B$3, resultados!$A$1:$ZZ$1, 0))</f>
        <v/>
      </c>
    </row>
    <row r="13">
      <c r="A13">
        <f>INDEX(resultados!$A$2:$ZZ$1352, 7, MATCH($B$1, resultados!$A$1:$ZZ$1, 0))</f>
        <v/>
      </c>
      <c r="B13">
        <f>INDEX(resultados!$A$2:$ZZ$1352, 7, MATCH($B$2, resultados!$A$1:$ZZ$1, 0))</f>
        <v/>
      </c>
      <c r="C13">
        <f>INDEX(resultados!$A$2:$ZZ$1352, 7, MATCH($B$3, resultados!$A$1:$ZZ$1, 0))</f>
        <v/>
      </c>
    </row>
    <row r="14">
      <c r="A14">
        <f>INDEX(resultados!$A$2:$ZZ$1352, 8, MATCH($B$1, resultados!$A$1:$ZZ$1, 0))</f>
        <v/>
      </c>
      <c r="B14">
        <f>INDEX(resultados!$A$2:$ZZ$1352, 8, MATCH($B$2, resultados!$A$1:$ZZ$1, 0))</f>
        <v/>
      </c>
      <c r="C14">
        <f>INDEX(resultados!$A$2:$ZZ$1352, 8, MATCH($B$3, resultados!$A$1:$ZZ$1, 0))</f>
        <v/>
      </c>
    </row>
    <row r="15">
      <c r="A15">
        <f>INDEX(resultados!$A$2:$ZZ$1352, 9, MATCH($B$1, resultados!$A$1:$ZZ$1, 0))</f>
        <v/>
      </c>
      <c r="B15">
        <f>INDEX(resultados!$A$2:$ZZ$1352, 9, MATCH($B$2, resultados!$A$1:$ZZ$1, 0))</f>
        <v/>
      </c>
      <c r="C15">
        <f>INDEX(resultados!$A$2:$ZZ$1352, 9, MATCH($B$3, resultados!$A$1:$ZZ$1, 0))</f>
        <v/>
      </c>
    </row>
    <row r="16">
      <c r="A16">
        <f>INDEX(resultados!$A$2:$ZZ$1352, 10, MATCH($B$1, resultados!$A$1:$ZZ$1, 0))</f>
        <v/>
      </c>
      <c r="B16">
        <f>INDEX(resultados!$A$2:$ZZ$1352, 10, MATCH($B$2, resultados!$A$1:$ZZ$1, 0))</f>
        <v/>
      </c>
      <c r="C16">
        <f>INDEX(resultados!$A$2:$ZZ$1352, 10, MATCH($B$3, resultados!$A$1:$ZZ$1, 0))</f>
        <v/>
      </c>
    </row>
    <row r="17">
      <c r="A17">
        <f>INDEX(resultados!$A$2:$ZZ$1352, 11, MATCH($B$1, resultados!$A$1:$ZZ$1, 0))</f>
        <v/>
      </c>
      <c r="B17">
        <f>INDEX(resultados!$A$2:$ZZ$1352, 11, MATCH($B$2, resultados!$A$1:$ZZ$1, 0))</f>
        <v/>
      </c>
      <c r="C17">
        <f>INDEX(resultados!$A$2:$ZZ$1352, 11, MATCH($B$3, resultados!$A$1:$ZZ$1, 0))</f>
        <v/>
      </c>
    </row>
    <row r="18">
      <c r="A18">
        <f>INDEX(resultados!$A$2:$ZZ$1352, 12, MATCH($B$1, resultados!$A$1:$ZZ$1, 0))</f>
        <v/>
      </c>
      <c r="B18">
        <f>INDEX(resultados!$A$2:$ZZ$1352, 12, MATCH($B$2, resultados!$A$1:$ZZ$1, 0))</f>
        <v/>
      </c>
      <c r="C18">
        <f>INDEX(resultados!$A$2:$ZZ$1352, 12, MATCH($B$3, resultados!$A$1:$ZZ$1, 0))</f>
        <v/>
      </c>
    </row>
    <row r="19">
      <c r="A19">
        <f>INDEX(resultados!$A$2:$ZZ$1352, 13, MATCH($B$1, resultados!$A$1:$ZZ$1, 0))</f>
        <v/>
      </c>
      <c r="B19">
        <f>INDEX(resultados!$A$2:$ZZ$1352, 13, MATCH($B$2, resultados!$A$1:$ZZ$1, 0))</f>
        <v/>
      </c>
      <c r="C19">
        <f>INDEX(resultados!$A$2:$ZZ$1352, 13, MATCH($B$3, resultados!$A$1:$ZZ$1, 0))</f>
        <v/>
      </c>
    </row>
    <row r="20">
      <c r="A20">
        <f>INDEX(resultados!$A$2:$ZZ$1352, 14, MATCH($B$1, resultados!$A$1:$ZZ$1, 0))</f>
        <v/>
      </c>
      <c r="B20">
        <f>INDEX(resultados!$A$2:$ZZ$1352, 14, MATCH($B$2, resultados!$A$1:$ZZ$1, 0))</f>
        <v/>
      </c>
      <c r="C20">
        <f>INDEX(resultados!$A$2:$ZZ$1352, 14, MATCH($B$3, resultados!$A$1:$ZZ$1, 0))</f>
        <v/>
      </c>
    </row>
    <row r="21">
      <c r="A21">
        <f>INDEX(resultados!$A$2:$ZZ$1352, 15, MATCH($B$1, resultados!$A$1:$ZZ$1, 0))</f>
        <v/>
      </c>
      <c r="B21">
        <f>INDEX(resultados!$A$2:$ZZ$1352, 15, MATCH($B$2, resultados!$A$1:$ZZ$1, 0))</f>
        <v/>
      </c>
      <c r="C21">
        <f>INDEX(resultados!$A$2:$ZZ$1352, 15, MATCH($B$3, resultados!$A$1:$ZZ$1, 0))</f>
        <v/>
      </c>
    </row>
    <row r="22">
      <c r="A22">
        <f>INDEX(resultados!$A$2:$ZZ$1352, 16, MATCH($B$1, resultados!$A$1:$ZZ$1, 0))</f>
        <v/>
      </c>
      <c r="B22">
        <f>INDEX(resultados!$A$2:$ZZ$1352, 16, MATCH($B$2, resultados!$A$1:$ZZ$1, 0))</f>
        <v/>
      </c>
      <c r="C22">
        <f>INDEX(resultados!$A$2:$ZZ$1352, 16, MATCH($B$3, resultados!$A$1:$ZZ$1, 0))</f>
        <v/>
      </c>
    </row>
    <row r="23">
      <c r="A23">
        <f>INDEX(resultados!$A$2:$ZZ$1352, 17, MATCH($B$1, resultados!$A$1:$ZZ$1, 0))</f>
        <v/>
      </c>
      <c r="B23">
        <f>INDEX(resultados!$A$2:$ZZ$1352, 17, MATCH($B$2, resultados!$A$1:$ZZ$1, 0))</f>
        <v/>
      </c>
      <c r="C23">
        <f>INDEX(resultados!$A$2:$ZZ$1352, 17, MATCH($B$3, resultados!$A$1:$ZZ$1, 0))</f>
        <v/>
      </c>
    </row>
    <row r="24">
      <c r="A24">
        <f>INDEX(resultados!$A$2:$ZZ$1352, 18, MATCH($B$1, resultados!$A$1:$ZZ$1, 0))</f>
        <v/>
      </c>
      <c r="B24">
        <f>INDEX(resultados!$A$2:$ZZ$1352, 18, MATCH($B$2, resultados!$A$1:$ZZ$1, 0))</f>
        <v/>
      </c>
      <c r="C24">
        <f>INDEX(resultados!$A$2:$ZZ$1352, 18, MATCH($B$3, resultados!$A$1:$ZZ$1, 0))</f>
        <v/>
      </c>
    </row>
    <row r="25">
      <c r="A25">
        <f>INDEX(resultados!$A$2:$ZZ$1352, 19, MATCH($B$1, resultados!$A$1:$ZZ$1, 0))</f>
        <v/>
      </c>
      <c r="B25">
        <f>INDEX(resultados!$A$2:$ZZ$1352, 19, MATCH($B$2, resultados!$A$1:$ZZ$1, 0))</f>
        <v/>
      </c>
      <c r="C25">
        <f>INDEX(resultados!$A$2:$ZZ$1352, 19, MATCH($B$3, resultados!$A$1:$ZZ$1, 0))</f>
        <v/>
      </c>
    </row>
    <row r="26">
      <c r="A26">
        <f>INDEX(resultados!$A$2:$ZZ$1352, 20, MATCH($B$1, resultados!$A$1:$ZZ$1, 0))</f>
        <v/>
      </c>
      <c r="B26">
        <f>INDEX(resultados!$A$2:$ZZ$1352, 20, MATCH($B$2, resultados!$A$1:$ZZ$1, 0))</f>
        <v/>
      </c>
      <c r="C26">
        <f>INDEX(resultados!$A$2:$ZZ$1352, 20, MATCH($B$3, resultados!$A$1:$ZZ$1, 0))</f>
        <v/>
      </c>
    </row>
    <row r="27">
      <c r="A27">
        <f>INDEX(resultados!$A$2:$ZZ$1352, 21, MATCH($B$1, resultados!$A$1:$ZZ$1, 0))</f>
        <v/>
      </c>
      <c r="B27">
        <f>INDEX(resultados!$A$2:$ZZ$1352, 21, MATCH($B$2, resultados!$A$1:$ZZ$1, 0))</f>
        <v/>
      </c>
      <c r="C27">
        <f>INDEX(resultados!$A$2:$ZZ$1352, 21, MATCH($B$3, resultados!$A$1:$ZZ$1, 0))</f>
        <v/>
      </c>
    </row>
    <row r="28">
      <c r="A28">
        <f>INDEX(resultados!$A$2:$ZZ$1352, 22, MATCH($B$1, resultados!$A$1:$ZZ$1, 0))</f>
        <v/>
      </c>
      <c r="B28">
        <f>INDEX(resultados!$A$2:$ZZ$1352, 22, MATCH($B$2, resultados!$A$1:$ZZ$1, 0))</f>
        <v/>
      </c>
      <c r="C28">
        <f>INDEX(resultados!$A$2:$ZZ$1352, 22, MATCH($B$3, resultados!$A$1:$ZZ$1, 0))</f>
        <v/>
      </c>
    </row>
    <row r="29">
      <c r="A29">
        <f>INDEX(resultados!$A$2:$ZZ$1352, 23, MATCH($B$1, resultados!$A$1:$ZZ$1, 0))</f>
        <v/>
      </c>
      <c r="B29">
        <f>INDEX(resultados!$A$2:$ZZ$1352, 23, MATCH($B$2, resultados!$A$1:$ZZ$1, 0))</f>
        <v/>
      </c>
      <c r="C29">
        <f>INDEX(resultados!$A$2:$ZZ$1352, 23, MATCH($B$3, resultados!$A$1:$ZZ$1, 0))</f>
        <v/>
      </c>
    </row>
    <row r="30">
      <c r="A30">
        <f>INDEX(resultados!$A$2:$ZZ$1352, 24, MATCH($B$1, resultados!$A$1:$ZZ$1, 0))</f>
        <v/>
      </c>
      <c r="B30">
        <f>INDEX(resultados!$A$2:$ZZ$1352, 24, MATCH($B$2, resultados!$A$1:$ZZ$1, 0))</f>
        <v/>
      </c>
      <c r="C30">
        <f>INDEX(resultados!$A$2:$ZZ$1352, 24, MATCH($B$3, resultados!$A$1:$ZZ$1, 0))</f>
        <v/>
      </c>
    </row>
    <row r="31">
      <c r="A31">
        <f>INDEX(resultados!$A$2:$ZZ$1352, 25, MATCH($B$1, resultados!$A$1:$ZZ$1, 0))</f>
        <v/>
      </c>
      <c r="B31">
        <f>INDEX(resultados!$A$2:$ZZ$1352, 25, MATCH($B$2, resultados!$A$1:$ZZ$1, 0))</f>
        <v/>
      </c>
      <c r="C31">
        <f>INDEX(resultados!$A$2:$ZZ$1352, 25, MATCH($B$3, resultados!$A$1:$ZZ$1, 0))</f>
        <v/>
      </c>
    </row>
    <row r="32">
      <c r="A32">
        <f>INDEX(resultados!$A$2:$ZZ$1352, 26, MATCH($B$1, resultados!$A$1:$ZZ$1, 0))</f>
        <v/>
      </c>
      <c r="B32">
        <f>INDEX(resultados!$A$2:$ZZ$1352, 26, MATCH($B$2, resultados!$A$1:$ZZ$1, 0))</f>
        <v/>
      </c>
      <c r="C32">
        <f>INDEX(resultados!$A$2:$ZZ$1352, 26, MATCH($B$3, resultados!$A$1:$ZZ$1, 0))</f>
        <v/>
      </c>
    </row>
    <row r="33">
      <c r="A33">
        <f>INDEX(resultados!$A$2:$ZZ$1352, 27, MATCH($B$1, resultados!$A$1:$ZZ$1, 0))</f>
        <v/>
      </c>
      <c r="B33">
        <f>INDEX(resultados!$A$2:$ZZ$1352, 27, MATCH($B$2, resultados!$A$1:$ZZ$1, 0))</f>
        <v/>
      </c>
      <c r="C33">
        <f>INDEX(resultados!$A$2:$ZZ$1352, 27, MATCH($B$3, resultados!$A$1:$ZZ$1, 0))</f>
        <v/>
      </c>
    </row>
    <row r="34">
      <c r="A34">
        <f>INDEX(resultados!$A$2:$ZZ$1352, 28, MATCH($B$1, resultados!$A$1:$ZZ$1, 0))</f>
        <v/>
      </c>
      <c r="B34">
        <f>INDEX(resultados!$A$2:$ZZ$1352, 28, MATCH($B$2, resultados!$A$1:$ZZ$1, 0))</f>
        <v/>
      </c>
      <c r="C34">
        <f>INDEX(resultados!$A$2:$ZZ$1352, 28, MATCH($B$3, resultados!$A$1:$ZZ$1, 0))</f>
        <v/>
      </c>
    </row>
    <row r="35">
      <c r="A35">
        <f>INDEX(resultados!$A$2:$ZZ$1352, 29, MATCH($B$1, resultados!$A$1:$ZZ$1, 0))</f>
        <v/>
      </c>
      <c r="B35">
        <f>INDEX(resultados!$A$2:$ZZ$1352, 29, MATCH($B$2, resultados!$A$1:$ZZ$1, 0))</f>
        <v/>
      </c>
      <c r="C35">
        <f>INDEX(resultados!$A$2:$ZZ$1352, 29, MATCH($B$3, resultados!$A$1:$ZZ$1, 0))</f>
        <v/>
      </c>
    </row>
    <row r="36">
      <c r="A36">
        <f>INDEX(resultados!$A$2:$ZZ$1352, 30, MATCH($B$1, resultados!$A$1:$ZZ$1, 0))</f>
        <v/>
      </c>
      <c r="B36">
        <f>INDEX(resultados!$A$2:$ZZ$1352, 30, MATCH($B$2, resultados!$A$1:$ZZ$1, 0))</f>
        <v/>
      </c>
      <c r="C36">
        <f>INDEX(resultados!$A$2:$ZZ$1352, 30, MATCH($B$3, resultados!$A$1:$ZZ$1, 0))</f>
        <v/>
      </c>
    </row>
    <row r="37">
      <c r="A37">
        <f>INDEX(resultados!$A$2:$ZZ$1352, 31, MATCH($B$1, resultados!$A$1:$ZZ$1, 0))</f>
        <v/>
      </c>
      <c r="B37">
        <f>INDEX(resultados!$A$2:$ZZ$1352, 31, MATCH($B$2, resultados!$A$1:$ZZ$1, 0))</f>
        <v/>
      </c>
      <c r="C37">
        <f>INDEX(resultados!$A$2:$ZZ$1352, 31, MATCH($B$3, resultados!$A$1:$ZZ$1, 0))</f>
        <v/>
      </c>
    </row>
    <row r="38">
      <c r="A38">
        <f>INDEX(resultados!$A$2:$ZZ$1352, 32, MATCH($B$1, resultados!$A$1:$ZZ$1, 0))</f>
        <v/>
      </c>
      <c r="B38">
        <f>INDEX(resultados!$A$2:$ZZ$1352, 32, MATCH($B$2, resultados!$A$1:$ZZ$1, 0))</f>
        <v/>
      </c>
      <c r="C38">
        <f>INDEX(resultados!$A$2:$ZZ$1352, 32, MATCH($B$3, resultados!$A$1:$ZZ$1, 0))</f>
        <v/>
      </c>
    </row>
    <row r="39">
      <c r="A39">
        <f>INDEX(resultados!$A$2:$ZZ$1352, 33, MATCH($B$1, resultados!$A$1:$ZZ$1, 0))</f>
        <v/>
      </c>
      <c r="B39">
        <f>INDEX(resultados!$A$2:$ZZ$1352, 33, MATCH($B$2, resultados!$A$1:$ZZ$1, 0))</f>
        <v/>
      </c>
      <c r="C39">
        <f>INDEX(resultados!$A$2:$ZZ$1352, 33, MATCH($B$3, resultados!$A$1:$ZZ$1, 0))</f>
        <v/>
      </c>
    </row>
    <row r="40">
      <c r="A40">
        <f>INDEX(resultados!$A$2:$ZZ$1352, 34, MATCH($B$1, resultados!$A$1:$ZZ$1, 0))</f>
        <v/>
      </c>
      <c r="B40">
        <f>INDEX(resultados!$A$2:$ZZ$1352, 34, MATCH($B$2, resultados!$A$1:$ZZ$1, 0))</f>
        <v/>
      </c>
      <c r="C40">
        <f>INDEX(resultados!$A$2:$ZZ$1352, 34, MATCH($B$3, resultados!$A$1:$ZZ$1, 0))</f>
        <v/>
      </c>
    </row>
    <row r="41">
      <c r="A41">
        <f>INDEX(resultados!$A$2:$ZZ$1352, 35, MATCH($B$1, resultados!$A$1:$ZZ$1, 0))</f>
        <v/>
      </c>
      <c r="B41">
        <f>INDEX(resultados!$A$2:$ZZ$1352, 35, MATCH($B$2, resultados!$A$1:$ZZ$1, 0))</f>
        <v/>
      </c>
      <c r="C41">
        <f>INDEX(resultados!$A$2:$ZZ$1352, 35, MATCH($B$3, resultados!$A$1:$ZZ$1, 0))</f>
        <v/>
      </c>
    </row>
    <row r="42">
      <c r="A42">
        <f>INDEX(resultados!$A$2:$ZZ$1352, 36, MATCH($B$1, resultados!$A$1:$ZZ$1, 0))</f>
        <v/>
      </c>
      <c r="B42">
        <f>INDEX(resultados!$A$2:$ZZ$1352, 36, MATCH($B$2, resultados!$A$1:$ZZ$1, 0))</f>
        <v/>
      </c>
      <c r="C42">
        <f>INDEX(resultados!$A$2:$ZZ$1352, 36, MATCH($B$3, resultados!$A$1:$ZZ$1, 0))</f>
        <v/>
      </c>
    </row>
    <row r="43">
      <c r="A43">
        <f>INDEX(resultados!$A$2:$ZZ$1352, 37, MATCH($B$1, resultados!$A$1:$ZZ$1, 0))</f>
        <v/>
      </c>
      <c r="B43">
        <f>INDEX(resultados!$A$2:$ZZ$1352, 37, MATCH($B$2, resultados!$A$1:$ZZ$1, 0))</f>
        <v/>
      </c>
      <c r="C43">
        <f>INDEX(resultados!$A$2:$ZZ$1352, 37, MATCH($B$3, resultados!$A$1:$ZZ$1, 0))</f>
        <v/>
      </c>
    </row>
    <row r="44">
      <c r="A44">
        <f>INDEX(resultados!$A$2:$ZZ$1352, 38, MATCH($B$1, resultados!$A$1:$ZZ$1, 0))</f>
        <v/>
      </c>
      <c r="B44">
        <f>INDEX(resultados!$A$2:$ZZ$1352, 38, MATCH($B$2, resultados!$A$1:$ZZ$1, 0))</f>
        <v/>
      </c>
      <c r="C44">
        <f>INDEX(resultados!$A$2:$ZZ$1352, 38, MATCH($B$3, resultados!$A$1:$ZZ$1, 0))</f>
        <v/>
      </c>
    </row>
    <row r="45">
      <c r="A45">
        <f>INDEX(resultados!$A$2:$ZZ$1352, 39, MATCH($B$1, resultados!$A$1:$ZZ$1, 0))</f>
        <v/>
      </c>
      <c r="B45">
        <f>INDEX(resultados!$A$2:$ZZ$1352, 39, MATCH($B$2, resultados!$A$1:$ZZ$1, 0))</f>
        <v/>
      </c>
      <c r="C45">
        <f>INDEX(resultados!$A$2:$ZZ$1352, 39, MATCH($B$3, resultados!$A$1:$ZZ$1, 0))</f>
        <v/>
      </c>
    </row>
    <row r="46">
      <c r="A46">
        <f>INDEX(resultados!$A$2:$ZZ$1352, 40, MATCH($B$1, resultados!$A$1:$ZZ$1, 0))</f>
        <v/>
      </c>
      <c r="B46">
        <f>INDEX(resultados!$A$2:$ZZ$1352, 40, MATCH($B$2, resultados!$A$1:$ZZ$1, 0))</f>
        <v/>
      </c>
      <c r="C46">
        <f>INDEX(resultados!$A$2:$ZZ$1352, 40, MATCH($B$3, resultados!$A$1:$ZZ$1, 0))</f>
        <v/>
      </c>
    </row>
    <row r="47">
      <c r="A47">
        <f>INDEX(resultados!$A$2:$ZZ$1352, 41, MATCH($B$1, resultados!$A$1:$ZZ$1, 0))</f>
        <v/>
      </c>
      <c r="B47">
        <f>INDEX(resultados!$A$2:$ZZ$1352, 41, MATCH($B$2, resultados!$A$1:$ZZ$1, 0))</f>
        <v/>
      </c>
      <c r="C47">
        <f>INDEX(resultados!$A$2:$ZZ$1352, 41, MATCH($B$3, resultados!$A$1:$ZZ$1, 0))</f>
        <v/>
      </c>
    </row>
    <row r="48">
      <c r="A48">
        <f>INDEX(resultados!$A$2:$ZZ$1352, 42, MATCH($B$1, resultados!$A$1:$ZZ$1, 0))</f>
        <v/>
      </c>
      <c r="B48">
        <f>INDEX(resultados!$A$2:$ZZ$1352, 42, MATCH($B$2, resultados!$A$1:$ZZ$1, 0))</f>
        <v/>
      </c>
      <c r="C48">
        <f>INDEX(resultados!$A$2:$ZZ$1352, 42, MATCH($B$3, resultados!$A$1:$ZZ$1, 0))</f>
        <v/>
      </c>
    </row>
    <row r="49">
      <c r="A49">
        <f>INDEX(resultados!$A$2:$ZZ$1352, 43, MATCH($B$1, resultados!$A$1:$ZZ$1, 0))</f>
        <v/>
      </c>
      <c r="B49">
        <f>INDEX(resultados!$A$2:$ZZ$1352, 43, MATCH($B$2, resultados!$A$1:$ZZ$1, 0))</f>
        <v/>
      </c>
      <c r="C49">
        <f>INDEX(resultados!$A$2:$ZZ$1352, 43, MATCH($B$3, resultados!$A$1:$ZZ$1, 0))</f>
        <v/>
      </c>
    </row>
    <row r="50">
      <c r="A50">
        <f>INDEX(resultados!$A$2:$ZZ$1352, 44, MATCH($B$1, resultados!$A$1:$ZZ$1, 0))</f>
        <v/>
      </c>
      <c r="B50">
        <f>INDEX(resultados!$A$2:$ZZ$1352, 44, MATCH($B$2, resultados!$A$1:$ZZ$1, 0))</f>
        <v/>
      </c>
      <c r="C50">
        <f>INDEX(resultados!$A$2:$ZZ$1352, 44, MATCH($B$3, resultados!$A$1:$ZZ$1, 0))</f>
        <v/>
      </c>
    </row>
    <row r="51">
      <c r="A51">
        <f>INDEX(resultados!$A$2:$ZZ$1352, 45, MATCH($B$1, resultados!$A$1:$ZZ$1, 0))</f>
        <v/>
      </c>
      <c r="B51">
        <f>INDEX(resultados!$A$2:$ZZ$1352, 45, MATCH($B$2, resultados!$A$1:$ZZ$1, 0))</f>
        <v/>
      </c>
      <c r="C51">
        <f>INDEX(resultados!$A$2:$ZZ$1352, 45, MATCH($B$3, resultados!$A$1:$ZZ$1, 0))</f>
        <v/>
      </c>
    </row>
    <row r="52">
      <c r="A52">
        <f>INDEX(resultados!$A$2:$ZZ$1352, 46, MATCH($B$1, resultados!$A$1:$ZZ$1, 0))</f>
        <v/>
      </c>
      <c r="B52">
        <f>INDEX(resultados!$A$2:$ZZ$1352, 46, MATCH($B$2, resultados!$A$1:$ZZ$1, 0))</f>
        <v/>
      </c>
      <c r="C52">
        <f>INDEX(resultados!$A$2:$ZZ$1352, 46, MATCH($B$3, resultados!$A$1:$ZZ$1, 0))</f>
        <v/>
      </c>
    </row>
    <row r="53">
      <c r="A53">
        <f>INDEX(resultados!$A$2:$ZZ$1352, 47, MATCH($B$1, resultados!$A$1:$ZZ$1, 0))</f>
        <v/>
      </c>
      <c r="B53">
        <f>INDEX(resultados!$A$2:$ZZ$1352, 47, MATCH($B$2, resultados!$A$1:$ZZ$1, 0))</f>
        <v/>
      </c>
      <c r="C53">
        <f>INDEX(resultados!$A$2:$ZZ$1352, 47, MATCH($B$3, resultados!$A$1:$ZZ$1, 0))</f>
        <v/>
      </c>
    </row>
    <row r="54">
      <c r="A54">
        <f>INDEX(resultados!$A$2:$ZZ$1352, 48, MATCH($B$1, resultados!$A$1:$ZZ$1, 0))</f>
        <v/>
      </c>
      <c r="B54">
        <f>INDEX(resultados!$A$2:$ZZ$1352, 48, MATCH($B$2, resultados!$A$1:$ZZ$1, 0))</f>
        <v/>
      </c>
      <c r="C54">
        <f>INDEX(resultados!$A$2:$ZZ$1352, 48, MATCH($B$3, resultados!$A$1:$ZZ$1, 0))</f>
        <v/>
      </c>
    </row>
    <row r="55">
      <c r="A55">
        <f>INDEX(resultados!$A$2:$ZZ$1352, 49, MATCH($B$1, resultados!$A$1:$ZZ$1, 0))</f>
        <v/>
      </c>
      <c r="B55">
        <f>INDEX(resultados!$A$2:$ZZ$1352, 49, MATCH($B$2, resultados!$A$1:$ZZ$1, 0))</f>
        <v/>
      </c>
      <c r="C55">
        <f>INDEX(resultados!$A$2:$ZZ$1352, 49, MATCH($B$3, resultados!$A$1:$ZZ$1, 0))</f>
        <v/>
      </c>
    </row>
    <row r="56">
      <c r="A56">
        <f>INDEX(resultados!$A$2:$ZZ$1352, 50, MATCH($B$1, resultados!$A$1:$ZZ$1, 0))</f>
        <v/>
      </c>
      <c r="B56">
        <f>INDEX(resultados!$A$2:$ZZ$1352, 50, MATCH($B$2, resultados!$A$1:$ZZ$1, 0))</f>
        <v/>
      </c>
      <c r="C56">
        <f>INDEX(resultados!$A$2:$ZZ$1352, 50, MATCH($B$3, resultados!$A$1:$ZZ$1, 0))</f>
        <v/>
      </c>
    </row>
    <row r="57">
      <c r="A57">
        <f>INDEX(resultados!$A$2:$ZZ$1352, 51, MATCH($B$1, resultados!$A$1:$ZZ$1, 0))</f>
        <v/>
      </c>
      <c r="B57">
        <f>INDEX(resultados!$A$2:$ZZ$1352, 51, MATCH($B$2, resultados!$A$1:$ZZ$1, 0))</f>
        <v/>
      </c>
      <c r="C57">
        <f>INDEX(resultados!$A$2:$ZZ$1352, 51, MATCH($B$3, resultados!$A$1:$ZZ$1, 0))</f>
        <v/>
      </c>
    </row>
    <row r="58">
      <c r="A58">
        <f>INDEX(resultados!$A$2:$ZZ$1352, 52, MATCH($B$1, resultados!$A$1:$ZZ$1, 0))</f>
        <v/>
      </c>
      <c r="B58">
        <f>INDEX(resultados!$A$2:$ZZ$1352, 52, MATCH($B$2, resultados!$A$1:$ZZ$1, 0))</f>
        <v/>
      </c>
      <c r="C58">
        <f>INDEX(resultados!$A$2:$ZZ$1352, 52, MATCH($B$3, resultados!$A$1:$ZZ$1, 0))</f>
        <v/>
      </c>
    </row>
    <row r="59">
      <c r="A59">
        <f>INDEX(resultados!$A$2:$ZZ$1352, 53, MATCH($B$1, resultados!$A$1:$ZZ$1, 0))</f>
        <v/>
      </c>
      <c r="B59">
        <f>INDEX(resultados!$A$2:$ZZ$1352, 53, MATCH($B$2, resultados!$A$1:$ZZ$1, 0))</f>
        <v/>
      </c>
      <c r="C59">
        <f>INDEX(resultados!$A$2:$ZZ$1352, 53, MATCH($B$3, resultados!$A$1:$ZZ$1, 0))</f>
        <v/>
      </c>
    </row>
    <row r="60">
      <c r="A60">
        <f>INDEX(resultados!$A$2:$ZZ$1352, 54, MATCH($B$1, resultados!$A$1:$ZZ$1, 0))</f>
        <v/>
      </c>
      <c r="B60">
        <f>INDEX(resultados!$A$2:$ZZ$1352, 54, MATCH($B$2, resultados!$A$1:$ZZ$1, 0))</f>
        <v/>
      </c>
      <c r="C60">
        <f>INDEX(resultados!$A$2:$ZZ$1352, 54, MATCH($B$3, resultados!$A$1:$ZZ$1, 0))</f>
        <v/>
      </c>
    </row>
    <row r="61">
      <c r="A61">
        <f>INDEX(resultados!$A$2:$ZZ$1352, 55, MATCH($B$1, resultados!$A$1:$ZZ$1, 0))</f>
        <v/>
      </c>
      <c r="B61">
        <f>INDEX(resultados!$A$2:$ZZ$1352, 55, MATCH($B$2, resultados!$A$1:$ZZ$1, 0))</f>
        <v/>
      </c>
      <c r="C61">
        <f>INDEX(resultados!$A$2:$ZZ$1352, 55, MATCH($B$3, resultados!$A$1:$ZZ$1, 0))</f>
        <v/>
      </c>
    </row>
    <row r="62">
      <c r="A62">
        <f>INDEX(resultados!$A$2:$ZZ$1352, 56, MATCH($B$1, resultados!$A$1:$ZZ$1, 0))</f>
        <v/>
      </c>
      <c r="B62">
        <f>INDEX(resultados!$A$2:$ZZ$1352, 56, MATCH($B$2, resultados!$A$1:$ZZ$1, 0))</f>
        <v/>
      </c>
      <c r="C62">
        <f>INDEX(resultados!$A$2:$ZZ$1352, 56, MATCH($B$3, resultados!$A$1:$ZZ$1, 0))</f>
        <v/>
      </c>
    </row>
    <row r="63">
      <c r="A63">
        <f>INDEX(resultados!$A$2:$ZZ$1352, 57, MATCH($B$1, resultados!$A$1:$ZZ$1, 0))</f>
        <v/>
      </c>
      <c r="B63">
        <f>INDEX(resultados!$A$2:$ZZ$1352, 57, MATCH($B$2, resultados!$A$1:$ZZ$1, 0))</f>
        <v/>
      </c>
      <c r="C63">
        <f>INDEX(resultados!$A$2:$ZZ$1352, 57, MATCH($B$3, resultados!$A$1:$ZZ$1, 0))</f>
        <v/>
      </c>
    </row>
    <row r="64">
      <c r="A64">
        <f>INDEX(resultados!$A$2:$ZZ$1352, 58, MATCH($B$1, resultados!$A$1:$ZZ$1, 0))</f>
        <v/>
      </c>
      <c r="B64">
        <f>INDEX(resultados!$A$2:$ZZ$1352, 58, MATCH($B$2, resultados!$A$1:$ZZ$1, 0))</f>
        <v/>
      </c>
      <c r="C64">
        <f>INDEX(resultados!$A$2:$ZZ$1352, 58, MATCH($B$3, resultados!$A$1:$ZZ$1, 0))</f>
        <v/>
      </c>
    </row>
    <row r="65">
      <c r="A65">
        <f>INDEX(resultados!$A$2:$ZZ$1352, 59, MATCH($B$1, resultados!$A$1:$ZZ$1, 0))</f>
        <v/>
      </c>
      <c r="B65">
        <f>INDEX(resultados!$A$2:$ZZ$1352, 59, MATCH($B$2, resultados!$A$1:$ZZ$1, 0))</f>
        <v/>
      </c>
      <c r="C65">
        <f>INDEX(resultados!$A$2:$ZZ$1352, 59, MATCH($B$3, resultados!$A$1:$ZZ$1, 0))</f>
        <v/>
      </c>
    </row>
    <row r="66">
      <c r="A66">
        <f>INDEX(resultados!$A$2:$ZZ$1352, 60, MATCH($B$1, resultados!$A$1:$ZZ$1, 0))</f>
        <v/>
      </c>
      <c r="B66">
        <f>INDEX(resultados!$A$2:$ZZ$1352, 60, MATCH($B$2, resultados!$A$1:$ZZ$1, 0))</f>
        <v/>
      </c>
      <c r="C66">
        <f>INDEX(resultados!$A$2:$ZZ$1352, 60, MATCH($B$3, resultados!$A$1:$ZZ$1, 0))</f>
        <v/>
      </c>
    </row>
    <row r="67">
      <c r="A67">
        <f>INDEX(resultados!$A$2:$ZZ$1352, 61, MATCH($B$1, resultados!$A$1:$ZZ$1, 0))</f>
        <v/>
      </c>
      <c r="B67">
        <f>INDEX(resultados!$A$2:$ZZ$1352, 61, MATCH($B$2, resultados!$A$1:$ZZ$1, 0))</f>
        <v/>
      </c>
      <c r="C67">
        <f>INDEX(resultados!$A$2:$ZZ$1352, 61, MATCH($B$3, resultados!$A$1:$ZZ$1, 0))</f>
        <v/>
      </c>
    </row>
    <row r="68">
      <c r="A68">
        <f>INDEX(resultados!$A$2:$ZZ$1352, 62, MATCH($B$1, resultados!$A$1:$ZZ$1, 0))</f>
        <v/>
      </c>
      <c r="B68">
        <f>INDEX(resultados!$A$2:$ZZ$1352, 62, MATCH($B$2, resultados!$A$1:$ZZ$1, 0))</f>
        <v/>
      </c>
      <c r="C68">
        <f>INDEX(resultados!$A$2:$ZZ$1352, 62, MATCH($B$3, resultados!$A$1:$ZZ$1, 0))</f>
        <v/>
      </c>
    </row>
    <row r="69">
      <c r="A69">
        <f>INDEX(resultados!$A$2:$ZZ$1352, 63, MATCH($B$1, resultados!$A$1:$ZZ$1, 0))</f>
        <v/>
      </c>
      <c r="B69">
        <f>INDEX(resultados!$A$2:$ZZ$1352, 63, MATCH($B$2, resultados!$A$1:$ZZ$1, 0))</f>
        <v/>
      </c>
      <c r="C69">
        <f>INDEX(resultados!$A$2:$ZZ$1352, 63, MATCH($B$3, resultados!$A$1:$ZZ$1, 0))</f>
        <v/>
      </c>
    </row>
    <row r="70">
      <c r="A70">
        <f>INDEX(resultados!$A$2:$ZZ$1352, 64, MATCH($B$1, resultados!$A$1:$ZZ$1, 0))</f>
        <v/>
      </c>
      <c r="B70">
        <f>INDEX(resultados!$A$2:$ZZ$1352, 64, MATCH($B$2, resultados!$A$1:$ZZ$1, 0))</f>
        <v/>
      </c>
      <c r="C70">
        <f>INDEX(resultados!$A$2:$ZZ$1352, 64, MATCH($B$3, resultados!$A$1:$ZZ$1, 0))</f>
        <v/>
      </c>
    </row>
    <row r="71">
      <c r="A71">
        <f>INDEX(resultados!$A$2:$ZZ$1352, 65, MATCH($B$1, resultados!$A$1:$ZZ$1, 0))</f>
        <v/>
      </c>
      <c r="B71">
        <f>INDEX(resultados!$A$2:$ZZ$1352, 65, MATCH($B$2, resultados!$A$1:$ZZ$1, 0))</f>
        <v/>
      </c>
      <c r="C71">
        <f>INDEX(resultados!$A$2:$ZZ$1352, 65, MATCH($B$3, resultados!$A$1:$ZZ$1, 0))</f>
        <v/>
      </c>
    </row>
    <row r="72">
      <c r="A72">
        <f>INDEX(resultados!$A$2:$ZZ$1352, 66, MATCH($B$1, resultados!$A$1:$ZZ$1, 0))</f>
        <v/>
      </c>
      <c r="B72">
        <f>INDEX(resultados!$A$2:$ZZ$1352, 66, MATCH($B$2, resultados!$A$1:$ZZ$1, 0))</f>
        <v/>
      </c>
      <c r="C72">
        <f>INDEX(resultados!$A$2:$ZZ$1352, 66, MATCH($B$3, resultados!$A$1:$ZZ$1, 0))</f>
        <v/>
      </c>
    </row>
    <row r="73">
      <c r="A73">
        <f>INDEX(resultados!$A$2:$ZZ$1352, 67, MATCH($B$1, resultados!$A$1:$ZZ$1, 0))</f>
        <v/>
      </c>
      <c r="B73">
        <f>INDEX(resultados!$A$2:$ZZ$1352, 67, MATCH($B$2, resultados!$A$1:$ZZ$1, 0))</f>
        <v/>
      </c>
      <c r="C73">
        <f>INDEX(resultados!$A$2:$ZZ$1352, 67, MATCH($B$3, resultados!$A$1:$ZZ$1, 0))</f>
        <v/>
      </c>
    </row>
    <row r="74">
      <c r="A74">
        <f>INDEX(resultados!$A$2:$ZZ$1352, 68, MATCH($B$1, resultados!$A$1:$ZZ$1, 0))</f>
        <v/>
      </c>
      <c r="B74">
        <f>INDEX(resultados!$A$2:$ZZ$1352, 68, MATCH($B$2, resultados!$A$1:$ZZ$1, 0))</f>
        <v/>
      </c>
      <c r="C74">
        <f>INDEX(resultados!$A$2:$ZZ$1352, 68, MATCH($B$3, resultados!$A$1:$ZZ$1, 0))</f>
        <v/>
      </c>
    </row>
    <row r="75">
      <c r="A75">
        <f>INDEX(resultados!$A$2:$ZZ$1352, 69, MATCH($B$1, resultados!$A$1:$ZZ$1, 0))</f>
        <v/>
      </c>
      <c r="B75">
        <f>INDEX(resultados!$A$2:$ZZ$1352, 69, MATCH($B$2, resultados!$A$1:$ZZ$1, 0))</f>
        <v/>
      </c>
      <c r="C75">
        <f>INDEX(resultados!$A$2:$ZZ$1352, 69, MATCH($B$3, resultados!$A$1:$ZZ$1, 0))</f>
        <v/>
      </c>
    </row>
    <row r="76">
      <c r="A76">
        <f>INDEX(resultados!$A$2:$ZZ$1352, 70, MATCH($B$1, resultados!$A$1:$ZZ$1, 0))</f>
        <v/>
      </c>
      <c r="B76">
        <f>INDEX(resultados!$A$2:$ZZ$1352, 70, MATCH($B$2, resultados!$A$1:$ZZ$1, 0))</f>
        <v/>
      </c>
      <c r="C76">
        <f>INDEX(resultados!$A$2:$ZZ$1352, 70, MATCH($B$3, resultados!$A$1:$ZZ$1, 0))</f>
        <v/>
      </c>
    </row>
    <row r="77">
      <c r="A77">
        <f>INDEX(resultados!$A$2:$ZZ$1352, 71, MATCH($B$1, resultados!$A$1:$ZZ$1, 0))</f>
        <v/>
      </c>
      <c r="B77">
        <f>INDEX(resultados!$A$2:$ZZ$1352, 71, MATCH($B$2, resultados!$A$1:$ZZ$1, 0))</f>
        <v/>
      </c>
      <c r="C77">
        <f>INDEX(resultados!$A$2:$ZZ$1352, 71, MATCH($B$3, resultados!$A$1:$ZZ$1, 0))</f>
        <v/>
      </c>
    </row>
    <row r="78">
      <c r="A78">
        <f>INDEX(resultados!$A$2:$ZZ$1352, 72, MATCH($B$1, resultados!$A$1:$ZZ$1, 0))</f>
        <v/>
      </c>
      <c r="B78">
        <f>INDEX(resultados!$A$2:$ZZ$1352, 72, MATCH($B$2, resultados!$A$1:$ZZ$1, 0))</f>
        <v/>
      </c>
      <c r="C78">
        <f>INDEX(resultados!$A$2:$ZZ$1352, 72, MATCH($B$3, resultados!$A$1:$ZZ$1, 0))</f>
        <v/>
      </c>
    </row>
    <row r="79">
      <c r="A79">
        <f>INDEX(resultados!$A$2:$ZZ$1352, 73, MATCH($B$1, resultados!$A$1:$ZZ$1, 0))</f>
        <v/>
      </c>
      <c r="B79">
        <f>INDEX(resultados!$A$2:$ZZ$1352, 73, MATCH($B$2, resultados!$A$1:$ZZ$1, 0))</f>
        <v/>
      </c>
      <c r="C79">
        <f>INDEX(resultados!$A$2:$ZZ$1352, 73, MATCH($B$3, resultados!$A$1:$ZZ$1, 0))</f>
        <v/>
      </c>
    </row>
    <row r="80">
      <c r="A80">
        <f>INDEX(resultados!$A$2:$ZZ$1352, 74, MATCH($B$1, resultados!$A$1:$ZZ$1, 0))</f>
        <v/>
      </c>
      <c r="B80">
        <f>INDEX(resultados!$A$2:$ZZ$1352, 74, MATCH($B$2, resultados!$A$1:$ZZ$1, 0))</f>
        <v/>
      </c>
      <c r="C80">
        <f>INDEX(resultados!$A$2:$ZZ$1352, 74, MATCH($B$3, resultados!$A$1:$ZZ$1, 0))</f>
        <v/>
      </c>
    </row>
    <row r="81">
      <c r="A81">
        <f>INDEX(resultados!$A$2:$ZZ$1352, 75, MATCH($B$1, resultados!$A$1:$ZZ$1, 0))</f>
        <v/>
      </c>
      <c r="B81">
        <f>INDEX(resultados!$A$2:$ZZ$1352, 75, MATCH($B$2, resultados!$A$1:$ZZ$1, 0))</f>
        <v/>
      </c>
      <c r="C81">
        <f>INDEX(resultados!$A$2:$ZZ$1352, 75, MATCH($B$3, resultados!$A$1:$ZZ$1, 0))</f>
        <v/>
      </c>
    </row>
    <row r="82">
      <c r="A82">
        <f>INDEX(resultados!$A$2:$ZZ$1352, 76, MATCH($B$1, resultados!$A$1:$ZZ$1, 0))</f>
        <v/>
      </c>
      <c r="B82">
        <f>INDEX(resultados!$A$2:$ZZ$1352, 76, MATCH($B$2, resultados!$A$1:$ZZ$1, 0))</f>
        <v/>
      </c>
      <c r="C82">
        <f>INDEX(resultados!$A$2:$ZZ$1352, 76, MATCH($B$3, resultados!$A$1:$ZZ$1, 0))</f>
        <v/>
      </c>
    </row>
    <row r="83">
      <c r="A83">
        <f>INDEX(resultados!$A$2:$ZZ$1352, 77, MATCH($B$1, resultados!$A$1:$ZZ$1, 0))</f>
        <v/>
      </c>
      <c r="B83">
        <f>INDEX(resultados!$A$2:$ZZ$1352, 77, MATCH($B$2, resultados!$A$1:$ZZ$1, 0))</f>
        <v/>
      </c>
      <c r="C83">
        <f>INDEX(resultados!$A$2:$ZZ$1352, 77, MATCH($B$3, resultados!$A$1:$ZZ$1, 0))</f>
        <v/>
      </c>
    </row>
    <row r="84">
      <c r="A84">
        <f>INDEX(resultados!$A$2:$ZZ$1352, 78, MATCH($B$1, resultados!$A$1:$ZZ$1, 0))</f>
        <v/>
      </c>
      <c r="B84">
        <f>INDEX(resultados!$A$2:$ZZ$1352, 78, MATCH($B$2, resultados!$A$1:$ZZ$1, 0))</f>
        <v/>
      </c>
      <c r="C84">
        <f>INDEX(resultados!$A$2:$ZZ$1352, 78, MATCH($B$3, resultados!$A$1:$ZZ$1, 0))</f>
        <v/>
      </c>
    </row>
    <row r="85">
      <c r="A85">
        <f>INDEX(resultados!$A$2:$ZZ$1352, 79, MATCH($B$1, resultados!$A$1:$ZZ$1, 0))</f>
        <v/>
      </c>
      <c r="B85">
        <f>INDEX(resultados!$A$2:$ZZ$1352, 79, MATCH($B$2, resultados!$A$1:$ZZ$1, 0))</f>
        <v/>
      </c>
      <c r="C85">
        <f>INDEX(resultados!$A$2:$ZZ$1352, 79, MATCH($B$3, resultados!$A$1:$ZZ$1, 0))</f>
        <v/>
      </c>
    </row>
    <row r="86">
      <c r="A86">
        <f>INDEX(resultados!$A$2:$ZZ$1352, 80, MATCH($B$1, resultados!$A$1:$ZZ$1, 0))</f>
        <v/>
      </c>
      <c r="B86">
        <f>INDEX(resultados!$A$2:$ZZ$1352, 80, MATCH($B$2, resultados!$A$1:$ZZ$1, 0))</f>
        <v/>
      </c>
      <c r="C86">
        <f>INDEX(resultados!$A$2:$ZZ$1352, 80, MATCH($B$3, resultados!$A$1:$ZZ$1, 0))</f>
        <v/>
      </c>
    </row>
    <row r="87">
      <c r="A87">
        <f>INDEX(resultados!$A$2:$ZZ$1352, 81, MATCH($B$1, resultados!$A$1:$ZZ$1, 0))</f>
        <v/>
      </c>
      <c r="B87">
        <f>INDEX(resultados!$A$2:$ZZ$1352, 81, MATCH($B$2, resultados!$A$1:$ZZ$1, 0))</f>
        <v/>
      </c>
      <c r="C87">
        <f>INDEX(resultados!$A$2:$ZZ$1352, 81, MATCH($B$3, resultados!$A$1:$ZZ$1, 0))</f>
        <v/>
      </c>
    </row>
    <row r="88">
      <c r="A88">
        <f>INDEX(resultados!$A$2:$ZZ$1352, 82, MATCH($B$1, resultados!$A$1:$ZZ$1, 0))</f>
        <v/>
      </c>
      <c r="B88">
        <f>INDEX(resultados!$A$2:$ZZ$1352, 82, MATCH($B$2, resultados!$A$1:$ZZ$1, 0))</f>
        <v/>
      </c>
      <c r="C88">
        <f>INDEX(resultados!$A$2:$ZZ$1352, 82, MATCH($B$3, resultados!$A$1:$ZZ$1, 0))</f>
        <v/>
      </c>
    </row>
    <row r="89">
      <c r="A89">
        <f>INDEX(resultados!$A$2:$ZZ$1352, 83, MATCH($B$1, resultados!$A$1:$ZZ$1, 0))</f>
        <v/>
      </c>
      <c r="B89">
        <f>INDEX(resultados!$A$2:$ZZ$1352, 83, MATCH($B$2, resultados!$A$1:$ZZ$1, 0))</f>
        <v/>
      </c>
      <c r="C89">
        <f>INDEX(resultados!$A$2:$ZZ$1352, 83, MATCH($B$3, resultados!$A$1:$ZZ$1, 0))</f>
        <v/>
      </c>
    </row>
    <row r="90">
      <c r="A90">
        <f>INDEX(resultados!$A$2:$ZZ$1352, 84, MATCH($B$1, resultados!$A$1:$ZZ$1, 0))</f>
        <v/>
      </c>
      <c r="B90">
        <f>INDEX(resultados!$A$2:$ZZ$1352, 84, MATCH($B$2, resultados!$A$1:$ZZ$1, 0))</f>
        <v/>
      </c>
      <c r="C90">
        <f>INDEX(resultados!$A$2:$ZZ$1352, 84, MATCH($B$3, resultados!$A$1:$ZZ$1, 0))</f>
        <v/>
      </c>
    </row>
    <row r="91">
      <c r="A91">
        <f>INDEX(resultados!$A$2:$ZZ$1352, 85, MATCH($B$1, resultados!$A$1:$ZZ$1, 0))</f>
        <v/>
      </c>
      <c r="B91">
        <f>INDEX(resultados!$A$2:$ZZ$1352, 85, MATCH($B$2, resultados!$A$1:$ZZ$1, 0))</f>
        <v/>
      </c>
      <c r="C91">
        <f>INDEX(resultados!$A$2:$ZZ$1352, 85, MATCH($B$3, resultados!$A$1:$ZZ$1, 0))</f>
        <v/>
      </c>
    </row>
    <row r="92">
      <c r="A92">
        <f>INDEX(resultados!$A$2:$ZZ$1352, 86, MATCH($B$1, resultados!$A$1:$ZZ$1, 0))</f>
        <v/>
      </c>
      <c r="B92">
        <f>INDEX(resultados!$A$2:$ZZ$1352, 86, MATCH($B$2, resultados!$A$1:$ZZ$1, 0))</f>
        <v/>
      </c>
      <c r="C92">
        <f>INDEX(resultados!$A$2:$ZZ$1352, 86, MATCH($B$3, resultados!$A$1:$ZZ$1, 0))</f>
        <v/>
      </c>
    </row>
    <row r="93">
      <c r="A93">
        <f>INDEX(resultados!$A$2:$ZZ$1352, 87, MATCH($B$1, resultados!$A$1:$ZZ$1, 0))</f>
        <v/>
      </c>
      <c r="B93">
        <f>INDEX(resultados!$A$2:$ZZ$1352, 87, MATCH($B$2, resultados!$A$1:$ZZ$1, 0))</f>
        <v/>
      </c>
      <c r="C93">
        <f>INDEX(resultados!$A$2:$ZZ$1352, 87, MATCH($B$3, resultados!$A$1:$ZZ$1, 0))</f>
        <v/>
      </c>
    </row>
    <row r="94">
      <c r="A94">
        <f>INDEX(resultados!$A$2:$ZZ$1352, 88, MATCH($B$1, resultados!$A$1:$ZZ$1, 0))</f>
        <v/>
      </c>
      <c r="B94">
        <f>INDEX(resultados!$A$2:$ZZ$1352, 88, MATCH($B$2, resultados!$A$1:$ZZ$1, 0))</f>
        <v/>
      </c>
      <c r="C94">
        <f>INDEX(resultados!$A$2:$ZZ$1352, 88, MATCH($B$3, resultados!$A$1:$ZZ$1, 0))</f>
        <v/>
      </c>
    </row>
    <row r="95">
      <c r="A95">
        <f>INDEX(resultados!$A$2:$ZZ$1352, 89, MATCH($B$1, resultados!$A$1:$ZZ$1, 0))</f>
        <v/>
      </c>
      <c r="B95">
        <f>INDEX(resultados!$A$2:$ZZ$1352, 89, MATCH($B$2, resultados!$A$1:$ZZ$1, 0))</f>
        <v/>
      </c>
      <c r="C95">
        <f>INDEX(resultados!$A$2:$ZZ$1352, 89, MATCH($B$3, resultados!$A$1:$ZZ$1, 0))</f>
        <v/>
      </c>
    </row>
    <row r="96">
      <c r="A96">
        <f>INDEX(resultados!$A$2:$ZZ$1352, 90, MATCH($B$1, resultados!$A$1:$ZZ$1, 0))</f>
        <v/>
      </c>
      <c r="B96">
        <f>INDEX(resultados!$A$2:$ZZ$1352, 90, MATCH($B$2, resultados!$A$1:$ZZ$1, 0))</f>
        <v/>
      </c>
      <c r="C96">
        <f>INDEX(resultados!$A$2:$ZZ$1352, 90, MATCH($B$3, resultados!$A$1:$ZZ$1, 0))</f>
        <v/>
      </c>
    </row>
    <row r="97">
      <c r="A97">
        <f>INDEX(resultados!$A$2:$ZZ$1352, 91, MATCH($B$1, resultados!$A$1:$ZZ$1, 0))</f>
        <v/>
      </c>
      <c r="B97">
        <f>INDEX(resultados!$A$2:$ZZ$1352, 91, MATCH($B$2, resultados!$A$1:$ZZ$1, 0))</f>
        <v/>
      </c>
      <c r="C97">
        <f>INDEX(resultados!$A$2:$ZZ$1352, 91, MATCH($B$3, resultados!$A$1:$ZZ$1, 0))</f>
        <v/>
      </c>
    </row>
    <row r="98">
      <c r="A98">
        <f>INDEX(resultados!$A$2:$ZZ$1352, 92, MATCH($B$1, resultados!$A$1:$ZZ$1, 0))</f>
        <v/>
      </c>
      <c r="B98">
        <f>INDEX(resultados!$A$2:$ZZ$1352, 92, MATCH($B$2, resultados!$A$1:$ZZ$1, 0))</f>
        <v/>
      </c>
      <c r="C98">
        <f>INDEX(resultados!$A$2:$ZZ$1352, 92, MATCH($B$3, resultados!$A$1:$ZZ$1, 0))</f>
        <v/>
      </c>
    </row>
    <row r="99">
      <c r="A99">
        <f>INDEX(resultados!$A$2:$ZZ$1352, 93, MATCH($B$1, resultados!$A$1:$ZZ$1, 0))</f>
        <v/>
      </c>
      <c r="B99">
        <f>INDEX(resultados!$A$2:$ZZ$1352, 93, MATCH($B$2, resultados!$A$1:$ZZ$1, 0))</f>
        <v/>
      </c>
      <c r="C99">
        <f>INDEX(resultados!$A$2:$ZZ$1352, 93, MATCH($B$3, resultados!$A$1:$ZZ$1, 0))</f>
        <v/>
      </c>
    </row>
    <row r="100">
      <c r="A100">
        <f>INDEX(resultados!$A$2:$ZZ$1352, 94, MATCH($B$1, resultados!$A$1:$ZZ$1, 0))</f>
        <v/>
      </c>
      <c r="B100">
        <f>INDEX(resultados!$A$2:$ZZ$1352, 94, MATCH($B$2, resultados!$A$1:$ZZ$1, 0))</f>
        <v/>
      </c>
      <c r="C100">
        <f>INDEX(resultados!$A$2:$ZZ$1352, 94, MATCH($B$3, resultados!$A$1:$ZZ$1, 0))</f>
        <v/>
      </c>
    </row>
    <row r="101">
      <c r="A101">
        <f>INDEX(resultados!$A$2:$ZZ$1352, 95, MATCH($B$1, resultados!$A$1:$ZZ$1, 0))</f>
        <v/>
      </c>
      <c r="B101">
        <f>INDEX(resultados!$A$2:$ZZ$1352, 95, MATCH($B$2, resultados!$A$1:$ZZ$1, 0))</f>
        <v/>
      </c>
      <c r="C101">
        <f>INDEX(resultados!$A$2:$ZZ$1352, 95, MATCH($B$3, resultados!$A$1:$ZZ$1, 0))</f>
        <v/>
      </c>
    </row>
    <row r="102">
      <c r="A102">
        <f>INDEX(resultados!$A$2:$ZZ$1352, 96, MATCH($B$1, resultados!$A$1:$ZZ$1, 0))</f>
        <v/>
      </c>
      <c r="B102">
        <f>INDEX(resultados!$A$2:$ZZ$1352, 96, MATCH($B$2, resultados!$A$1:$ZZ$1, 0))</f>
        <v/>
      </c>
      <c r="C102">
        <f>INDEX(resultados!$A$2:$ZZ$1352, 96, MATCH($B$3, resultados!$A$1:$ZZ$1, 0))</f>
        <v/>
      </c>
    </row>
    <row r="103">
      <c r="A103">
        <f>INDEX(resultados!$A$2:$ZZ$1352, 97, MATCH($B$1, resultados!$A$1:$ZZ$1, 0))</f>
        <v/>
      </c>
      <c r="B103">
        <f>INDEX(resultados!$A$2:$ZZ$1352, 97, MATCH($B$2, resultados!$A$1:$ZZ$1, 0))</f>
        <v/>
      </c>
      <c r="C103">
        <f>INDEX(resultados!$A$2:$ZZ$1352, 97, MATCH($B$3, resultados!$A$1:$ZZ$1, 0))</f>
        <v/>
      </c>
    </row>
    <row r="104">
      <c r="A104">
        <f>INDEX(resultados!$A$2:$ZZ$1352, 98, MATCH($B$1, resultados!$A$1:$ZZ$1, 0))</f>
        <v/>
      </c>
      <c r="B104">
        <f>INDEX(resultados!$A$2:$ZZ$1352, 98, MATCH($B$2, resultados!$A$1:$ZZ$1, 0))</f>
        <v/>
      </c>
      <c r="C104">
        <f>INDEX(resultados!$A$2:$ZZ$1352, 98, MATCH($B$3, resultados!$A$1:$ZZ$1, 0))</f>
        <v/>
      </c>
    </row>
    <row r="105">
      <c r="A105">
        <f>INDEX(resultados!$A$2:$ZZ$1352, 99, MATCH($B$1, resultados!$A$1:$ZZ$1, 0))</f>
        <v/>
      </c>
      <c r="B105">
        <f>INDEX(resultados!$A$2:$ZZ$1352, 99, MATCH($B$2, resultados!$A$1:$ZZ$1, 0))</f>
        <v/>
      </c>
      <c r="C105">
        <f>INDEX(resultados!$A$2:$ZZ$1352, 99, MATCH($B$3, resultados!$A$1:$ZZ$1, 0))</f>
        <v/>
      </c>
    </row>
    <row r="106">
      <c r="A106">
        <f>INDEX(resultados!$A$2:$ZZ$1352, 100, MATCH($B$1, resultados!$A$1:$ZZ$1, 0))</f>
        <v/>
      </c>
      <c r="B106">
        <f>INDEX(resultados!$A$2:$ZZ$1352, 100, MATCH($B$2, resultados!$A$1:$ZZ$1, 0))</f>
        <v/>
      </c>
      <c r="C106">
        <f>INDEX(resultados!$A$2:$ZZ$1352, 100, MATCH($B$3, resultados!$A$1:$ZZ$1, 0))</f>
        <v/>
      </c>
    </row>
    <row r="107">
      <c r="A107">
        <f>INDEX(resultados!$A$2:$ZZ$1352, 101, MATCH($B$1, resultados!$A$1:$ZZ$1, 0))</f>
        <v/>
      </c>
      <c r="B107">
        <f>INDEX(resultados!$A$2:$ZZ$1352, 101, MATCH($B$2, resultados!$A$1:$ZZ$1, 0))</f>
        <v/>
      </c>
      <c r="C107">
        <f>INDEX(resultados!$A$2:$ZZ$1352, 101, MATCH($B$3, resultados!$A$1:$ZZ$1, 0))</f>
        <v/>
      </c>
    </row>
    <row r="108">
      <c r="A108">
        <f>INDEX(resultados!$A$2:$ZZ$1352, 102, MATCH($B$1, resultados!$A$1:$ZZ$1, 0))</f>
        <v/>
      </c>
      <c r="B108">
        <f>INDEX(resultados!$A$2:$ZZ$1352, 102, MATCH($B$2, resultados!$A$1:$ZZ$1, 0))</f>
        <v/>
      </c>
      <c r="C108">
        <f>INDEX(resultados!$A$2:$ZZ$1352, 102, MATCH($B$3, resultados!$A$1:$ZZ$1, 0))</f>
        <v/>
      </c>
    </row>
    <row r="109">
      <c r="A109">
        <f>INDEX(resultados!$A$2:$ZZ$1352, 103, MATCH($B$1, resultados!$A$1:$ZZ$1, 0))</f>
        <v/>
      </c>
      <c r="B109">
        <f>INDEX(resultados!$A$2:$ZZ$1352, 103, MATCH($B$2, resultados!$A$1:$ZZ$1, 0))</f>
        <v/>
      </c>
      <c r="C109">
        <f>INDEX(resultados!$A$2:$ZZ$1352, 103, MATCH($B$3, resultados!$A$1:$ZZ$1, 0))</f>
        <v/>
      </c>
    </row>
    <row r="110">
      <c r="A110">
        <f>INDEX(resultados!$A$2:$ZZ$1352, 104, MATCH($B$1, resultados!$A$1:$ZZ$1, 0))</f>
        <v/>
      </c>
      <c r="B110">
        <f>INDEX(resultados!$A$2:$ZZ$1352, 104, MATCH($B$2, resultados!$A$1:$ZZ$1, 0))</f>
        <v/>
      </c>
      <c r="C110">
        <f>INDEX(resultados!$A$2:$ZZ$1352, 104, MATCH($B$3, resultados!$A$1:$ZZ$1, 0))</f>
        <v/>
      </c>
    </row>
    <row r="111">
      <c r="A111">
        <f>INDEX(resultados!$A$2:$ZZ$1352, 105, MATCH($B$1, resultados!$A$1:$ZZ$1, 0))</f>
        <v/>
      </c>
      <c r="B111">
        <f>INDEX(resultados!$A$2:$ZZ$1352, 105, MATCH($B$2, resultados!$A$1:$ZZ$1, 0))</f>
        <v/>
      </c>
      <c r="C111">
        <f>INDEX(resultados!$A$2:$ZZ$1352, 105, MATCH($B$3, resultados!$A$1:$ZZ$1, 0))</f>
        <v/>
      </c>
    </row>
    <row r="112">
      <c r="A112">
        <f>INDEX(resultados!$A$2:$ZZ$1352, 106, MATCH($B$1, resultados!$A$1:$ZZ$1, 0))</f>
        <v/>
      </c>
      <c r="B112">
        <f>INDEX(resultados!$A$2:$ZZ$1352, 106, MATCH($B$2, resultados!$A$1:$ZZ$1, 0))</f>
        <v/>
      </c>
      <c r="C112">
        <f>INDEX(resultados!$A$2:$ZZ$1352, 106, MATCH($B$3, resultados!$A$1:$ZZ$1, 0))</f>
        <v/>
      </c>
    </row>
    <row r="113">
      <c r="A113">
        <f>INDEX(resultados!$A$2:$ZZ$1352, 107, MATCH($B$1, resultados!$A$1:$ZZ$1, 0))</f>
        <v/>
      </c>
      <c r="B113">
        <f>INDEX(resultados!$A$2:$ZZ$1352, 107, MATCH($B$2, resultados!$A$1:$ZZ$1, 0))</f>
        <v/>
      </c>
      <c r="C113">
        <f>INDEX(resultados!$A$2:$ZZ$1352, 107, MATCH($B$3, resultados!$A$1:$ZZ$1, 0))</f>
        <v/>
      </c>
    </row>
    <row r="114">
      <c r="A114">
        <f>INDEX(resultados!$A$2:$ZZ$1352, 108, MATCH($B$1, resultados!$A$1:$ZZ$1, 0))</f>
        <v/>
      </c>
      <c r="B114">
        <f>INDEX(resultados!$A$2:$ZZ$1352, 108, MATCH($B$2, resultados!$A$1:$ZZ$1, 0))</f>
        <v/>
      </c>
      <c r="C114">
        <f>INDEX(resultados!$A$2:$ZZ$1352, 108, MATCH($B$3, resultados!$A$1:$ZZ$1, 0))</f>
        <v/>
      </c>
    </row>
    <row r="115">
      <c r="A115">
        <f>INDEX(resultados!$A$2:$ZZ$1352, 109, MATCH($B$1, resultados!$A$1:$ZZ$1, 0))</f>
        <v/>
      </c>
      <c r="B115">
        <f>INDEX(resultados!$A$2:$ZZ$1352, 109, MATCH($B$2, resultados!$A$1:$ZZ$1, 0))</f>
        <v/>
      </c>
      <c r="C115">
        <f>INDEX(resultados!$A$2:$ZZ$1352, 109, MATCH($B$3, resultados!$A$1:$ZZ$1, 0))</f>
        <v/>
      </c>
    </row>
    <row r="116">
      <c r="A116">
        <f>INDEX(resultados!$A$2:$ZZ$1352, 110, MATCH($B$1, resultados!$A$1:$ZZ$1, 0))</f>
        <v/>
      </c>
      <c r="B116">
        <f>INDEX(resultados!$A$2:$ZZ$1352, 110, MATCH($B$2, resultados!$A$1:$ZZ$1, 0))</f>
        <v/>
      </c>
      <c r="C116">
        <f>INDEX(resultados!$A$2:$ZZ$1352, 110, MATCH($B$3, resultados!$A$1:$ZZ$1, 0))</f>
        <v/>
      </c>
    </row>
    <row r="117">
      <c r="A117">
        <f>INDEX(resultados!$A$2:$ZZ$1352, 111, MATCH($B$1, resultados!$A$1:$ZZ$1, 0))</f>
        <v/>
      </c>
      <c r="B117">
        <f>INDEX(resultados!$A$2:$ZZ$1352, 111, MATCH($B$2, resultados!$A$1:$ZZ$1, 0))</f>
        <v/>
      </c>
      <c r="C117">
        <f>INDEX(resultados!$A$2:$ZZ$1352, 111, MATCH($B$3, resultados!$A$1:$ZZ$1, 0))</f>
        <v/>
      </c>
    </row>
    <row r="118">
      <c r="A118">
        <f>INDEX(resultados!$A$2:$ZZ$1352, 112, MATCH($B$1, resultados!$A$1:$ZZ$1, 0))</f>
        <v/>
      </c>
      <c r="B118">
        <f>INDEX(resultados!$A$2:$ZZ$1352, 112, MATCH($B$2, resultados!$A$1:$ZZ$1, 0))</f>
        <v/>
      </c>
      <c r="C118">
        <f>INDEX(resultados!$A$2:$ZZ$1352, 112, MATCH($B$3, resultados!$A$1:$ZZ$1, 0))</f>
        <v/>
      </c>
    </row>
    <row r="119">
      <c r="A119">
        <f>INDEX(resultados!$A$2:$ZZ$1352, 113, MATCH($B$1, resultados!$A$1:$ZZ$1, 0))</f>
        <v/>
      </c>
      <c r="B119">
        <f>INDEX(resultados!$A$2:$ZZ$1352, 113, MATCH($B$2, resultados!$A$1:$ZZ$1, 0))</f>
        <v/>
      </c>
      <c r="C119">
        <f>INDEX(resultados!$A$2:$ZZ$1352, 113, MATCH($B$3, resultados!$A$1:$ZZ$1, 0))</f>
        <v/>
      </c>
    </row>
    <row r="120">
      <c r="A120">
        <f>INDEX(resultados!$A$2:$ZZ$1352, 114, MATCH($B$1, resultados!$A$1:$ZZ$1, 0))</f>
        <v/>
      </c>
      <c r="B120">
        <f>INDEX(resultados!$A$2:$ZZ$1352, 114, MATCH($B$2, resultados!$A$1:$ZZ$1, 0))</f>
        <v/>
      </c>
      <c r="C120">
        <f>INDEX(resultados!$A$2:$ZZ$1352, 114, MATCH($B$3, resultados!$A$1:$ZZ$1, 0))</f>
        <v/>
      </c>
    </row>
    <row r="121">
      <c r="A121">
        <f>INDEX(resultados!$A$2:$ZZ$1352, 115, MATCH($B$1, resultados!$A$1:$ZZ$1, 0))</f>
        <v/>
      </c>
      <c r="B121">
        <f>INDEX(resultados!$A$2:$ZZ$1352, 115, MATCH($B$2, resultados!$A$1:$ZZ$1, 0))</f>
        <v/>
      </c>
      <c r="C121">
        <f>INDEX(resultados!$A$2:$ZZ$1352, 115, MATCH($B$3, resultados!$A$1:$ZZ$1, 0))</f>
        <v/>
      </c>
    </row>
    <row r="122">
      <c r="A122">
        <f>INDEX(resultados!$A$2:$ZZ$1352, 116, MATCH($B$1, resultados!$A$1:$ZZ$1, 0))</f>
        <v/>
      </c>
      <c r="B122">
        <f>INDEX(resultados!$A$2:$ZZ$1352, 116, MATCH($B$2, resultados!$A$1:$ZZ$1, 0))</f>
        <v/>
      </c>
      <c r="C122">
        <f>INDEX(resultados!$A$2:$ZZ$1352, 116, MATCH($B$3, resultados!$A$1:$ZZ$1, 0))</f>
        <v/>
      </c>
    </row>
    <row r="123">
      <c r="A123">
        <f>INDEX(resultados!$A$2:$ZZ$1352, 117, MATCH($B$1, resultados!$A$1:$ZZ$1, 0))</f>
        <v/>
      </c>
      <c r="B123">
        <f>INDEX(resultados!$A$2:$ZZ$1352, 117, MATCH($B$2, resultados!$A$1:$ZZ$1, 0))</f>
        <v/>
      </c>
      <c r="C123">
        <f>INDEX(resultados!$A$2:$ZZ$1352, 117, MATCH($B$3, resultados!$A$1:$ZZ$1, 0))</f>
        <v/>
      </c>
    </row>
    <row r="124">
      <c r="A124">
        <f>INDEX(resultados!$A$2:$ZZ$1352, 118, MATCH($B$1, resultados!$A$1:$ZZ$1, 0))</f>
        <v/>
      </c>
      <c r="B124">
        <f>INDEX(resultados!$A$2:$ZZ$1352, 118, MATCH($B$2, resultados!$A$1:$ZZ$1, 0))</f>
        <v/>
      </c>
      <c r="C124">
        <f>INDEX(resultados!$A$2:$ZZ$1352, 118, MATCH($B$3, resultados!$A$1:$ZZ$1, 0))</f>
        <v/>
      </c>
    </row>
    <row r="125">
      <c r="A125">
        <f>INDEX(resultados!$A$2:$ZZ$1352, 119, MATCH($B$1, resultados!$A$1:$ZZ$1, 0))</f>
        <v/>
      </c>
      <c r="B125">
        <f>INDEX(resultados!$A$2:$ZZ$1352, 119, MATCH($B$2, resultados!$A$1:$ZZ$1, 0))</f>
        <v/>
      </c>
      <c r="C125">
        <f>INDEX(resultados!$A$2:$ZZ$1352, 119, MATCH($B$3, resultados!$A$1:$ZZ$1, 0))</f>
        <v/>
      </c>
    </row>
    <row r="126">
      <c r="A126">
        <f>INDEX(resultados!$A$2:$ZZ$1352, 120, MATCH($B$1, resultados!$A$1:$ZZ$1, 0))</f>
        <v/>
      </c>
      <c r="B126">
        <f>INDEX(resultados!$A$2:$ZZ$1352, 120, MATCH($B$2, resultados!$A$1:$ZZ$1, 0))</f>
        <v/>
      </c>
      <c r="C126">
        <f>INDEX(resultados!$A$2:$ZZ$1352, 120, MATCH($B$3, resultados!$A$1:$ZZ$1, 0))</f>
        <v/>
      </c>
    </row>
    <row r="127">
      <c r="A127">
        <f>INDEX(resultados!$A$2:$ZZ$1352, 121, MATCH($B$1, resultados!$A$1:$ZZ$1, 0))</f>
        <v/>
      </c>
      <c r="B127">
        <f>INDEX(resultados!$A$2:$ZZ$1352, 121, MATCH($B$2, resultados!$A$1:$ZZ$1, 0))</f>
        <v/>
      </c>
      <c r="C127">
        <f>INDEX(resultados!$A$2:$ZZ$1352, 121, MATCH($B$3, resultados!$A$1:$ZZ$1, 0))</f>
        <v/>
      </c>
    </row>
    <row r="128">
      <c r="A128">
        <f>INDEX(resultados!$A$2:$ZZ$1352, 122, MATCH($B$1, resultados!$A$1:$ZZ$1, 0))</f>
        <v/>
      </c>
      <c r="B128">
        <f>INDEX(resultados!$A$2:$ZZ$1352, 122, MATCH($B$2, resultados!$A$1:$ZZ$1, 0))</f>
        <v/>
      </c>
      <c r="C128">
        <f>INDEX(resultados!$A$2:$ZZ$1352, 122, MATCH($B$3, resultados!$A$1:$ZZ$1, 0))</f>
        <v/>
      </c>
    </row>
    <row r="129">
      <c r="A129">
        <f>INDEX(resultados!$A$2:$ZZ$1352, 123, MATCH($B$1, resultados!$A$1:$ZZ$1, 0))</f>
        <v/>
      </c>
      <c r="B129">
        <f>INDEX(resultados!$A$2:$ZZ$1352, 123, MATCH($B$2, resultados!$A$1:$ZZ$1, 0))</f>
        <v/>
      </c>
      <c r="C129">
        <f>INDEX(resultados!$A$2:$ZZ$1352, 123, MATCH($B$3, resultados!$A$1:$ZZ$1, 0))</f>
        <v/>
      </c>
    </row>
    <row r="130">
      <c r="A130">
        <f>INDEX(resultados!$A$2:$ZZ$1352, 124, MATCH($B$1, resultados!$A$1:$ZZ$1, 0))</f>
        <v/>
      </c>
      <c r="B130">
        <f>INDEX(resultados!$A$2:$ZZ$1352, 124, MATCH($B$2, resultados!$A$1:$ZZ$1, 0))</f>
        <v/>
      </c>
      <c r="C130">
        <f>INDEX(resultados!$A$2:$ZZ$1352, 124, MATCH($B$3, resultados!$A$1:$ZZ$1, 0))</f>
        <v/>
      </c>
    </row>
    <row r="131">
      <c r="A131">
        <f>INDEX(resultados!$A$2:$ZZ$1352, 125, MATCH($B$1, resultados!$A$1:$ZZ$1, 0))</f>
        <v/>
      </c>
      <c r="B131">
        <f>INDEX(resultados!$A$2:$ZZ$1352, 125, MATCH($B$2, resultados!$A$1:$ZZ$1, 0))</f>
        <v/>
      </c>
      <c r="C131">
        <f>INDEX(resultados!$A$2:$ZZ$1352, 125, MATCH($B$3, resultados!$A$1:$ZZ$1, 0))</f>
        <v/>
      </c>
    </row>
    <row r="132">
      <c r="A132">
        <f>INDEX(resultados!$A$2:$ZZ$1352, 126, MATCH($B$1, resultados!$A$1:$ZZ$1, 0))</f>
        <v/>
      </c>
      <c r="B132">
        <f>INDEX(resultados!$A$2:$ZZ$1352, 126, MATCH($B$2, resultados!$A$1:$ZZ$1, 0))</f>
        <v/>
      </c>
      <c r="C132">
        <f>INDEX(resultados!$A$2:$ZZ$1352, 126, MATCH($B$3, resultados!$A$1:$ZZ$1, 0))</f>
        <v/>
      </c>
    </row>
    <row r="133">
      <c r="A133">
        <f>INDEX(resultados!$A$2:$ZZ$1352, 127, MATCH($B$1, resultados!$A$1:$ZZ$1, 0))</f>
        <v/>
      </c>
      <c r="B133">
        <f>INDEX(resultados!$A$2:$ZZ$1352, 127, MATCH($B$2, resultados!$A$1:$ZZ$1, 0))</f>
        <v/>
      </c>
      <c r="C133">
        <f>INDEX(resultados!$A$2:$ZZ$1352, 127, MATCH($B$3, resultados!$A$1:$ZZ$1, 0))</f>
        <v/>
      </c>
    </row>
    <row r="134">
      <c r="A134">
        <f>INDEX(resultados!$A$2:$ZZ$1352, 128, MATCH($B$1, resultados!$A$1:$ZZ$1, 0))</f>
        <v/>
      </c>
      <c r="B134">
        <f>INDEX(resultados!$A$2:$ZZ$1352, 128, MATCH($B$2, resultados!$A$1:$ZZ$1, 0))</f>
        <v/>
      </c>
      <c r="C134">
        <f>INDEX(resultados!$A$2:$ZZ$1352, 128, MATCH($B$3, resultados!$A$1:$ZZ$1, 0))</f>
        <v/>
      </c>
    </row>
    <row r="135">
      <c r="A135">
        <f>INDEX(resultados!$A$2:$ZZ$1352, 129, MATCH($B$1, resultados!$A$1:$ZZ$1, 0))</f>
        <v/>
      </c>
      <c r="B135">
        <f>INDEX(resultados!$A$2:$ZZ$1352, 129, MATCH($B$2, resultados!$A$1:$ZZ$1, 0))</f>
        <v/>
      </c>
      <c r="C135">
        <f>INDEX(resultados!$A$2:$ZZ$1352, 129, MATCH($B$3, resultados!$A$1:$ZZ$1, 0))</f>
        <v/>
      </c>
    </row>
    <row r="136">
      <c r="A136">
        <f>INDEX(resultados!$A$2:$ZZ$1352, 130, MATCH($B$1, resultados!$A$1:$ZZ$1, 0))</f>
        <v/>
      </c>
      <c r="B136">
        <f>INDEX(resultados!$A$2:$ZZ$1352, 130, MATCH($B$2, resultados!$A$1:$ZZ$1, 0))</f>
        <v/>
      </c>
      <c r="C136">
        <f>INDEX(resultados!$A$2:$ZZ$1352, 130, MATCH($B$3, resultados!$A$1:$ZZ$1, 0))</f>
        <v/>
      </c>
    </row>
    <row r="137">
      <c r="A137">
        <f>INDEX(resultados!$A$2:$ZZ$1352, 131, MATCH($B$1, resultados!$A$1:$ZZ$1, 0))</f>
        <v/>
      </c>
      <c r="B137">
        <f>INDEX(resultados!$A$2:$ZZ$1352, 131, MATCH($B$2, resultados!$A$1:$ZZ$1, 0))</f>
        <v/>
      </c>
      <c r="C137">
        <f>INDEX(resultados!$A$2:$ZZ$1352, 131, MATCH($B$3, resultados!$A$1:$ZZ$1, 0))</f>
        <v/>
      </c>
    </row>
    <row r="138">
      <c r="A138">
        <f>INDEX(resultados!$A$2:$ZZ$1352, 132, MATCH($B$1, resultados!$A$1:$ZZ$1, 0))</f>
        <v/>
      </c>
      <c r="B138">
        <f>INDEX(resultados!$A$2:$ZZ$1352, 132, MATCH($B$2, resultados!$A$1:$ZZ$1, 0))</f>
        <v/>
      </c>
      <c r="C138">
        <f>INDEX(resultados!$A$2:$ZZ$1352, 132, MATCH($B$3, resultados!$A$1:$ZZ$1, 0))</f>
        <v/>
      </c>
    </row>
    <row r="139">
      <c r="A139">
        <f>INDEX(resultados!$A$2:$ZZ$1352, 133, MATCH($B$1, resultados!$A$1:$ZZ$1, 0))</f>
        <v/>
      </c>
      <c r="B139">
        <f>INDEX(resultados!$A$2:$ZZ$1352, 133, MATCH($B$2, resultados!$A$1:$ZZ$1, 0))</f>
        <v/>
      </c>
      <c r="C139">
        <f>INDEX(resultados!$A$2:$ZZ$1352, 133, MATCH($B$3, resultados!$A$1:$ZZ$1, 0))</f>
        <v/>
      </c>
    </row>
    <row r="140">
      <c r="A140">
        <f>INDEX(resultados!$A$2:$ZZ$1352, 134, MATCH($B$1, resultados!$A$1:$ZZ$1, 0))</f>
        <v/>
      </c>
      <c r="B140">
        <f>INDEX(resultados!$A$2:$ZZ$1352, 134, MATCH($B$2, resultados!$A$1:$ZZ$1, 0))</f>
        <v/>
      </c>
      <c r="C140">
        <f>INDEX(resultados!$A$2:$ZZ$1352, 134, MATCH($B$3, resultados!$A$1:$ZZ$1, 0))</f>
        <v/>
      </c>
    </row>
    <row r="141">
      <c r="A141">
        <f>INDEX(resultados!$A$2:$ZZ$1352, 135, MATCH($B$1, resultados!$A$1:$ZZ$1, 0))</f>
        <v/>
      </c>
      <c r="B141">
        <f>INDEX(resultados!$A$2:$ZZ$1352, 135, MATCH($B$2, resultados!$A$1:$ZZ$1, 0))</f>
        <v/>
      </c>
      <c r="C141">
        <f>INDEX(resultados!$A$2:$ZZ$1352, 135, MATCH($B$3, resultados!$A$1:$ZZ$1, 0))</f>
        <v/>
      </c>
    </row>
    <row r="142">
      <c r="A142">
        <f>INDEX(resultados!$A$2:$ZZ$1352, 136, MATCH($B$1, resultados!$A$1:$ZZ$1, 0))</f>
        <v/>
      </c>
      <c r="B142">
        <f>INDEX(resultados!$A$2:$ZZ$1352, 136, MATCH($B$2, resultados!$A$1:$ZZ$1, 0))</f>
        <v/>
      </c>
      <c r="C142">
        <f>INDEX(resultados!$A$2:$ZZ$1352, 136, MATCH($B$3, resultados!$A$1:$ZZ$1, 0))</f>
        <v/>
      </c>
    </row>
    <row r="143">
      <c r="A143">
        <f>INDEX(resultados!$A$2:$ZZ$1352, 137, MATCH($B$1, resultados!$A$1:$ZZ$1, 0))</f>
        <v/>
      </c>
      <c r="B143">
        <f>INDEX(resultados!$A$2:$ZZ$1352, 137, MATCH($B$2, resultados!$A$1:$ZZ$1, 0))</f>
        <v/>
      </c>
      <c r="C143">
        <f>INDEX(resultados!$A$2:$ZZ$1352, 137, MATCH($B$3, resultados!$A$1:$ZZ$1, 0))</f>
        <v/>
      </c>
    </row>
    <row r="144">
      <c r="A144">
        <f>INDEX(resultados!$A$2:$ZZ$1352, 138, MATCH($B$1, resultados!$A$1:$ZZ$1, 0))</f>
        <v/>
      </c>
      <c r="B144">
        <f>INDEX(resultados!$A$2:$ZZ$1352, 138, MATCH($B$2, resultados!$A$1:$ZZ$1, 0))</f>
        <v/>
      </c>
      <c r="C144">
        <f>INDEX(resultados!$A$2:$ZZ$1352, 138, MATCH($B$3, resultados!$A$1:$ZZ$1, 0))</f>
        <v/>
      </c>
    </row>
    <row r="145">
      <c r="A145">
        <f>INDEX(resultados!$A$2:$ZZ$1352, 139, MATCH($B$1, resultados!$A$1:$ZZ$1, 0))</f>
        <v/>
      </c>
      <c r="B145">
        <f>INDEX(resultados!$A$2:$ZZ$1352, 139, MATCH($B$2, resultados!$A$1:$ZZ$1, 0))</f>
        <v/>
      </c>
      <c r="C145">
        <f>INDEX(resultados!$A$2:$ZZ$1352, 139, MATCH($B$3, resultados!$A$1:$ZZ$1, 0))</f>
        <v/>
      </c>
    </row>
    <row r="146">
      <c r="A146">
        <f>INDEX(resultados!$A$2:$ZZ$1352, 140, MATCH($B$1, resultados!$A$1:$ZZ$1, 0))</f>
        <v/>
      </c>
      <c r="B146">
        <f>INDEX(resultados!$A$2:$ZZ$1352, 140, MATCH($B$2, resultados!$A$1:$ZZ$1, 0))</f>
        <v/>
      </c>
      <c r="C146">
        <f>INDEX(resultados!$A$2:$ZZ$1352, 140, MATCH($B$3, resultados!$A$1:$ZZ$1, 0))</f>
        <v/>
      </c>
    </row>
    <row r="147">
      <c r="A147">
        <f>INDEX(resultados!$A$2:$ZZ$1352, 141, MATCH($B$1, resultados!$A$1:$ZZ$1, 0))</f>
        <v/>
      </c>
      <c r="B147">
        <f>INDEX(resultados!$A$2:$ZZ$1352, 141, MATCH($B$2, resultados!$A$1:$ZZ$1, 0))</f>
        <v/>
      </c>
      <c r="C147">
        <f>INDEX(resultados!$A$2:$ZZ$1352, 141, MATCH($B$3, resultados!$A$1:$ZZ$1, 0))</f>
        <v/>
      </c>
    </row>
    <row r="148">
      <c r="A148">
        <f>INDEX(resultados!$A$2:$ZZ$1352, 142, MATCH($B$1, resultados!$A$1:$ZZ$1, 0))</f>
        <v/>
      </c>
      <c r="B148">
        <f>INDEX(resultados!$A$2:$ZZ$1352, 142, MATCH($B$2, resultados!$A$1:$ZZ$1, 0))</f>
        <v/>
      </c>
      <c r="C148">
        <f>INDEX(resultados!$A$2:$ZZ$1352, 142, MATCH($B$3, resultados!$A$1:$ZZ$1, 0))</f>
        <v/>
      </c>
    </row>
    <row r="149">
      <c r="A149">
        <f>INDEX(resultados!$A$2:$ZZ$1352, 143, MATCH($B$1, resultados!$A$1:$ZZ$1, 0))</f>
        <v/>
      </c>
      <c r="B149">
        <f>INDEX(resultados!$A$2:$ZZ$1352, 143, MATCH($B$2, resultados!$A$1:$ZZ$1, 0))</f>
        <v/>
      </c>
      <c r="C149">
        <f>INDEX(resultados!$A$2:$ZZ$1352, 143, MATCH($B$3, resultados!$A$1:$ZZ$1, 0))</f>
        <v/>
      </c>
    </row>
    <row r="150">
      <c r="A150">
        <f>INDEX(resultados!$A$2:$ZZ$1352, 144, MATCH($B$1, resultados!$A$1:$ZZ$1, 0))</f>
        <v/>
      </c>
      <c r="B150">
        <f>INDEX(resultados!$A$2:$ZZ$1352, 144, MATCH($B$2, resultados!$A$1:$ZZ$1, 0))</f>
        <v/>
      </c>
      <c r="C150">
        <f>INDEX(resultados!$A$2:$ZZ$1352, 144, MATCH($B$3, resultados!$A$1:$ZZ$1, 0))</f>
        <v/>
      </c>
    </row>
    <row r="151">
      <c r="A151">
        <f>INDEX(resultados!$A$2:$ZZ$1352, 145, MATCH($B$1, resultados!$A$1:$ZZ$1, 0))</f>
        <v/>
      </c>
      <c r="B151">
        <f>INDEX(resultados!$A$2:$ZZ$1352, 145, MATCH($B$2, resultados!$A$1:$ZZ$1, 0))</f>
        <v/>
      </c>
      <c r="C151">
        <f>INDEX(resultados!$A$2:$ZZ$1352, 145, MATCH($B$3, resultados!$A$1:$ZZ$1, 0))</f>
        <v/>
      </c>
    </row>
    <row r="152">
      <c r="A152">
        <f>INDEX(resultados!$A$2:$ZZ$1352, 146, MATCH($B$1, resultados!$A$1:$ZZ$1, 0))</f>
        <v/>
      </c>
      <c r="B152">
        <f>INDEX(resultados!$A$2:$ZZ$1352, 146, MATCH($B$2, resultados!$A$1:$ZZ$1, 0))</f>
        <v/>
      </c>
      <c r="C152">
        <f>INDEX(resultados!$A$2:$ZZ$1352, 146, MATCH($B$3, resultados!$A$1:$ZZ$1, 0))</f>
        <v/>
      </c>
    </row>
    <row r="153">
      <c r="A153">
        <f>INDEX(resultados!$A$2:$ZZ$1352, 147, MATCH($B$1, resultados!$A$1:$ZZ$1, 0))</f>
        <v/>
      </c>
      <c r="B153">
        <f>INDEX(resultados!$A$2:$ZZ$1352, 147, MATCH($B$2, resultados!$A$1:$ZZ$1, 0))</f>
        <v/>
      </c>
      <c r="C153">
        <f>INDEX(resultados!$A$2:$ZZ$1352, 147, MATCH($B$3, resultados!$A$1:$ZZ$1, 0))</f>
        <v/>
      </c>
    </row>
    <row r="154">
      <c r="A154">
        <f>INDEX(resultados!$A$2:$ZZ$1352, 148, MATCH($B$1, resultados!$A$1:$ZZ$1, 0))</f>
        <v/>
      </c>
      <c r="B154">
        <f>INDEX(resultados!$A$2:$ZZ$1352, 148, MATCH($B$2, resultados!$A$1:$ZZ$1, 0))</f>
        <v/>
      </c>
      <c r="C154">
        <f>INDEX(resultados!$A$2:$ZZ$1352, 148, MATCH($B$3, resultados!$A$1:$ZZ$1, 0))</f>
        <v/>
      </c>
    </row>
    <row r="155">
      <c r="A155">
        <f>INDEX(resultados!$A$2:$ZZ$1352, 149, MATCH($B$1, resultados!$A$1:$ZZ$1, 0))</f>
        <v/>
      </c>
      <c r="B155">
        <f>INDEX(resultados!$A$2:$ZZ$1352, 149, MATCH($B$2, resultados!$A$1:$ZZ$1, 0))</f>
        <v/>
      </c>
      <c r="C155">
        <f>INDEX(resultados!$A$2:$ZZ$1352, 149, MATCH($B$3, resultados!$A$1:$ZZ$1, 0))</f>
        <v/>
      </c>
    </row>
    <row r="156">
      <c r="A156">
        <f>INDEX(resultados!$A$2:$ZZ$1352, 150, MATCH($B$1, resultados!$A$1:$ZZ$1, 0))</f>
        <v/>
      </c>
      <c r="B156">
        <f>INDEX(resultados!$A$2:$ZZ$1352, 150, MATCH($B$2, resultados!$A$1:$ZZ$1, 0))</f>
        <v/>
      </c>
      <c r="C156">
        <f>INDEX(resultados!$A$2:$ZZ$1352, 150, MATCH($B$3, resultados!$A$1:$ZZ$1, 0))</f>
        <v/>
      </c>
    </row>
    <row r="157">
      <c r="A157">
        <f>INDEX(resultados!$A$2:$ZZ$1352, 151, MATCH($B$1, resultados!$A$1:$ZZ$1, 0))</f>
        <v/>
      </c>
      <c r="B157">
        <f>INDEX(resultados!$A$2:$ZZ$1352, 151, MATCH($B$2, resultados!$A$1:$ZZ$1, 0))</f>
        <v/>
      </c>
      <c r="C157">
        <f>INDEX(resultados!$A$2:$ZZ$1352, 151, MATCH($B$3, resultados!$A$1:$ZZ$1, 0))</f>
        <v/>
      </c>
    </row>
    <row r="158">
      <c r="A158">
        <f>INDEX(resultados!$A$2:$ZZ$1352, 152, MATCH($B$1, resultados!$A$1:$ZZ$1, 0))</f>
        <v/>
      </c>
      <c r="B158">
        <f>INDEX(resultados!$A$2:$ZZ$1352, 152, MATCH($B$2, resultados!$A$1:$ZZ$1, 0))</f>
        <v/>
      </c>
      <c r="C158">
        <f>INDEX(resultados!$A$2:$ZZ$1352, 152, MATCH($B$3, resultados!$A$1:$ZZ$1, 0))</f>
        <v/>
      </c>
    </row>
    <row r="159">
      <c r="A159">
        <f>INDEX(resultados!$A$2:$ZZ$1352, 153, MATCH($B$1, resultados!$A$1:$ZZ$1, 0))</f>
        <v/>
      </c>
      <c r="B159">
        <f>INDEX(resultados!$A$2:$ZZ$1352, 153, MATCH($B$2, resultados!$A$1:$ZZ$1, 0))</f>
        <v/>
      </c>
      <c r="C159">
        <f>INDEX(resultados!$A$2:$ZZ$1352, 153, MATCH($B$3, resultados!$A$1:$ZZ$1, 0))</f>
        <v/>
      </c>
    </row>
    <row r="160">
      <c r="A160">
        <f>INDEX(resultados!$A$2:$ZZ$1352, 154, MATCH($B$1, resultados!$A$1:$ZZ$1, 0))</f>
        <v/>
      </c>
      <c r="B160">
        <f>INDEX(resultados!$A$2:$ZZ$1352, 154, MATCH($B$2, resultados!$A$1:$ZZ$1, 0))</f>
        <v/>
      </c>
      <c r="C160">
        <f>INDEX(resultados!$A$2:$ZZ$1352, 154, MATCH($B$3, resultados!$A$1:$ZZ$1, 0))</f>
        <v/>
      </c>
    </row>
    <row r="161">
      <c r="A161">
        <f>INDEX(resultados!$A$2:$ZZ$1352, 155, MATCH($B$1, resultados!$A$1:$ZZ$1, 0))</f>
        <v/>
      </c>
      <c r="B161">
        <f>INDEX(resultados!$A$2:$ZZ$1352, 155, MATCH($B$2, resultados!$A$1:$ZZ$1, 0))</f>
        <v/>
      </c>
      <c r="C161">
        <f>INDEX(resultados!$A$2:$ZZ$1352, 155, MATCH($B$3, resultados!$A$1:$ZZ$1, 0))</f>
        <v/>
      </c>
    </row>
    <row r="162">
      <c r="A162">
        <f>INDEX(resultados!$A$2:$ZZ$1352, 156, MATCH($B$1, resultados!$A$1:$ZZ$1, 0))</f>
        <v/>
      </c>
      <c r="B162">
        <f>INDEX(resultados!$A$2:$ZZ$1352, 156, MATCH($B$2, resultados!$A$1:$ZZ$1, 0))</f>
        <v/>
      </c>
      <c r="C162">
        <f>INDEX(resultados!$A$2:$ZZ$1352, 156, MATCH($B$3, resultados!$A$1:$ZZ$1, 0))</f>
        <v/>
      </c>
    </row>
    <row r="163">
      <c r="A163">
        <f>INDEX(resultados!$A$2:$ZZ$1352, 157, MATCH($B$1, resultados!$A$1:$ZZ$1, 0))</f>
        <v/>
      </c>
      <c r="B163">
        <f>INDEX(resultados!$A$2:$ZZ$1352, 157, MATCH($B$2, resultados!$A$1:$ZZ$1, 0))</f>
        <v/>
      </c>
      <c r="C163">
        <f>INDEX(resultados!$A$2:$ZZ$1352, 157, MATCH($B$3, resultados!$A$1:$ZZ$1, 0))</f>
        <v/>
      </c>
    </row>
    <row r="164">
      <c r="A164">
        <f>INDEX(resultados!$A$2:$ZZ$1352, 158, MATCH($B$1, resultados!$A$1:$ZZ$1, 0))</f>
        <v/>
      </c>
      <c r="B164">
        <f>INDEX(resultados!$A$2:$ZZ$1352, 158, MATCH($B$2, resultados!$A$1:$ZZ$1, 0))</f>
        <v/>
      </c>
      <c r="C164">
        <f>INDEX(resultados!$A$2:$ZZ$1352, 158, MATCH($B$3, resultados!$A$1:$ZZ$1, 0))</f>
        <v/>
      </c>
    </row>
    <row r="165">
      <c r="A165">
        <f>INDEX(resultados!$A$2:$ZZ$1352, 159, MATCH($B$1, resultados!$A$1:$ZZ$1, 0))</f>
        <v/>
      </c>
      <c r="B165">
        <f>INDEX(resultados!$A$2:$ZZ$1352, 159, MATCH($B$2, resultados!$A$1:$ZZ$1, 0))</f>
        <v/>
      </c>
      <c r="C165">
        <f>INDEX(resultados!$A$2:$ZZ$1352, 159, MATCH($B$3, resultados!$A$1:$ZZ$1, 0))</f>
        <v/>
      </c>
    </row>
    <row r="166">
      <c r="A166">
        <f>INDEX(resultados!$A$2:$ZZ$1352, 160, MATCH($B$1, resultados!$A$1:$ZZ$1, 0))</f>
        <v/>
      </c>
      <c r="B166">
        <f>INDEX(resultados!$A$2:$ZZ$1352, 160, MATCH($B$2, resultados!$A$1:$ZZ$1, 0))</f>
        <v/>
      </c>
      <c r="C166">
        <f>INDEX(resultados!$A$2:$ZZ$1352, 160, MATCH($B$3, resultados!$A$1:$ZZ$1, 0))</f>
        <v/>
      </c>
    </row>
    <row r="167">
      <c r="A167">
        <f>INDEX(resultados!$A$2:$ZZ$1352, 161, MATCH($B$1, resultados!$A$1:$ZZ$1, 0))</f>
        <v/>
      </c>
      <c r="B167">
        <f>INDEX(resultados!$A$2:$ZZ$1352, 161, MATCH($B$2, resultados!$A$1:$ZZ$1, 0))</f>
        <v/>
      </c>
      <c r="C167">
        <f>INDEX(resultados!$A$2:$ZZ$1352, 161, MATCH($B$3, resultados!$A$1:$ZZ$1, 0))</f>
        <v/>
      </c>
    </row>
    <row r="168">
      <c r="A168">
        <f>INDEX(resultados!$A$2:$ZZ$1352, 162, MATCH($B$1, resultados!$A$1:$ZZ$1, 0))</f>
        <v/>
      </c>
      <c r="B168">
        <f>INDEX(resultados!$A$2:$ZZ$1352, 162, MATCH($B$2, resultados!$A$1:$ZZ$1, 0))</f>
        <v/>
      </c>
      <c r="C168">
        <f>INDEX(resultados!$A$2:$ZZ$1352, 162, MATCH($B$3, resultados!$A$1:$ZZ$1, 0))</f>
        <v/>
      </c>
    </row>
    <row r="169">
      <c r="A169">
        <f>INDEX(resultados!$A$2:$ZZ$1352, 163, MATCH($B$1, resultados!$A$1:$ZZ$1, 0))</f>
        <v/>
      </c>
      <c r="B169">
        <f>INDEX(resultados!$A$2:$ZZ$1352, 163, MATCH($B$2, resultados!$A$1:$ZZ$1, 0))</f>
        <v/>
      </c>
      <c r="C169">
        <f>INDEX(resultados!$A$2:$ZZ$1352, 163, MATCH($B$3, resultados!$A$1:$ZZ$1, 0))</f>
        <v/>
      </c>
    </row>
    <row r="170">
      <c r="A170">
        <f>INDEX(resultados!$A$2:$ZZ$1352, 164, MATCH($B$1, resultados!$A$1:$ZZ$1, 0))</f>
        <v/>
      </c>
      <c r="B170">
        <f>INDEX(resultados!$A$2:$ZZ$1352, 164, MATCH($B$2, resultados!$A$1:$ZZ$1, 0))</f>
        <v/>
      </c>
      <c r="C170">
        <f>INDEX(resultados!$A$2:$ZZ$1352, 164, MATCH($B$3, resultados!$A$1:$ZZ$1, 0))</f>
        <v/>
      </c>
    </row>
    <row r="171">
      <c r="A171">
        <f>INDEX(resultados!$A$2:$ZZ$1352, 165, MATCH($B$1, resultados!$A$1:$ZZ$1, 0))</f>
        <v/>
      </c>
      <c r="B171">
        <f>INDEX(resultados!$A$2:$ZZ$1352, 165, MATCH($B$2, resultados!$A$1:$ZZ$1, 0))</f>
        <v/>
      </c>
      <c r="C171">
        <f>INDEX(resultados!$A$2:$ZZ$1352, 165, MATCH($B$3, resultados!$A$1:$ZZ$1, 0))</f>
        <v/>
      </c>
    </row>
    <row r="172">
      <c r="A172">
        <f>INDEX(resultados!$A$2:$ZZ$1352, 166, MATCH($B$1, resultados!$A$1:$ZZ$1, 0))</f>
        <v/>
      </c>
      <c r="B172">
        <f>INDEX(resultados!$A$2:$ZZ$1352, 166, MATCH($B$2, resultados!$A$1:$ZZ$1, 0))</f>
        <v/>
      </c>
      <c r="C172">
        <f>INDEX(resultados!$A$2:$ZZ$1352, 166, MATCH($B$3, resultados!$A$1:$ZZ$1, 0))</f>
        <v/>
      </c>
    </row>
    <row r="173">
      <c r="A173">
        <f>INDEX(resultados!$A$2:$ZZ$1352, 167, MATCH($B$1, resultados!$A$1:$ZZ$1, 0))</f>
        <v/>
      </c>
      <c r="B173">
        <f>INDEX(resultados!$A$2:$ZZ$1352, 167, MATCH($B$2, resultados!$A$1:$ZZ$1, 0))</f>
        <v/>
      </c>
      <c r="C173">
        <f>INDEX(resultados!$A$2:$ZZ$1352, 167, MATCH($B$3, resultados!$A$1:$ZZ$1, 0))</f>
        <v/>
      </c>
    </row>
    <row r="174">
      <c r="A174">
        <f>INDEX(resultados!$A$2:$ZZ$1352, 168, MATCH($B$1, resultados!$A$1:$ZZ$1, 0))</f>
        <v/>
      </c>
      <c r="B174">
        <f>INDEX(resultados!$A$2:$ZZ$1352, 168, MATCH($B$2, resultados!$A$1:$ZZ$1, 0))</f>
        <v/>
      </c>
      <c r="C174">
        <f>INDEX(resultados!$A$2:$ZZ$1352, 168, MATCH($B$3, resultados!$A$1:$ZZ$1, 0))</f>
        <v/>
      </c>
    </row>
    <row r="175">
      <c r="A175">
        <f>INDEX(resultados!$A$2:$ZZ$1352, 169, MATCH($B$1, resultados!$A$1:$ZZ$1, 0))</f>
        <v/>
      </c>
      <c r="B175">
        <f>INDEX(resultados!$A$2:$ZZ$1352, 169, MATCH($B$2, resultados!$A$1:$ZZ$1, 0))</f>
        <v/>
      </c>
      <c r="C175">
        <f>INDEX(resultados!$A$2:$ZZ$1352, 169, MATCH($B$3, resultados!$A$1:$ZZ$1, 0))</f>
        <v/>
      </c>
    </row>
    <row r="176">
      <c r="A176">
        <f>INDEX(resultados!$A$2:$ZZ$1352, 170, MATCH($B$1, resultados!$A$1:$ZZ$1, 0))</f>
        <v/>
      </c>
      <c r="B176">
        <f>INDEX(resultados!$A$2:$ZZ$1352, 170, MATCH($B$2, resultados!$A$1:$ZZ$1, 0))</f>
        <v/>
      </c>
      <c r="C176">
        <f>INDEX(resultados!$A$2:$ZZ$1352, 170, MATCH($B$3, resultados!$A$1:$ZZ$1, 0))</f>
        <v/>
      </c>
    </row>
    <row r="177">
      <c r="A177">
        <f>INDEX(resultados!$A$2:$ZZ$1352, 171, MATCH($B$1, resultados!$A$1:$ZZ$1, 0))</f>
        <v/>
      </c>
      <c r="B177">
        <f>INDEX(resultados!$A$2:$ZZ$1352, 171, MATCH($B$2, resultados!$A$1:$ZZ$1, 0))</f>
        <v/>
      </c>
      <c r="C177">
        <f>INDEX(resultados!$A$2:$ZZ$1352, 171, MATCH($B$3, resultados!$A$1:$ZZ$1, 0))</f>
        <v/>
      </c>
    </row>
    <row r="178">
      <c r="A178">
        <f>INDEX(resultados!$A$2:$ZZ$1352, 172, MATCH($B$1, resultados!$A$1:$ZZ$1, 0))</f>
        <v/>
      </c>
      <c r="B178">
        <f>INDEX(resultados!$A$2:$ZZ$1352, 172, MATCH($B$2, resultados!$A$1:$ZZ$1, 0))</f>
        <v/>
      </c>
      <c r="C178">
        <f>INDEX(resultados!$A$2:$ZZ$1352, 172, MATCH($B$3, resultados!$A$1:$ZZ$1, 0))</f>
        <v/>
      </c>
    </row>
    <row r="179">
      <c r="A179">
        <f>INDEX(resultados!$A$2:$ZZ$1352, 173, MATCH($B$1, resultados!$A$1:$ZZ$1, 0))</f>
        <v/>
      </c>
      <c r="B179">
        <f>INDEX(resultados!$A$2:$ZZ$1352, 173, MATCH($B$2, resultados!$A$1:$ZZ$1, 0))</f>
        <v/>
      </c>
      <c r="C179">
        <f>INDEX(resultados!$A$2:$ZZ$1352, 173, MATCH($B$3, resultados!$A$1:$ZZ$1, 0))</f>
        <v/>
      </c>
    </row>
    <row r="180">
      <c r="A180">
        <f>INDEX(resultados!$A$2:$ZZ$1352, 174, MATCH($B$1, resultados!$A$1:$ZZ$1, 0))</f>
        <v/>
      </c>
      <c r="B180">
        <f>INDEX(resultados!$A$2:$ZZ$1352, 174, MATCH($B$2, resultados!$A$1:$ZZ$1, 0))</f>
        <v/>
      </c>
      <c r="C180">
        <f>INDEX(resultados!$A$2:$ZZ$1352, 174, MATCH($B$3, resultados!$A$1:$ZZ$1, 0))</f>
        <v/>
      </c>
    </row>
    <row r="181">
      <c r="A181">
        <f>INDEX(resultados!$A$2:$ZZ$1352, 175, MATCH($B$1, resultados!$A$1:$ZZ$1, 0))</f>
        <v/>
      </c>
      <c r="B181">
        <f>INDEX(resultados!$A$2:$ZZ$1352, 175, MATCH($B$2, resultados!$A$1:$ZZ$1, 0))</f>
        <v/>
      </c>
      <c r="C181">
        <f>INDEX(resultados!$A$2:$ZZ$1352, 175, MATCH($B$3, resultados!$A$1:$ZZ$1, 0))</f>
        <v/>
      </c>
    </row>
    <row r="182">
      <c r="A182">
        <f>INDEX(resultados!$A$2:$ZZ$1352, 176, MATCH($B$1, resultados!$A$1:$ZZ$1, 0))</f>
        <v/>
      </c>
      <c r="B182">
        <f>INDEX(resultados!$A$2:$ZZ$1352, 176, MATCH($B$2, resultados!$A$1:$ZZ$1, 0))</f>
        <v/>
      </c>
      <c r="C182">
        <f>INDEX(resultados!$A$2:$ZZ$1352, 176, MATCH($B$3, resultados!$A$1:$ZZ$1, 0))</f>
        <v/>
      </c>
    </row>
    <row r="183">
      <c r="A183">
        <f>INDEX(resultados!$A$2:$ZZ$1352, 177, MATCH($B$1, resultados!$A$1:$ZZ$1, 0))</f>
        <v/>
      </c>
      <c r="B183">
        <f>INDEX(resultados!$A$2:$ZZ$1352, 177, MATCH($B$2, resultados!$A$1:$ZZ$1, 0))</f>
        <v/>
      </c>
      <c r="C183">
        <f>INDEX(resultados!$A$2:$ZZ$1352, 177, MATCH($B$3, resultados!$A$1:$ZZ$1, 0))</f>
        <v/>
      </c>
    </row>
    <row r="184">
      <c r="A184">
        <f>INDEX(resultados!$A$2:$ZZ$1352, 178, MATCH($B$1, resultados!$A$1:$ZZ$1, 0))</f>
        <v/>
      </c>
      <c r="B184">
        <f>INDEX(resultados!$A$2:$ZZ$1352, 178, MATCH($B$2, resultados!$A$1:$ZZ$1, 0))</f>
        <v/>
      </c>
      <c r="C184">
        <f>INDEX(resultados!$A$2:$ZZ$1352, 178, MATCH($B$3, resultados!$A$1:$ZZ$1, 0))</f>
        <v/>
      </c>
    </row>
    <row r="185">
      <c r="A185">
        <f>INDEX(resultados!$A$2:$ZZ$1352, 179, MATCH($B$1, resultados!$A$1:$ZZ$1, 0))</f>
        <v/>
      </c>
      <c r="B185">
        <f>INDEX(resultados!$A$2:$ZZ$1352, 179, MATCH($B$2, resultados!$A$1:$ZZ$1, 0))</f>
        <v/>
      </c>
      <c r="C185">
        <f>INDEX(resultados!$A$2:$ZZ$1352, 179, MATCH($B$3, resultados!$A$1:$ZZ$1, 0))</f>
        <v/>
      </c>
    </row>
    <row r="186">
      <c r="A186">
        <f>INDEX(resultados!$A$2:$ZZ$1352, 180, MATCH($B$1, resultados!$A$1:$ZZ$1, 0))</f>
        <v/>
      </c>
      <c r="B186">
        <f>INDEX(resultados!$A$2:$ZZ$1352, 180, MATCH($B$2, resultados!$A$1:$ZZ$1, 0))</f>
        <v/>
      </c>
      <c r="C186">
        <f>INDEX(resultados!$A$2:$ZZ$1352, 180, MATCH($B$3, resultados!$A$1:$ZZ$1, 0))</f>
        <v/>
      </c>
    </row>
    <row r="187">
      <c r="A187">
        <f>INDEX(resultados!$A$2:$ZZ$1352, 181, MATCH($B$1, resultados!$A$1:$ZZ$1, 0))</f>
        <v/>
      </c>
      <c r="B187">
        <f>INDEX(resultados!$A$2:$ZZ$1352, 181, MATCH($B$2, resultados!$A$1:$ZZ$1, 0))</f>
        <v/>
      </c>
      <c r="C187">
        <f>INDEX(resultados!$A$2:$ZZ$1352, 181, MATCH($B$3, resultados!$A$1:$ZZ$1, 0))</f>
        <v/>
      </c>
    </row>
    <row r="188">
      <c r="A188">
        <f>INDEX(resultados!$A$2:$ZZ$1352, 182, MATCH($B$1, resultados!$A$1:$ZZ$1, 0))</f>
        <v/>
      </c>
      <c r="B188">
        <f>INDEX(resultados!$A$2:$ZZ$1352, 182, MATCH($B$2, resultados!$A$1:$ZZ$1, 0))</f>
        <v/>
      </c>
      <c r="C188">
        <f>INDEX(resultados!$A$2:$ZZ$1352, 182, MATCH($B$3, resultados!$A$1:$ZZ$1, 0))</f>
        <v/>
      </c>
    </row>
    <row r="189">
      <c r="A189">
        <f>INDEX(resultados!$A$2:$ZZ$1352, 183, MATCH($B$1, resultados!$A$1:$ZZ$1, 0))</f>
        <v/>
      </c>
      <c r="B189">
        <f>INDEX(resultados!$A$2:$ZZ$1352, 183, MATCH($B$2, resultados!$A$1:$ZZ$1, 0))</f>
        <v/>
      </c>
      <c r="C189">
        <f>INDEX(resultados!$A$2:$ZZ$1352, 183, MATCH($B$3, resultados!$A$1:$ZZ$1, 0))</f>
        <v/>
      </c>
    </row>
    <row r="190">
      <c r="A190">
        <f>INDEX(resultados!$A$2:$ZZ$1352, 184, MATCH($B$1, resultados!$A$1:$ZZ$1, 0))</f>
        <v/>
      </c>
      <c r="B190">
        <f>INDEX(resultados!$A$2:$ZZ$1352, 184, MATCH($B$2, resultados!$A$1:$ZZ$1, 0))</f>
        <v/>
      </c>
      <c r="C190">
        <f>INDEX(resultados!$A$2:$ZZ$1352, 184, MATCH($B$3, resultados!$A$1:$ZZ$1, 0))</f>
        <v/>
      </c>
    </row>
    <row r="191">
      <c r="A191">
        <f>INDEX(resultados!$A$2:$ZZ$1352, 185, MATCH($B$1, resultados!$A$1:$ZZ$1, 0))</f>
        <v/>
      </c>
      <c r="B191">
        <f>INDEX(resultados!$A$2:$ZZ$1352, 185, MATCH($B$2, resultados!$A$1:$ZZ$1, 0))</f>
        <v/>
      </c>
      <c r="C191">
        <f>INDEX(resultados!$A$2:$ZZ$1352, 185, MATCH($B$3, resultados!$A$1:$ZZ$1, 0))</f>
        <v/>
      </c>
    </row>
    <row r="192">
      <c r="A192">
        <f>INDEX(resultados!$A$2:$ZZ$1352, 186, MATCH($B$1, resultados!$A$1:$ZZ$1, 0))</f>
        <v/>
      </c>
      <c r="B192">
        <f>INDEX(resultados!$A$2:$ZZ$1352, 186, MATCH($B$2, resultados!$A$1:$ZZ$1, 0))</f>
        <v/>
      </c>
      <c r="C192">
        <f>INDEX(resultados!$A$2:$ZZ$1352, 186, MATCH($B$3, resultados!$A$1:$ZZ$1, 0))</f>
        <v/>
      </c>
    </row>
    <row r="193">
      <c r="A193">
        <f>INDEX(resultados!$A$2:$ZZ$1352, 187, MATCH($B$1, resultados!$A$1:$ZZ$1, 0))</f>
        <v/>
      </c>
      <c r="B193">
        <f>INDEX(resultados!$A$2:$ZZ$1352, 187, MATCH($B$2, resultados!$A$1:$ZZ$1, 0))</f>
        <v/>
      </c>
      <c r="C193">
        <f>INDEX(resultados!$A$2:$ZZ$1352, 187, MATCH($B$3, resultados!$A$1:$ZZ$1, 0))</f>
        <v/>
      </c>
    </row>
    <row r="194">
      <c r="A194">
        <f>INDEX(resultados!$A$2:$ZZ$1352, 188, MATCH($B$1, resultados!$A$1:$ZZ$1, 0))</f>
        <v/>
      </c>
      <c r="B194">
        <f>INDEX(resultados!$A$2:$ZZ$1352, 188, MATCH($B$2, resultados!$A$1:$ZZ$1, 0))</f>
        <v/>
      </c>
      <c r="C194">
        <f>INDEX(resultados!$A$2:$ZZ$1352, 188, MATCH($B$3, resultados!$A$1:$ZZ$1, 0))</f>
        <v/>
      </c>
    </row>
    <row r="195">
      <c r="A195">
        <f>INDEX(resultados!$A$2:$ZZ$1352, 189, MATCH($B$1, resultados!$A$1:$ZZ$1, 0))</f>
        <v/>
      </c>
      <c r="B195">
        <f>INDEX(resultados!$A$2:$ZZ$1352, 189, MATCH($B$2, resultados!$A$1:$ZZ$1, 0))</f>
        <v/>
      </c>
      <c r="C195">
        <f>INDEX(resultados!$A$2:$ZZ$1352, 189, MATCH($B$3, resultados!$A$1:$ZZ$1, 0))</f>
        <v/>
      </c>
    </row>
    <row r="196">
      <c r="A196">
        <f>INDEX(resultados!$A$2:$ZZ$1352, 190, MATCH($B$1, resultados!$A$1:$ZZ$1, 0))</f>
        <v/>
      </c>
      <c r="B196">
        <f>INDEX(resultados!$A$2:$ZZ$1352, 190, MATCH($B$2, resultados!$A$1:$ZZ$1, 0))</f>
        <v/>
      </c>
      <c r="C196">
        <f>INDEX(resultados!$A$2:$ZZ$1352, 190, MATCH($B$3, resultados!$A$1:$ZZ$1, 0))</f>
        <v/>
      </c>
    </row>
    <row r="197">
      <c r="A197">
        <f>INDEX(resultados!$A$2:$ZZ$1352, 191, MATCH($B$1, resultados!$A$1:$ZZ$1, 0))</f>
        <v/>
      </c>
      <c r="B197">
        <f>INDEX(resultados!$A$2:$ZZ$1352, 191, MATCH($B$2, resultados!$A$1:$ZZ$1, 0))</f>
        <v/>
      </c>
      <c r="C197">
        <f>INDEX(resultados!$A$2:$ZZ$1352, 191, MATCH($B$3, resultados!$A$1:$ZZ$1, 0))</f>
        <v/>
      </c>
    </row>
    <row r="198">
      <c r="A198">
        <f>INDEX(resultados!$A$2:$ZZ$1352, 192, MATCH($B$1, resultados!$A$1:$ZZ$1, 0))</f>
        <v/>
      </c>
      <c r="B198">
        <f>INDEX(resultados!$A$2:$ZZ$1352, 192, MATCH($B$2, resultados!$A$1:$ZZ$1, 0))</f>
        <v/>
      </c>
      <c r="C198">
        <f>INDEX(resultados!$A$2:$ZZ$1352, 192, MATCH($B$3, resultados!$A$1:$ZZ$1, 0))</f>
        <v/>
      </c>
    </row>
    <row r="199">
      <c r="A199">
        <f>INDEX(resultados!$A$2:$ZZ$1352, 193, MATCH($B$1, resultados!$A$1:$ZZ$1, 0))</f>
        <v/>
      </c>
      <c r="B199">
        <f>INDEX(resultados!$A$2:$ZZ$1352, 193, MATCH($B$2, resultados!$A$1:$ZZ$1, 0))</f>
        <v/>
      </c>
      <c r="C199">
        <f>INDEX(resultados!$A$2:$ZZ$1352, 193, MATCH($B$3, resultados!$A$1:$ZZ$1, 0))</f>
        <v/>
      </c>
    </row>
    <row r="200">
      <c r="A200">
        <f>INDEX(resultados!$A$2:$ZZ$1352, 194, MATCH($B$1, resultados!$A$1:$ZZ$1, 0))</f>
        <v/>
      </c>
      <c r="B200">
        <f>INDEX(resultados!$A$2:$ZZ$1352, 194, MATCH($B$2, resultados!$A$1:$ZZ$1, 0))</f>
        <v/>
      </c>
      <c r="C200">
        <f>INDEX(resultados!$A$2:$ZZ$1352, 194, MATCH($B$3, resultados!$A$1:$ZZ$1, 0))</f>
        <v/>
      </c>
    </row>
    <row r="201">
      <c r="A201">
        <f>INDEX(resultados!$A$2:$ZZ$1352, 195, MATCH($B$1, resultados!$A$1:$ZZ$1, 0))</f>
        <v/>
      </c>
      <c r="B201">
        <f>INDEX(resultados!$A$2:$ZZ$1352, 195, MATCH($B$2, resultados!$A$1:$ZZ$1, 0))</f>
        <v/>
      </c>
      <c r="C201">
        <f>INDEX(resultados!$A$2:$ZZ$1352, 195, MATCH($B$3, resultados!$A$1:$ZZ$1, 0))</f>
        <v/>
      </c>
    </row>
    <row r="202">
      <c r="A202">
        <f>INDEX(resultados!$A$2:$ZZ$1352, 196, MATCH($B$1, resultados!$A$1:$ZZ$1, 0))</f>
        <v/>
      </c>
      <c r="B202">
        <f>INDEX(resultados!$A$2:$ZZ$1352, 196, MATCH($B$2, resultados!$A$1:$ZZ$1, 0))</f>
        <v/>
      </c>
      <c r="C202">
        <f>INDEX(resultados!$A$2:$ZZ$1352, 196, MATCH($B$3, resultados!$A$1:$ZZ$1, 0))</f>
        <v/>
      </c>
    </row>
    <row r="203">
      <c r="A203">
        <f>INDEX(resultados!$A$2:$ZZ$1352, 197, MATCH($B$1, resultados!$A$1:$ZZ$1, 0))</f>
        <v/>
      </c>
      <c r="B203">
        <f>INDEX(resultados!$A$2:$ZZ$1352, 197, MATCH($B$2, resultados!$A$1:$ZZ$1, 0))</f>
        <v/>
      </c>
      <c r="C203">
        <f>INDEX(resultados!$A$2:$ZZ$1352, 197, MATCH($B$3, resultados!$A$1:$ZZ$1, 0))</f>
        <v/>
      </c>
    </row>
    <row r="204">
      <c r="A204">
        <f>INDEX(resultados!$A$2:$ZZ$1352, 198, MATCH($B$1, resultados!$A$1:$ZZ$1, 0))</f>
        <v/>
      </c>
      <c r="B204">
        <f>INDEX(resultados!$A$2:$ZZ$1352, 198, MATCH($B$2, resultados!$A$1:$ZZ$1, 0))</f>
        <v/>
      </c>
      <c r="C204">
        <f>INDEX(resultados!$A$2:$ZZ$1352, 198, MATCH($B$3, resultados!$A$1:$ZZ$1, 0))</f>
        <v/>
      </c>
    </row>
    <row r="205">
      <c r="A205">
        <f>INDEX(resultados!$A$2:$ZZ$1352, 199, MATCH($B$1, resultados!$A$1:$ZZ$1, 0))</f>
        <v/>
      </c>
      <c r="B205">
        <f>INDEX(resultados!$A$2:$ZZ$1352, 199, MATCH($B$2, resultados!$A$1:$ZZ$1, 0))</f>
        <v/>
      </c>
      <c r="C205">
        <f>INDEX(resultados!$A$2:$ZZ$1352, 199, MATCH($B$3, resultados!$A$1:$ZZ$1, 0))</f>
        <v/>
      </c>
    </row>
    <row r="206">
      <c r="A206">
        <f>INDEX(resultados!$A$2:$ZZ$1352, 200, MATCH($B$1, resultados!$A$1:$ZZ$1, 0))</f>
        <v/>
      </c>
      <c r="B206">
        <f>INDEX(resultados!$A$2:$ZZ$1352, 200, MATCH($B$2, resultados!$A$1:$ZZ$1, 0))</f>
        <v/>
      </c>
      <c r="C206">
        <f>INDEX(resultados!$A$2:$ZZ$1352, 200, MATCH($B$3, resultados!$A$1:$ZZ$1, 0))</f>
        <v/>
      </c>
    </row>
    <row r="207">
      <c r="A207">
        <f>INDEX(resultados!$A$2:$ZZ$1352, 201, MATCH($B$1, resultados!$A$1:$ZZ$1, 0))</f>
        <v/>
      </c>
      <c r="B207">
        <f>INDEX(resultados!$A$2:$ZZ$1352, 201, MATCH($B$2, resultados!$A$1:$ZZ$1, 0))</f>
        <v/>
      </c>
      <c r="C207">
        <f>INDEX(resultados!$A$2:$ZZ$1352, 201, MATCH($B$3, resultados!$A$1:$ZZ$1, 0))</f>
        <v/>
      </c>
    </row>
    <row r="208">
      <c r="A208">
        <f>INDEX(resultados!$A$2:$ZZ$1352, 202, MATCH($B$1, resultados!$A$1:$ZZ$1, 0))</f>
        <v/>
      </c>
      <c r="B208">
        <f>INDEX(resultados!$A$2:$ZZ$1352, 202, MATCH($B$2, resultados!$A$1:$ZZ$1, 0))</f>
        <v/>
      </c>
      <c r="C208">
        <f>INDEX(resultados!$A$2:$ZZ$1352, 202, MATCH($B$3, resultados!$A$1:$ZZ$1, 0))</f>
        <v/>
      </c>
    </row>
    <row r="209">
      <c r="A209">
        <f>INDEX(resultados!$A$2:$ZZ$1352, 203, MATCH($B$1, resultados!$A$1:$ZZ$1, 0))</f>
        <v/>
      </c>
      <c r="B209">
        <f>INDEX(resultados!$A$2:$ZZ$1352, 203, MATCH($B$2, resultados!$A$1:$ZZ$1, 0))</f>
        <v/>
      </c>
      <c r="C209">
        <f>INDEX(resultados!$A$2:$ZZ$1352, 203, MATCH($B$3, resultados!$A$1:$ZZ$1, 0))</f>
        <v/>
      </c>
    </row>
    <row r="210">
      <c r="A210">
        <f>INDEX(resultados!$A$2:$ZZ$1352, 204, MATCH($B$1, resultados!$A$1:$ZZ$1, 0))</f>
        <v/>
      </c>
      <c r="B210">
        <f>INDEX(resultados!$A$2:$ZZ$1352, 204, MATCH($B$2, resultados!$A$1:$ZZ$1, 0))</f>
        <v/>
      </c>
      <c r="C210">
        <f>INDEX(resultados!$A$2:$ZZ$1352, 204, MATCH($B$3, resultados!$A$1:$ZZ$1, 0))</f>
        <v/>
      </c>
    </row>
    <row r="211">
      <c r="A211">
        <f>INDEX(resultados!$A$2:$ZZ$1352, 205, MATCH($B$1, resultados!$A$1:$ZZ$1, 0))</f>
        <v/>
      </c>
      <c r="B211">
        <f>INDEX(resultados!$A$2:$ZZ$1352, 205, MATCH($B$2, resultados!$A$1:$ZZ$1, 0))</f>
        <v/>
      </c>
      <c r="C211">
        <f>INDEX(resultados!$A$2:$ZZ$1352, 205, MATCH($B$3, resultados!$A$1:$ZZ$1, 0))</f>
        <v/>
      </c>
    </row>
    <row r="212">
      <c r="A212">
        <f>INDEX(resultados!$A$2:$ZZ$1352, 206, MATCH($B$1, resultados!$A$1:$ZZ$1, 0))</f>
        <v/>
      </c>
      <c r="B212">
        <f>INDEX(resultados!$A$2:$ZZ$1352, 206, MATCH($B$2, resultados!$A$1:$ZZ$1, 0))</f>
        <v/>
      </c>
      <c r="C212">
        <f>INDEX(resultados!$A$2:$ZZ$1352, 206, MATCH($B$3, resultados!$A$1:$ZZ$1, 0))</f>
        <v/>
      </c>
    </row>
    <row r="213">
      <c r="A213">
        <f>INDEX(resultados!$A$2:$ZZ$1352, 207, MATCH($B$1, resultados!$A$1:$ZZ$1, 0))</f>
        <v/>
      </c>
      <c r="B213">
        <f>INDEX(resultados!$A$2:$ZZ$1352, 207, MATCH($B$2, resultados!$A$1:$ZZ$1, 0))</f>
        <v/>
      </c>
      <c r="C213">
        <f>INDEX(resultados!$A$2:$ZZ$1352, 207, MATCH($B$3, resultados!$A$1:$ZZ$1, 0))</f>
        <v/>
      </c>
    </row>
    <row r="214">
      <c r="A214">
        <f>INDEX(resultados!$A$2:$ZZ$1352, 208, MATCH($B$1, resultados!$A$1:$ZZ$1, 0))</f>
        <v/>
      </c>
      <c r="B214">
        <f>INDEX(resultados!$A$2:$ZZ$1352, 208, MATCH($B$2, resultados!$A$1:$ZZ$1, 0))</f>
        <v/>
      </c>
      <c r="C214">
        <f>INDEX(resultados!$A$2:$ZZ$1352, 208, MATCH($B$3, resultados!$A$1:$ZZ$1, 0))</f>
        <v/>
      </c>
    </row>
    <row r="215">
      <c r="A215">
        <f>INDEX(resultados!$A$2:$ZZ$1352, 209, MATCH($B$1, resultados!$A$1:$ZZ$1, 0))</f>
        <v/>
      </c>
      <c r="B215">
        <f>INDEX(resultados!$A$2:$ZZ$1352, 209, MATCH($B$2, resultados!$A$1:$ZZ$1, 0))</f>
        <v/>
      </c>
      <c r="C215">
        <f>INDEX(resultados!$A$2:$ZZ$1352, 209, MATCH($B$3, resultados!$A$1:$ZZ$1, 0))</f>
        <v/>
      </c>
    </row>
    <row r="216">
      <c r="A216">
        <f>INDEX(resultados!$A$2:$ZZ$1352, 210, MATCH($B$1, resultados!$A$1:$ZZ$1, 0))</f>
        <v/>
      </c>
      <c r="B216">
        <f>INDEX(resultados!$A$2:$ZZ$1352, 210, MATCH($B$2, resultados!$A$1:$ZZ$1, 0))</f>
        <v/>
      </c>
      <c r="C216">
        <f>INDEX(resultados!$A$2:$ZZ$1352, 210, MATCH($B$3, resultados!$A$1:$ZZ$1, 0))</f>
        <v/>
      </c>
    </row>
    <row r="217">
      <c r="A217">
        <f>INDEX(resultados!$A$2:$ZZ$1352, 211, MATCH($B$1, resultados!$A$1:$ZZ$1, 0))</f>
        <v/>
      </c>
      <c r="B217">
        <f>INDEX(resultados!$A$2:$ZZ$1352, 211, MATCH($B$2, resultados!$A$1:$ZZ$1, 0))</f>
        <v/>
      </c>
      <c r="C217">
        <f>INDEX(resultados!$A$2:$ZZ$1352, 211, MATCH($B$3, resultados!$A$1:$ZZ$1, 0))</f>
        <v/>
      </c>
    </row>
    <row r="218">
      <c r="A218">
        <f>INDEX(resultados!$A$2:$ZZ$1352, 212, MATCH($B$1, resultados!$A$1:$ZZ$1, 0))</f>
        <v/>
      </c>
      <c r="B218">
        <f>INDEX(resultados!$A$2:$ZZ$1352, 212, MATCH($B$2, resultados!$A$1:$ZZ$1, 0))</f>
        <v/>
      </c>
      <c r="C218">
        <f>INDEX(resultados!$A$2:$ZZ$1352, 212, MATCH($B$3, resultados!$A$1:$ZZ$1, 0))</f>
        <v/>
      </c>
    </row>
    <row r="219">
      <c r="A219">
        <f>INDEX(resultados!$A$2:$ZZ$1352, 213, MATCH($B$1, resultados!$A$1:$ZZ$1, 0))</f>
        <v/>
      </c>
      <c r="B219">
        <f>INDEX(resultados!$A$2:$ZZ$1352, 213, MATCH($B$2, resultados!$A$1:$ZZ$1, 0))</f>
        <v/>
      </c>
      <c r="C219">
        <f>INDEX(resultados!$A$2:$ZZ$1352, 213, MATCH($B$3, resultados!$A$1:$ZZ$1, 0))</f>
        <v/>
      </c>
    </row>
    <row r="220">
      <c r="A220">
        <f>INDEX(resultados!$A$2:$ZZ$1352, 214, MATCH($B$1, resultados!$A$1:$ZZ$1, 0))</f>
        <v/>
      </c>
      <c r="B220">
        <f>INDEX(resultados!$A$2:$ZZ$1352, 214, MATCH($B$2, resultados!$A$1:$ZZ$1, 0))</f>
        <v/>
      </c>
      <c r="C220">
        <f>INDEX(resultados!$A$2:$ZZ$1352, 214, MATCH($B$3, resultados!$A$1:$ZZ$1, 0))</f>
        <v/>
      </c>
    </row>
    <row r="221">
      <c r="A221">
        <f>INDEX(resultados!$A$2:$ZZ$1352, 215, MATCH($B$1, resultados!$A$1:$ZZ$1, 0))</f>
        <v/>
      </c>
      <c r="B221">
        <f>INDEX(resultados!$A$2:$ZZ$1352, 215, MATCH($B$2, resultados!$A$1:$ZZ$1, 0))</f>
        <v/>
      </c>
      <c r="C221">
        <f>INDEX(resultados!$A$2:$ZZ$1352, 215, MATCH($B$3, resultados!$A$1:$ZZ$1, 0))</f>
        <v/>
      </c>
    </row>
    <row r="222">
      <c r="A222">
        <f>INDEX(resultados!$A$2:$ZZ$1352, 216, MATCH($B$1, resultados!$A$1:$ZZ$1, 0))</f>
        <v/>
      </c>
      <c r="B222">
        <f>INDEX(resultados!$A$2:$ZZ$1352, 216, MATCH($B$2, resultados!$A$1:$ZZ$1, 0))</f>
        <v/>
      </c>
      <c r="C222">
        <f>INDEX(resultados!$A$2:$ZZ$1352, 216, MATCH($B$3, resultados!$A$1:$ZZ$1, 0))</f>
        <v/>
      </c>
    </row>
    <row r="223">
      <c r="A223">
        <f>INDEX(resultados!$A$2:$ZZ$1352, 217, MATCH($B$1, resultados!$A$1:$ZZ$1, 0))</f>
        <v/>
      </c>
      <c r="B223">
        <f>INDEX(resultados!$A$2:$ZZ$1352, 217, MATCH($B$2, resultados!$A$1:$ZZ$1, 0))</f>
        <v/>
      </c>
      <c r="C223">
        <f>INDEX(resultados!$A$2:$ZZ$1352, 217, MATCH($B$3, resultados!$A$1:$ZZ$1, 0))</f>
        <v/>
      </c>
    </row>
    <row r="224">
      <c r="A224">
        <f>INDEX(resultados!$A$2:$ZZ$1352, 218, MATCH($B$1, resultados!$A$1:$ZZ$1, 0))</f>
        <v/>
      </c>
      <c r="B224">
        <f>INDEX(resultados!$A$2:$ZZ$1352, 218, MATCH($B$2, resultados!$A$1:$ZZ$1, 0))</f>
        <v/>
      </c>
      <c r="C224">
        <f>INDEX(resultados!$A$2:$ZZ$1352, 218, MATCH($B$3, resultados!$A$1:$ZZ$1, 0))</f>
        <v/>
      </c>
    </row>
    <row r="225">
      <c r="A225">
        <f>INDEX(resultados!$A$2:$ZZ$1352, 219, MATCH($B$1, resultados!$A$1:$ZZ$1, 0))</f>
        <v/>
      </c>
      <c r="B225">
        <f>INDEX(resultados!$A$2:$ZZ$1352, 219, MATCH($B$2, resultados!$A$1:$ZZ$1, 0))</f>
        <v/>
      </c>
      <c r="C225">
        <f>INDEX(resultados!$A$2:$ZZ$1352, 219, MATCH($B$3, resultados!$A$1:$ZZ$1, 0))</f>
        <v/>
      </c>
    </row>
    <row r="226">
      <c r="A226">
        <f>INDEX(resultados!$A$2:$ZZ$1352, 220, MATCH($B$1, resultados!$A$1:$ZZ$1, 0))</f>
        <v/>
      </c>
      <c r="B226">
        <f>INDEX(resultados!$A$2:$ZZ$1352, 220, MATCH($B$2, resultados!$A$1:$ZZ$1, 0))</f>
        <v/>
      </c>
      <c r="C226">
        <f>INDEX(resultados!$A$2:$ZZ$1352, 220, MATCH($B$3, resultados!$A$1:$ZZ$1, 0))</f>
        <v/>
      </c>
    </row>
    <row r="227">
      <c r="A227">
        <f>INDEX(resultados!$A$2:$ZZ$1352, 221, MATCH($B$1, resultados!$A$1:$ZZ$1, 0))</f>
        <v/>
      </c>
      <c r="B227">
        <f>INDEX(resultados!$A$2:$ZZ$1352, 221, MATCH($B$2, resultados!$A$1:$ZZ$1, 0))</f>
        <v/>
      </c>
      <c r="C227">
        <f>INDEX(resultados!$A$2:$ZZ$1352, 221, MATCH($B$3, resultados!$A$1:$ZZ$1, 0))</f>
        <v/>
      </c>
    </row>
    <row r="228">
      <c r="A228">
        <f>INDEX(resultados!$A$2:$ZZ$1352, 222, MATCH($B$1, resultados!$A$1:$ZZ$1, 0))</f>
        <v/>
      </c>
      <c r="B228">
        <f>INDEX(resultados!$A$2:$ZZ$1352, 222, MATCH($B$2, resultados!$A$1:$ZZ$1, 0))</f>
        <v/>
      </c>
      <c r="C228">
        <f>INDEX(resultados!$A$2:$ZZ$1352, 222, MATCH($B$3, resultados!$A$1:$ZZ$1, 0))</f>
        <v/>
      </c>
    </row>
    <row r="229">
      <c r="A229">
        <f>INDEX(resultados!$A$2:$ZZ$1352, 223, MATCH($B$1, resultados!$A$1:$ZZ$1, 0))</f>
        <v/>
      </c>
      <c r="B229">
        <f>INDEX(resultados!$A$2:$ZZ$1352, 223, MATCH($B$2, resultados!$A$1:$ZZ$1, 0))</f>
        <v/>
      </c>
      <c r="C229">
        <f>INDEX(resultados!$A$2:$ZZ$1352, 223, MATCH($B$3, resultados!$A$1:$ZZ$1, 0))</f>
        <v/>
      </c>
    </row>
    <row r="230">
      <c r="A230">
        <f>INDEX(resultados!$A$2:$ZZ$1352, 224, MATCH($B$1, resultados!$A$1:$ZZ$1, 0))</f>
        <v/>
      </c>
      <c r="B230">
        <f>INDEX(resultados!$A$2:$ZZ$1352, 224, MATCH($B$2, resultados!$A$1:$ZZ$1, 0))</f>
        <v/>
      </c>
      <c r="C230">
        <f>INDEX(resultados!$A$2:$ZZ$1352, 224, MATCH($B$3, resultados!$A$1:$ZZ$1, 0))</f>
        <v/>
      </c>
    </row>
    <row r="231">
      <c r="A231">
        <f>INDEX(resultados!$A$2:$ZZ$1352, 225, MATCH($B$1, resultados!$A$1:$ZZ$1, 0))</f>
        <v/>
      </c>
      <c r="B231">
        <f>INDEX(resultados!$A$2:$ZZ$1352, 225, MATCH($B$2, resultados!$A$1:$ZZ$1, 0))</f>
        <v/>
      </c>
      <c r="C231">
        <f>INDEX(resultados!$A$2:$ZZ$1352, 225, MATCH($B$3, resultados!$A$1:$ZZ$1, 0))</f>
        <v/>
      </c>
    </row>
    <row r="232">
      <c r="A232">
        <f>INDEX(resultados!$A$2:$ZZ$1352, 226, MATCH($B$1, resultados!$A$1:$ZZ$1, 0))</f>
        <v/>
      </c>
      <c r="B232">
        <f>INDEX(resultados!$A$2:$ZZ$1352, 226, MATCH($B$2, resultados!$A$1:$ZZ$1, 0))</f>
        <v/>
      </c>
      <c r="C232">
        <f>INDEX(resultados!$A$2:$ZZ$1352, 226, MATCH($B$3, resultados!$A$1:$ZZ$1, 0))</f>
        <v/>
      </c>
    </row>
    <row r="233">
      <c r="A233">
        <f>INDEX(resultados!$A$2:$ZZ$1352, 227, MATCH($B$1, resultados!$A$1:$ZZ$1, 0))</f>
        <v/>
      </c>
      <c r="B233">
        <f>INDEX(resultados!$A$2:$ZZ$1352, 227, MATCH($B$2, resultados!$A$1:$ZZ$1, 0))</f>
        <v/>
      </c>
      <c r="C233">
        <f>INDEX(resultados!$A$2:$ZZ$1352, 227, MATCH($B$3, resultados!$A$1:$ZZ$1, 0))</f>
        <v/>
      </c>
    </row>
    <row r="234">
      <c r="A234">
        <f>INDEX(resultados!$A$2:$ZZ$1352, 228, MATCH($B$1, resultados!$A$1:$ZZ$1, 0))</f>
        <v/>
      </c>
      <c r="B234">
        <f>INDEX(resultados!$A$2:$ZZ$1352, 228, MATCH($B$2, resultados!$A$1:$ZZ$1, 0))</f>
        <v/>
      </c>
      <c r="C234">
        <f>INDEX(resultados!$A$2:$ZZ$1352, 228, MATCH($B$3, resultados!$A$1:$ZZ$1, 0))</f>
        <v/>
      </c>
    </row>
    <row r="235">
      <c r="A235">
        <f>INDEX(resultados!$A$2:$ZZ$1352, 229, MATCH($B$1, resultados!$A$1:$ZZ$1, 0))</f>
        <v/>
      </c>
      <c r="B235">
        <f>INDEX(resultados!$A$2:$ZZ$1352, 229, MATCH($B$2, resultados!$A$1:$ZZ$1, 0))</f>
        <v/>
      </c>
      <c r="C235">
        <f>INDEX(resultados!$A$2:$ZZ$1352, 229, MATCH($B$3, resultados!$A$1:$ZZ$1, 0))</f>
        <v/>
      </c>
    </row>
    <row r="236">
      <c r="A236">
        <f>INDEX(resultados!$A$2:$ZZ$1352, 230, MATCH($B$1, resultados!$A$1:$ZZ$1, 0))</f>
        <v/>
      </c>
      <c r="B236">
        <f>INDEX(resultados!$A$2:$ZZ$1352, 230, MATCH($B$2, resultados!$A$1:$ZZ$1, 0))</f>
        <v/>
      </c>
      <c r="C236">
        <f>INDEX(resultados!$A$2:$ZZ$1352, 230, MATCH($B$3, resultados!$A$1:$ZZ$1, 0))</f>
        <v/>
      </c>
    </row>
    <row r="237">
      <c r="A237">
        <f>INDEX(resultados!$A$2:$ZZ$1352, 231, MATCH($B$1, resultados!$A$1:$ZZ$1, 0))</f>
        <v/>
      </c>
      <c r="B237">
        <f>INDEX(resultados!$A$2:$ZZ$1352, 231, MATCH($B$2, resultados!$A$1:$ZZ$1, 0))</f>
        <v/>
      </c>
      <c r="C237">
        <f>INDEX(resultados!$A$2:$ZZ$1352, 231, MATCH($B$3, resultados!$A$1:$ZZ$1, 0))</f>
        <v/>
      </c>
    </row>
    <row r="238">
      <c r="A238">
        <f>INDEX(resultados!$A$2:$ZZ$1352, 232, MATCH($B$1, resultados!$A$1:$ZZ$1, 0))</f>
        <v/>
      </c>
      <c r="B238">
        <f>INDEX(resultados!$A$2:$ZZ$1352, 232, MATCH($B$2, resultados!$A$1:$ZZ$1, 0))</f>
        <v/>
      </c>
      <c r="C238">
        <f>INDEX(resultados!$A$2:$ZZ$1352, 232, MATCH($B$3, resultados!$A$1:$ZZ$1, 0))</f>
        <v/>
      </c>
    </row>
    <row r="239">
      <c r="A239">
        <f>INDEX(resultados!$A$2:$ZZ$1352, 233, MATCH($B$1, resultados!$A$1:$ZZ$1, 0))</f>
        <v/>
      </c>
      <c r="B239">
        <f>INDEX(resultados!$A$2:$ZZ$1352, 233, MATCH($B$2, resultados!$A$1:$ZZ$1, 0))</f>
        <v/>
      </c>
      <c r="C239">
        <f>INDEX(resultados!$A$2:$ZZ$1352, 233, MATCH($B$3, resultados!$A$1:$ZZ$1, 0))</f>
        <v/>
      </c>
    </row>
    <row r="240">
      <c r="A240">
        <f>INDEX(resultados!$A$2:$ZZ$1352, 234, MATCH($B$1, resultados!$A$1:$ZZ$1, 0))</f>
        <v/>
      </c>
      <c r="B240">
        <f>INDEX(resultados!$A$2:$ZZ$1352, 234, MATCH($B$2, resultados!$A$1:$ZZ$1, 0))</f>
        <v/>
      </c>
      <c r="C240">
        <f>INDEX(resultados!$A$2:$ZZ$1352, 234, MATCH($B$3, resultados!$A$1:$ZZ$1, 0))</f>
        <v/>
      </c>
    </row>
    <row r="241">
      <c r="A241">
        <f>INDEX(resultados!$A$2:$ZZ$1352, 235, MATCH($B$1, resultados!$A$1:$ZZ$1, 0))</f>
        <v/>
      </c>
      <c r="B241">
        <f>INDEX(resultados!$A$2:$ZZ$1352, 235, MATCH($B$2, resultados!$A$1:$ZZ$1, 0))</f>
        <v/>
      </c>
      <c r="C241">
        <f>INDEX(resultados!$A$2:$ZZ$1352, 235, MATCH($B$3, resultados!$A$1:$ZZ$1, 0))</f>
        <v/>
      </c>
    </row>
    <row r="242">
      <c r="A242">
        <f>INDEX(resultados!$A$2:$ZZ$1352, 236, MATCH($B$1, resultados!$A$1:$ZZ$1, 0))</f>
        <v/>
      </c>
      <c r="B242">
        <f>INDEX(resultados!$A$2:$ZZ$1352, 236, MATCH($B$2, resultados!$A$1:$ZZ$1, 0))</f>
        <v/>
      </c>
      <c r="C242">
        <f>INDEX(resultados!$A$2:$ZZ$1352, 236, MATCH($B$3, resultados!$A$1:$ZZ$1, 0))</f>
        <v/>
      </c>
    </row>
    <row r="243">
      <c r="A243">
        <f>INDEX(resultados!$A$2:$ZZ$1352, 237, MATCH($B$1, resultados!$A$1:$ZZ$1, 0))</f>
        <v/>
      </c>
      <c r="B243">
        <f>INDEX(resultados!$A$2:$ZZ$1352, 237, MATCH($B$2, resultados!$A$1:$ZZ$1, 0))</f>
        <v/>
      </c>
      <c r="C243">
        <f>INDEX(resultados!$A$2:$ZZ$1352, 237, MATCH($B$3, resultados!$A$1:$ZZ$1, 0))</f>
        <v/>
      </c>
    </row>
    <row r="244">
      <c r="A244">
        <f>INDEX(resultados!$A$2:$ZZ$1352, 238, MATCH($B$1, resultados!$A$1:$ZZ$1, 0))</f>
        <v/>
      </c>
      <c r="B244">
        <f>INDEX(resultados!$A$2:$ZZ$1352, 238, MATCH($B$2, resultados!$A$1:$ZZ$1, 0))</f>
        <v/>
      </c>
      <c r="C244">
        <f>INDEX(resultados!$A$2:$ZZ$1352, 238, MATCH($B$3, resultados!$A$1:$ZZ$1, 0))</f>
        <v/>
      </c>
    </row>
    <row r="245">
      <c r="A245">
        <f>INDEX(resultados!$A$2:$ZZ$1352, 239, MATCH($B$1, resultados!$A$1:$ZZ$1, 0))</f>
        <v/>
      </c>
      <c r="B245">
        <f>INDEX(resultados!$A$2:$ZZ$1352, 239, MATCH($B$2, resultados!$A$1:$ZZ$1, 0))</f>
        <v/>
      </c>
      <c r="C245">
        <f>INDEX(resultados!$A$2:$ZZ$1352, 239, MATCH($B$3, resultados!$A$1:$ZZ$1, 0))</f>
        <v/>
      </c>
    </row>
    <row r="246">
      <c r="A246">
        <f>INDEX(resultados!$A$2:$ZZ$1352, 240, MATCH($B$1, resultados!$A$1:$ZZ$1, 0))</f>
        <v/>
      </c>
      <c r="B246">
        <f>INDEX(resultados!$A$2:$ZZ$1352, 240, MATCH($B$2, resultados!$A$1:$ZZ$1, 0))</f>
        <v/>
      </c>
      <c r="C246">
        <f>INDEX(resultados!$A$2:$ZZ$1352, 240, MATCH($B$3, resultados!$A$1:$ZZ$1, 0))</f>
        <v/>
      </c>
    </row>
    <row r="247">
      <c r="A247">
        <f>INDEX(resultados!$A$2:$ZZ$1352, 241, MATCH($B$1, resultados!$A$1:$ZZ$1, 0))</f>
        <v/>
      </c>
      <c r="B247">
        <f>INDEX(resultados!$A$2:$ZZ$1352, 241, MATCH($B$2, resultados!$A$1:$ZZ$1, 0))</f>
        <v/>
      </c>
      <c r="C247">
        <f>INDEX(resultados!$A$2:$ZZ$1352, 241, MATCH($B$3, resultados!$A$1:$ZZ$1, 0))</f>
        <v/>
      </c>
    </row>
    <row r="248">
      <c r="A248">
        <f>INDEX(resultados!$A$2:$ZZ$1352, 242, MATCH($B$1, resultados!$A$1:$ZZ$1, 0))</f>
        <v/>
      </c>
      <c r="B248">
        <f>INDEX(resultados!$A$2:$ZZ$1352, 242, MATCH($B$2, resultados!$A$1:$ZZ$1, 0))</f>
        <v/>
      </c>
      <c r="C248">
        <f>INDEX(resultados!$A$2:$ZZ$1352, 242, MATCH($B$3, resultados!$A$1:$ZZ$1, 0))</f>
        <v/>
      </c>
    </row>
    <row r="249">
      <c r="A249">
        <f>INDEX(resultados!$A$2:$ZZ$1352, 243, MATCH($B$1, resultados!$A$1:$ZZ$1, 0))</f>
        <v/>
      </c>
      <c r="B249">
        <f>INDEX(resultados!$A$2:$ZZ$1352, 243, MATCH($B$2, resultados!$A$1:$ZZ$1, 0))</f>
        <v/>
      </c>
      <c r="C249">
        <f>INDEX(resultados!$A$2:$ZZ$1352, 243, MATCH($B$3, resultados!$A$1:$ZZ$1, 0))</f>
        <v/>
      </c>
    </row>
    <row r="250">
      <c r="A250">
        <f>INDEX(resultados!$A$2:$ZZ$1352, 244, MATCH($B$1, resultados!$A$1:$ZZ$1, 0))</f>
        <v/>
      </c>
      <c r="B250">
        <f>INDEX(resultados!$A$2:$ZZ$1352, 244, MATCH($B$2, resultados!$A$1:$ZZ$1, 0))</f>
        <v/>
      </c>
      <c r="C250">
        <f>INDEX(resultados!$A$2:$ZZ$1352, 244, MATCH($B$3, resultados!$A$1:$ZZ$1, 0))</f>
        <v/>
      </c>
    </row>
    <row r="251">
      <c r="A251">
        <f>INDEX(resultados!$A$2:$ZZ$1352, 245, MATCH($B$1, resultados!$A$1:$ZZ$1, 0))</f>
        <v/>
      </c>
      <c r="B251">
        <f>INDEX(resultados!$A$2:$ZZ$1352, 245, MATCH($B$2, resultados!$A$1:$ZZ$1, 0))</f>
        <v/>
      </c>
      <c r="C251">
        <f>INDEX(resultados!$A$2:$ZZ$1352, 245, MATCH($B$3, resultados!$A$1:$ZZ$1, 0))</f>
        <v/>
      </c>
    </row>
    <row r="252">
      <c r="A252">
        <f>INDEX(resultados!$A$2:$ZZ$1352, 246, MATCH($B$1, resultados!$A$1:$ZZ$1, 0))</f>
        <v/>
      </c>
      <c r="B252">
        <f>INDEX(resultados!$A$2:$ZZ$1352, 246, MATCH($B$2, resultados!$A$1:$ZZ$1, 0))</f>
        <v/>
      </c>
      <c r="C252">
        <f>INDEX(resultados!$A$2:$ZZ$1352, 246, MATCH($B$3, resultados!$A$1:$ZZ$1, 0))</f>
        <v/>
      </c>
    </row>
    <row r="253">
      <c r="A253">
        <f>INDEX(resultados!$A$2:$ZZ$1352, 247, MATCH($B$1, resultados!$A$1:$ZZ$1, 0))</f>
        <v/>
      </c>
      <c r="B253">
        <f>INDEX(resultados!$A$2:$ZZ$1352, 247, MATCH($B$2, resultados!$A$1:$ZZ$1, 0))</f>
        <v/>
      </c>
      <c r="C253">
        <f>INDEX(resultados!$A$2:$ZZ$1352, 247, MATCH($B$3, resultados!$A$1:$ZZ$1, 0))</f>
        <v/>
      </c>
    </row>
    <row r="254">
      <c r="A254">
        <f>INDEX(resultados!$A$2:$ZZ$1352, 248, MATCH($B$1, resultados!$A$1:$ZZ$1, 0))</f>
        <v/>
      </c>
      <c r="B254">
        <f>INDEX(resultados!$A$2:$ZZ$1352, 248, MATCH($B$2, resultados!$A$1:$ZZ$1, 0))</f>
        <v/>
      </c>
      <c r="C254">
        <f>INDEX(resultados!$A$2:$ZZ$1352, 248, MATCH($B$3, resultados!$A$1:$ZZ$1, 0))</f>
        <v/>
      </c>
    </row>
    <row r="255">
      <c r="A255">
        <f>INDEX(resultados!$A$2:$ZZ$1352, 249, MATCH($B$1, resultados!$A$1:$ZZ$1, 0))</f>
        <v/>
      </c>
      <c r="B255">
        <f>INDEX(resultados!$A$2:$ZZ$1352, 249, MATCH($B$2, resultados!$A$1:$ZZ$1, 0))</f>
        <v/>
      </c>
      <c r="C255">
        <f>INDEX(resultados!$A$2:$ZZ$1352, 249, MATCH($B$3, resultados!$A$1:$ZZ$1, 0))</f>
        <v/>
      </c>
    </row>
    <row r="256">
      <c r="A256">
        <f>INDEX(resultados!$A$2:$ZZ$1352, 250, MATCH($B$1, resultados!$A$1:$ZZ$1, 0))</f>
        <v/>
      </c>
      <c r="B256">
        <f>INDEX(resultados!$A$2:$ZZ$1352, 250, MATCH($B$2, resultados!$A$1:$ZZ$1, 0))</f>
        <v/>
      </c>
      <c r="C256">
        <f>INDEX(resultados!$A$2:$ZZ$1352, 250, MATCH($B$3, resultados!$A$1:$ZZ$1, 0))</f>
        <v/>
      </c>
    </row>
    <row r="257">
      <c r="A257">
        <f>INDEX(resultados!$A$2:$ZZ$1352, 251, MATCH($B$1, resultados!$A$1:$ZZ$1, 0))</f>
        <v/>
      </c>
      <c r="B257">
        <f>INDEX(resultados!$A$2:$ZZ$1352, 251, MATCH($B$2, resultados!$A$1:$ZZ$1, 0))</f>
        <v/>
      </c>
      <c r="C257">
        <f>INDEX(resultados!$A$2:$ZZ$1352, 251, MATCH($B$3, resultados!$A$1:$ZZ$1, 0))</f>
        <v/>
      </c>
    </row>
    <row r="258">
      <c r="A258">
        <f>INDEX(resultados!$A$2:$ZZ$1352, 252, MATCH($B$1, resultados!$A$1:$ZZ$1, 0))</f>
        <v/>
      </c>
      <c r="B258">
        <f>INDEX(resultados!$A$2:$ZZ$1352, 252, MATCH($B$2, resultados!$A$1:$ZZ$1, 0))</f>
        <v/>
      </c>
      <c r="C258">
        <f>INDEX(resultados!$A$2:$ZZ$1352, 252, MATCH($B$3, resultados!$A$1:$ZZ$1, 0))</f>
        <v/>
      </c>
    </row>
    <row r="259">
      <c r="A259">
        <f>INDEX(resultados!$A$2:$ZZ$1352, 253, MATCH($B$1, resultados!$A$1:$ZZ$1, 0))</f>
        <v/>
      </c>
      <c r="B259">
        <f>INDEX(resultados!$A$2:$ZZ$1352, 253, MATCH($B$2, resultados!$A$1:$ZZ$1, 0))</f>
        <v/>
      </c>
      <c r="C259">
        <f>INDEX(resultados!$A$2:$ZZ$1352, 253, MATCH($B$3, resultados!$A$1:$ZZ$1, 0))</f>
        <v/>
      </c>
    </row>
    <row r="260">
      <c r="A260">
        <f>INDEX(resultados!$A$2:$ZZ$1352, 254, MATCH($B$1, resultados!$A$1:$ZZ$1, 0))</f>
        <v/>
      </c>
      <c r="B260">
        <f>INDEX(resultados!$A$2:$ZZ$1352, 254, MATCH($B$2, resultados!$A$1:$ZZ$1, 0))</f>
        <v/>
      </c>
      <c r="C260">
        <f>INDEX(resultados!$A$2:$ZZ$1352, 254, MATCH($B$3, resultados!$A$1:$ZZ$1, 0))</f>
        <v/>
      </c>
    </row>
    <row r="261">
      <c r="A261">
        <f>INDEX(resultados!$A$2:$ZZ$1352, 255, MATCH($B$1, resultados!$A$1:$ZZ$1, 0))</f>
        <v/>
      </c>
      <c r="B261">
        <f>INDEX(resultados!$A$2:$ZZ$1352, 255, MATCH($B$2, resultados!$A$1:$ZZ$1, 0))</f>
        <v/>
      </c>
      <c r="C261">
        <f>INDEX(resultados!$A$2:$ZZ$1352, 255, MATCH($B$3, resultados!$A$1:$ZZ$1, 0))</f>
        <v/>
      </c>
    </row>
    <row r="262">
      <c r="A262">
        <f>INDEX(resultados!$A$2:$ZZ$1352, 256, MATCH($B$1, resultados!$A$1:$ZZ$1, 0))</f>
        <v/>
      </c>
      <c r="B262">
        <f>INDEX(resultados!$A$2:$ZZ$1352, 256, MATCH($B$2, resultados!$A$1:$ZZ$1, 0))</f>
        <v/>
      </c>
      <c r="C262">
        <f>INDEX(resultados!$A$2:$ZZ$1352, 256, MATCH($B$3, resultados!$A$1:$ZZ$1, 0))</f>
        <v/>
      </c>
    </row>
    <row r="263">
      <c r="A263">
        <f>INDEX(resultados!$A$2:$ZZ$1352, 257, MATCH($B$1, resultados!$A$1:$ZZ$1, 0))</f>
        <v/>
      </c>
      <c r="B263">
        <f>INDEX(resultados!$A$2:$ZZ$1352, 257, MATCH($B$2, resultados!$A$1:$ZZ$1, 0))</f>
        <v/>
      </c>
      <c r="C263">
        <f>INDEX(resultados!$A$2:$ZZ$1352, 257, MATCH($B$3, resultados!$A$1:$ZZ$1, 0))</f>
        <v/>
      </c>
    </row>
    <row r="264">
      <c r="A264">
        <f>INDEX(resultados!$A$2:$ZZ$1352, 258, MATCH($B$1, resultados!$A$1:$ZZ$1, 0))</f>
        <v/>
      </c>
      <c r="B264">
        <f>INDEX(resultados!$A$2:$ZZ$1352, 258, MATCH($B$2, resultados!$A$1:$ZZ$1, 0))</f>
        <v/>
      </c>
      <c r="C264">
        <f>INDEX(resultados!$A$2:$ZZ$1352, 258, MATCH($B$3, resultados!$A$1:$ZZ$1, 0))</f>
        <v/>
      </c>
    </row>
    <row r="265">
      <c r="A265">
        <f>INDEX(resultados!$A$2:$ZZ$1352, 259, MATCH($B$1, resultados!$A$1:$ZZ$1, 0))</f>
        <v/>
      </c>
      <c r="B265">
        <f>INDEX(resultados!$A$2:$ZZ$1352, 259, MATCH($B$2, resultados!$A$1:$ZZ$1, 0))</f>
        <v/>
      </c>
      <c r="C265">
        <f>INDEX(resultados!$A$2:$ZZ$1352, 259, MATCH($B$3, resultados!$A$1:$ZZ$1, 0))</f>
        <v/>
      </c>
    </row>
    <row r="266">
      <c r="A266">
        <f>INDEX(resultados!$A$2:$ZZ$1352, 260, MATCH($B$1, resultados!$A$1:$ZZ$1, 0))</f>
        <v/>
      </c>
      <c r="B266">
        <f>INDEX(resultados!$A$2:$ZZ$1352, 260, MATCH($B$2, resultados!$A$1:$ZZ$1, 0))</f>
        <v/>
      </c>
      <c r="C266">
        <f>INDEX(resultados!$A$2:$ZZ$1352, 260, MATCH($B$3, resultados!$A$1:$ZZ$1, 0))</f>
        <v/>
      </c>
    </row>
    <row r="267">
      <c r="A267">
        <f>INDEX(resultados!$A$2:$ZZ$1352, 261, MATCH($B$1, resultados!$A$1:$ZZ$1, 0))</f>
        <v/>
      </c>
      <c r="B267">
        <f>INDEX(resultados!$A$2:$ZZ$1352, 261, MATCH($B$2, resultados!$A$1:$ZZ$1, 0))</f>
        <v/>
      </c>
      <c r="C267">
        <f>INDEX(resultados!$A$2:$ZZ$1352, 261, MATCH($B$3, resultados!$A$1:$ZZ$1, 0))</f>
        <v/>
      </c>
    </row>
    <row r="268">
      <c r="A268">
        <f>INDEX(resultados!$A$2:$ZZ$1352, 262, MATCH($B$1, resultados!$A$1:$ZZ$1, 0))</f>
        <v/>
      </c>
      <c r="B268">
        <f>INDEX(resultados!$A$2:$ZZ$1352, 262, MATCH($B$2, resultados!$A$1:$ZZ$1, 0))</f>
        <v/>
      </c>
      <c r="C268">
        <f>INDEX(resultados!$A$2:$ZZ$1352, 262, MATCH($B$3, resultados!$A$1:$ZZ$1, 0))</f>
        <v/>
      </c>
    </row>
    <row r="269">
      <c r="A269">
        <f>INDEX(resultados!$A$2:$ZZ$1352, 263, MATCH($B$1, resultados!$A$1:$ZZ$1, 0))</f>
        <v/>
      </c>
      <c r="B269">
        <f>INDEX(resultados!$A$2:$ZZ$1352, 263, MATCH($B$2, resultados!$A$1:$ZZ$1, 0))</f>
        <v/>
      </c>
      <c r="C269">
        <f>INDEX(resultados!$A$2:$ZZ$1352, 263, MATCH($B$3, resultados!$A$1:$ZZ$1, 0))</f>
        <v/>
      </c>
    </row>
    <row r="270">
      <c r="A270">
        <f>INDEX(resultados!$A$2:$ZZ$1352, 264, MATCH($B$1, resultados!$A$1:$ZZ$1, 0))</f>
        <v/>
      </c>
      <c r="B270">
        <f>INDEX(resultados!$A$2:$ZZ$1352, 264, MATCH($B$2, resultados!$A$1:$ZZ$1, 0))</f>
        <v/>
      </c>
      <c r="C270">
        <f>INDEX(resultados!$A$2:$ZZ$1352, 264, MATCH($B$3, resultados!$A$1:$ZZ$1, 0))</f>
        <v/>
      </c>
    </row>
    <row r="271">
      <c r="A271">
        <f>INDEX(resultados!$A$2:$ZZ$1352, 265, MATCH($B$1, resultados!$A$1:$ZZ$1, 0))</f>
        <v/>
      </c>
      <c r="B271">
        <f>INDEX(resultados!$A$2:$ZZ$1352, 265, MATCH($B$2, resultados!$A$1:$ZZ$1, 0))</f>
        <v/>
      </c>
      <c r="C271">
        <f>INDEX(resultados!$A$2:$ZZ$1352, 265, MATCH($B$3, resultados!$A$1:$ZZ$1, 0))</f>
        <v/>
      </c>
    </row>
    <row r="272">
      <c r="A272">
        <f>INDEX(resultados!$A$2:$ZZ$1352, 266, MATCH($B$1, resultados!$A$1:$ZZ$1, 0))</f>
        <v/>
      </c>
      <c r="B272">
        <f>INDEX(resultados!$A$2:$ZZ$1352, 266, MATCH($B$2, resultados!$A$1:$ZZ$1, 0))</f>
        <v/>
      </c>
      <c r="C272">
        <f>INDEX(resultados!$A$2:$ZZ$1352, 266, MATCH($B$3, resultados!$A$1:$ZZ$1, 0))</f>
        <v/>
      </c>
    </row>
    <row r="273">
      <c r="A273">
        <f>INDEX(resultados!$A$2:$ZZ$1352, 267, MATCH($B$1, resultados!$A$1:$ZZ$1, 0))</f>
        <v/>
      </c>
      <c r="B273">
        <f>INDEX(resultados!$A$2:$ZZ$1352, 267, MATCH($B$2, resultados!$A$1:$ZZ$1, 0))</f>
        <v/>
      </c>
      <c r="C273">
        <f>INDEX(resultados!$A$2:$ZZ$1352, 267, MATCH($B$3, resultados!$A$1:$ZZ$1, 0))</f>
        <v/>
      </c>
    </row>
    <row r="274">
      <c r="A274">
        <f>INDEX(resultados!$A$2:$ZZ$1352, 268, MATCH($B$1, resultados!$A$1:$ZZ$1, 0))</f>
        <v/>
      </c>
      <c r="B274">
        <f>INDEX(resultados!$A$2:$ZZ$1352, 268, MATCH($B$2, resultados!$A$1:$ZZ$1, 0))</f>
        <v/>
      </c>
      <c r="C274">
        <f>INDEX(resultados!$A$2:$ZZ$1352, 268, MATCH($B$3, resultados!$A$1:$ZZ$1, 0))</f>
        <v/>
      </c>
    </row>
    <row r="275">
      <c r="A275">
        <f>INDEX(resultados!$A$2:$ZZ$1352, 269, MATCH($B$1, resultados!$A$1:$ZZ$1, 0))</f>
        <v/>
      </c>
      <c r="B275">
        <f>INDEX(resultados!$A$2:$ZZ$1352, 269, MATCH($B$2, resultados!$A$1:$ZZ$1, 0))</f>
        <v/>
      </c>
      <c r="C275">
        <f>INDEX(resultados!$A$2:$ZZ$1352, 269, MATCH($B$3, resultados!$A$1:$ZZ$1, 0))</f>
        <v/>
      </c>
    </row>
    <row r="276">
      <c r="A276">
        <f>INDEX(resultados!$A$2:$ZZ$1352, 270, MATCH($B$1, resultados!$A$1:$ZZ$1, 0))</f>
        <v/>
      </c>
      <c r="B276">
        <f>INDEX(resultados!$A$2:$ZZ$1352, 270, MATCH($B$2, resultados!$A$1:$ZZ$1, 0))</f>
        <v/>
      </c>
      <c r="C276">
        <f>INDEX(resultados!$A$2:$ZZ$1352, 270, MATCH($B$3, resultados!$A$1:$ZZ$1, 0))</f>
        <v/>
      </c>
    </row>
    <row r="277">
      <c r="A277">
        <f>INDEX(resultados!$A$2:$ZZ$1352, 271, MATCH($B$1, resultados!$A$1:$ZZ$1, 0))</f>
        <v/>
      </c>
      <c r="B277">
        <f>INDEX(resultados!$A$2:$ZZ$1352, 271, MATCH($B$2, resultados!$A$1:$ZZ$1, 0))</f>
        <v/>
      </c>
      <c r="C277">
        <f>INDEX(resultados!$A$2:$ZZ$1352, 271, MATCH($B$3, resultados!$A$1:$ZZ$1, 0))</f>
        <v/>
      </c>
    </row>
    <row r="278">
      <c r="A278">
        <f>INDEX(resultados!$A$2:$ZZ$1352, 272, MATCH($B$1, resultados!$A$1:$ZZ$1, 0))</f>
        <v/>
      </c>
      <c r="B278">
        <f>INDEX(resultados!$A$2:$ZZ$1352, 272, MATCH($B$2, resultados!$A$1:$ZZ$1, 0))</f>
        <v/>
      </c>
      <c r="C278">
        <f>INDEX(resultados!$A$2:$ZZ$1352, 272, MATCH($B$3, resultados!$A$1:$ZZ$1, 0))</f>
        <v/>
      </c>
    </row>
    <row r="279">
      <c r="A279">
        <f>INDEX(resultados!$A$2:$ZZ$1352, 273, MATCH($B$1, resultados!$A$1:$ZZ$1, 0))</f>
        <v/>
      </c>
      <c r="B279">
        <f>INDEX(resultados!$A$2:$ZZ$1352, 273, MATCH($B$2, resultados!$A$1:$ZZ$1, 0))</f>
        <v/>
      </c>
      <c r="C279">
        <f>INDEX(resultados!$A$2:$ZZ$1352, 273, MATCH($B$3, resultados!$A$1:$ZZ$1, 0))</f>
        <v/>
      </c>
    </row>
    <row r="280">
      <c r="A280">
        <f>INDEX(resultados!$A$2:$ZZ$1352, 274, MATCH($B$1, resultados!$A$1:$ZZ$1, 0))</f>
        <v/>
      </c>
      <c r="B280">
        <f>INDEX(resultados!$A$2:$ZZ$1352, 274, MATCH($B$2, resultados!$A$1:$ZZ$1, 0))</f>
        <v/>
      </c>
      <c r="C280">
        <f>INDEX(resultados!$A$2:$ZZ$1352, 274, MATCH($B$3, resultados!$A$1:$ZZ$1, 0))</f>
        <v/>
      </c>
    </row>
    <row r="281">
      <c r="A281">
        <f>INDEX(resultados!$A$2:$ZZ$1352, 275, MATCH($B$1, resultados!$A$1:$ZZ$1, 0))</f>
        <v/>
      </c>
      <c r="B281">
        <f>INDEX(resultados!$A$2:$ZZ$1352, 275, MATCH($B$2, resultados!$A$1:$ZZ$1, 0))</f>
        <v/>
      </c>
      <c r="C281">
        <f>INDEX(resultados!$A$2:$ZZ$1352, 275, MATCH($B$3, resultados!$A$1:$ZZ$1, 0))</f>
        <v/>
      </c>
    </row>
    <row r="282">
      <c r="A282">
        <f>INDEX(resultados!$A$2:$ZZ$1352, 276, MATCH($B$1, resultados!$A$1:$ZZ$1, 0))</f>
        <v/>
      </c>
      <c r="B282">
        <f>INDEX(resultados!$A$2:$ZZ$1352, 276, MATCH($B$2, resultados!$A$1:$ZZ$1, 0))</f>
        <v/>
      </c>
      <c r="C282">
        <f>INDEX(resultados!$A$2:$ZZ$1352, 276, MATCH($B$3, resultados!$A$1:$ZZ$1, 0))</f>
        <v/>
      </c>
    </row>
    <row r="283">
      <c r="A283">
        <f>INDEX(resultados!$A$2:$ZZ$1352, 277, MATCH($B$1, resultados!$A$1:$ZZ$1, 0))</f>
        <v/>
      </c>
      <c r="B283">
        <f>INDEX(resultados!$A$2:$ZZ$1352, 277, MATCH($B$2, resultados!$A$1:$ZZ$1, 0))</f>
        <v/>
      </c>
      <c r="C283">
        <f>INDEX(resultados!$A$2:$ZZ$1352, 277, MATCH($B$3, resultados!$A$1:$ZZ$1, 0))</f>
        <v/>
      </c>
    </row>
    <row r="284">
      <c r="A284">
        <f>INDEX(resultados!$A$2:$ZZ$1352, 278, MATCH($B$1, resultados!$A$1:$ZZ$1, 0))</f>
        <v/>
      </c>
      <c r="B284">
        <f>INDEX(resultados!$A$2:$ZZ$1352, 278, MATCH($B$2, resultados!$A$1:$ZZ$1, 0))</f>
        <v/>
      </c>
      <c r="C284">
        <f>INDEX(resultados!$A$2:$ZZ$1352, 278, MATCH($B$3, resultados!$A$1:$ZZ$1, 0))</f>
        <v/>
      </c>
    </row>
    <row r="285">
      <c r="A285">
        <f>INDEX(resultados!$A$2:$ZZ$1352, 279, MATCH($B$1, resultados!$A$1:$ZZ$1, 0))</f>
        <v/>
      </c>
      <c r="B285">
        <f>INDEX(resultados!$A$2:$ZZ$1352, 279, MATCH($B$2, resultados!$A$1:$ZZ$1, 0))</f>
        <v/>
      </c>
      <c r="C285">
        <f>INDEX(resultados!$A$2:$ZZ$1352, 279, MATCH($B$3, resultados!$A$1:$ZZ$1, 0))</f>
        <v/>
      </c>
    </row>
    <row r="286">
      <c r="A286">
        <f>INDEX(resultados!$A$2:$ZZ$1352, 280, MATCH($B$1, resultados!$A$1:$ZZ$1, 0))</f>
        <v/>
      </c>
      <c r="B286">
        <f>INDEX(resultados!$A$2:$ZZ$1352, 280, MATCH($B$2, resultados!$A$1:$ZZ$1, 0))</f>
        <v/>
      </c>
      <c r="C286">
        <f>INDEX(resultados!$A$2:$ZZ$1352, 280, MATCH($B$3, resultados!$A$1:$ZZ$1, 0))</f>
        <v/>
      </c>
    </row>
    <row r="287">
      <c r="A287">
        <f>INDEX(resultados!$A$2:$ZZ$1352, 281, MATCH($B$1, resultados!$A$1:$ZZ$1, 0))</f>
        <v/>
      </c>
      <c r="B287">
        <f>INDEX(resultados!$A$2:$ZZ$1352, 281, MATCH($B$2, resultados!$A$1:$ZZ$1, 0))</f>
        <v/>
      </c>
      <c r="C287">
        <f>INDEX(resultados!$A$2:$ZZ$1352, 281, MATCH($B$3, resultados!$A$1:$ZZ$1, 0))</f>
        <v/>
      </c>
    </row>
    <row r="288">
      <c r="A288">
        <f>INDEX(resultados!$A$2:$ZZ$1352, 282, MATCH($B$1, resultados!$A$1:$ZZ$1, 0))</f>
        <v/>
      </c>
      <c r="B288">
        <f>INDEX(resultados!$A$2:$ZZ$1352, 282, MATCH($B$2, resultados!$A$1:$ZZ$1, 0))</f>
        <v/>
      </c>
      <c r="C288">
        <f>INDEX(resultados!$A$2:$ZZ$1352, 282, MATCH($B$3, resultados!$A$1:$ZZ$1, 0))</f>
        <v/>
      </c>
    </row>
    <row r="289">
      <c r="A289">
        <f>INDEX(resultados!$A$2:$ZZ$1352, 283, MATCH($B$1, resultados!$A$1:$ZZ$1, 0))</f>
        <v/>
      </c>
      <c r="B289">
        <f>INDEX(resultados!$A$2:$ZZ$1352, 283, MATCH($B$2, resultados!$A$1:$ZZ$1, 0))</f>
        <v/>
      </c>
      <c r="C289">
        <f>INDEX(resultados!$A$2:$ZZ$1352, 283, MATCH($B$3, resultados!$A$1:$ZZ$1, 0))</f>
        <v/>
      </c>
    </row>
    <row r="290">
      <c r="A290">
        <f>INDEX(resultados!$A$2:$ZZ$1352, 284, MATCH($B$1, resultados!$A$1:$ZZ$1, 0))</f>
        <v/>
      </c>
      <c r="B290">
        <f>INDEX(resultados!$A$2:$ZZ$1352, 284, MATCH($B$2, resultados!$A$1:$ZZ$1, 0))</f>
        <v/>
      </c>
      <c r="C290">
        <f>INDEX(resultados!$A$2:$ZZ$1352, 284, MATCH($B$3, resultados!$A$1:$ZZ$1, 0))</f>
        <v/>
      </c>
    </row>
    <row r="291">
      <c r="A291">
        <f>INDEX(resultados!$A$2:$ZZ$1352, 285, MATCH($B$1, resultados!$A$1:$ZZ$1, 0))</f>
        <v/>
      </c>
      <c r="B291">
        <f>INDEX(resultados!$A$2:$ZZ$1352, 285, MATCH($B$2, resultados!$A$1:$ZZ$1, 0))</f>
        <v/>
      </c>
      <c r="C291">
        <f>INDEX(resultados!$A$2:$ZZ$1352, 285, MATCH($B$3, resultados!$A$1:$ZZ$1, 0))</f>
        <v/>
      </c>
    </row>
    <row r="292">
      <c r="A292">
        <f>INDEX(resultados!$A$2:$ZZ$1352, 286, MATCH($B$1, resultados!$A$1:$ZZ$1, 0))</f>
        <v/>
      </c>
      <c r="B292">
        <f>INDEX(resultados!$A$2:$ZZ$1352, 286, MATCH($B$2, resultados!$A$1:$ZZ$1, 0))</f>
        <v/>
      </c>
      <c r="C292">
        <f>INDEX(resultados!$A$2:$ZZ$1352, 286, MATCH($B$3, resultados!$A$1:$ZZ$1, 0))</f>
        <v/>
      </c>
    </row>
    <row r="293">
      <c r="A293">
        <f>INDEX(resultados!$A$2:$ZZ$1352, 287, MATCH($B$1, resultados!$A$1:$ZZ$1, 0))</f>
        <v/>
      </c>
      <c r="B293">
        <f>INDEX(resultados!$A$2:$ZZ$1352, 287, MATCH($B$2, resultados!$A$1:$ZZ$1, 0))</f>
        <v/>
      </c>
      <c r="C293">
        <f>INDEX(resultados!$A$2:$ZZ$1352, 287, MATCH($B$3, resultados!$A$1:$ZZ$1, 0))</f>
        <v/>
      </c>
    </row>
    <row r="294">
      <c r="A294">
        <f>INDEX(resultados!$A$2:$ZZ$1352, 288, MATCH($B$1, resultados!$A$1:$ZZ$1, 0))</f>
        <v/>
      </c>
      <c r="B294">
        <f>INDEX(resultados!$A$2:$ZZ$1352, 288, MATCH($B$2, resultados!$A$1:$ZZ$1, 0))</f>
        <v/>
      </c>
      <c r="C294">
        <f>INDEX(resultados!$A$2:$ZZ$1352, 288, MATCH($B$3, resultados!$A$1:$ZZ$1, 0))</f>
        <v/>
      </c>
    </row>
    <row r="295">
      <c r="A295">
        <f>INDEX(resultados!$A$2:$ZZ$1352, 289, MATCH($B$1, resultados!$A$1:$ZZ$1, 0))</f>
        <v/>
      </c>
      <c r="B295">
        <f>INDEX(resultados!$A$2:$ZZ$1352, 289, MATCH($B$2, resultados!$A$1:$ZZ$1, 0))</f>
        <v/>
      </c>
      <c r="C295">
        <f>INDEX(resultados!$A$2:$ZZ$1352, 289, MATCH($B$3, resultados!$A$1:$ZZ$1, 0))</f>
        <v/>
      </c>
    </row>
    <row r="296">
      <c r="A296">
        <f>INDEX(resultados!$A$2:$ZZ$1352, 290, MATCH($B$1, resultados!$A$1:$ZZ$1, 0))</f>
        <v/>
      </c>
      <c r="B296">
        <f>INDEX(resultados!$A$2:$ZZ$1352, 290, MATCH($B$2, resultados!$A$1:$ZZ$1, 0))</f>
        <v/>
      </c>
      <c r="C296">
        <f>INDEX(resultados!$A$2:$ZZ$1352, 290, MATCH($B$3, resultados!$A$1:$ZZ$1, 0))</f>
        <v/>
      </c>
    </row>
    <row r="297">
      <c r="A297">
        <f>INDEX(resultados!$A$2:$ZZ$1352, 291, MATCH($B$1, resultados!$A$1:$ZZ$1, 0))</f>
        <v/>
      </c>
      <c r="B297">
        <f>INDEX(resultados!$A$2:$ZZ$1352, 291, MATCH($B$2, resultados!$A$1:$ZZ$1, 0))</f>
        <v/>
      </c>
      <c r="C297">
        <f>INDEX(resultados!$A$2:$ZZ$1352, 291, MATCH($B$3, resultados!$A$1:$ZZ$1, 0))</f>
        <v/>
      </c>
    </row>
    <row r="298">
      <c r="A298">
        <f>INDEX(resultados!$A$2:$ZZ$1352, 292, MATCH($B$1, resultados!$A$1:$ZZ$1, 0))</f>
        <v/>
      </c>
      <c r="B298">
        <f>INDEX(resultados!$A$2:$ZZ$1352, 292, MATCH($B$2, resultados!$A$1:$ZZ$1, 0))</f>
        <v/>
      </c>
      <c r="C298">
        <f>INDEX(resultados!$A$2:$ZZ$1352, 292, MATCH($B$3, resultados!$A$1:$ZZ$1, 0))</f>
        <v/>
      </c>
    </row>
    <row r="299">
      <c r="A299">
        <f>INDEX(resultados!$A$2:$ZZ$1352, 293, MATCH($B$1, resultados!$A$1:$ZZ$1, 0))</f>
        <v/>
      </c>
      <c r="B299">
        <f>INDEX(resultados!$A$2:$ZZ$1352, 293, MATCH($B$2, resultados!$A$1:$ZZ$1, 0))</f>
        <v/>
      </c>
      <c r="C299">
        <f>INDEX(resultados!$A$2:$ZZ$1352, 293, MATCH($B$3, resultados!$A$1:$ZZ$1, 0))</f>
        <v/>
      </c>
    </row>
    <row r="300">
      <c r="A300">
        <f>INDEX(resultados!$A$2:$ZZ$1352, 294, MATCH($B$1, resultados!$A$1:$ZZ$1, 0))</f>
        <v/>
      </c>
      <c r="B300">
        <f>INDEX(resultados!$A$2:$ZZ$1352, 294, MATCH($B$2, resultados!$A$1:$ZZ$1, 0))</f>
        <v/>
      </c>
      <c r="C300">
        <f>INDEX(resultados!$A$2:$ZZ$1352, 294, MATCH($B$3, resultados!$A$1:$ZZ$1, 0))</f>
        <v/>
      </c>
    </row>
    <row r="301">
      <c r="A301">
        <f>INDEX(resultados!$A$2:$ZZ$1352, 295, MATCH($B$1, resultados!$A$1:$ZZ$1, 0))</f>
        <v/>
      </c>
      <c r="B301">
        <f>INDEX(resultados!$A$2:$ZZ$1352, 295, MATCH($B$2, resultados!$A$1:$ZZ$1, 0))</f>
        <v/>
      </c>
      <c r="C301">
        <f>INDEX(resultados!$A$2:$ZZ$1352, 295, MATCH($B$3, resultados!$A$1:$ZZ$1, 0))</f>
        <v/>
      </c>
    </row>
    <row r="302">
      <c r="A302">
        <f>INDEX(resultados!$A$2:$ZZ$1352, 296, MATCH($B$1, resultados!$A$1:$ZZ$1, 0))</f>
        <v/>
      </c>
      <c r="B302">
        <f>INDEX(resultados!$A$2:$ZZ$1352, 296, MATCH($B$2, resultados!$A$1:$ZZ$1, 0))</f>
        <v/>
      </c>
      <c r="C302">
        <f>INDEX(resultados!$A$2:$ZZ$1352, 296, MATCH($B$3, resultados!$A$1:$ZZ$1, 0))</f>
        <v/>
      </c>
    </row>
    <row r="303">
      <c r="A303">
        <f>INDEX(resultados!$A$2:$ZZ$1352, 297, MATCH($B$1, resultados!$A$1:$ZZ$1, 0))</f>
        <v/>
      </c>
      <c r="B303">
        <f>INDEX(resultados!$A$2:$ZZ$1352, 297, MATCH($B$2, resultados!$A$1:$ZZ$1, 0))</f>
        <v/>
      </c>
      <c r="C303">
        <f>INDEX(resultados!$A$2:$ZZ$1352, 297, MATCH($B$3, resultados!$A$1:$ZZ$1, 0))</f>
        <v/>
      </c>
    </row>
    <row r="304">
      <c r="A304">
        <f>INDEX(resultados!$A$2:$ZZ$1352, 298, MATCH($B$1, resultados!$A$1:$ZZ$1, 0))</f>
        <v/>
      </c>
      <c r="B304">
        <f>INDEX(resultados!$A$2:$ZZ$1352, 298, MATCH($B$2, resultados!$A$1:$ZZ$1, 0))</f>
        <v/>
      </c>
      <c r="C304">
        <f>INDEX(resultados!$A$2:$ZZ$1352, 298, MATCH($B$3, resultados!$A$1:$ZZ$1, 0))</f>
        <v/>
      </c>
    </row>
    <row r="305">
      <c r="A305">
        <f>INDEX(resultados!$A$2:$ZZ$1352, 299, MATCH($B$1, resultados!$A$1:$ZZ$1, 0))</f>
        <v/>
      </c>
      <c r="B305">
        <f>INDEX(resultados!$A$2:$ZZ$1352, 299, MATCH($B$2, resultados!$A$1:$ZZ$1, 0))</f>
        <v/>
      </c>
      <c r="C305">
        <f>INDEX(resultados!$A$2:$ZZ$1352, 299, MATCH($B$3, resultados!$A$1:$ZZ$1, 0))</f>
        <v/>
      </c>
    </row>
    <row r="306">
      <c r="A306">
        <f>INDEX(resultados!$A$2:$ZZ$1352, 300, MATCH($B$1, resultados!$A$1:$ZZ$1, 0))</f>
        <v/>
      </c>
      <c r="B306">
        <f>INDEX(resultados!$A$2:$ZZ$1352, 300, MATCH($B$2, resultados!$A$1:$ZZ$1, 0))</f>
        <v/>
      </c>
      <c r="C306">
        <f>INDEX(resultados!$A$2:$ZZ$1352, 300, MATCH($B$3, resultados!$A$1:$ZZ$1, 0))</f>
        <v/>
      </c>
    </row>
    <row r="307">
      <c r="A307">
        <f>INDEX(resultados!$A$2:$ZZ$1352, 301, MATCH($B$1, resultados!$A$1:$ZZ$1, 0))</f>
        <v/>
      </c>
      <c r="B307">
        <f>INDEX(resultados!$A$2:$ZZ$1352, 301, MATCH($B$2, resultados!$A$1:$ZZ$1, 0))</f>
        <v/>
      </c>
      <c r="C307">
        <f>INDEX(resultados!$A$2:$ZZ$1352, 301, MATCH($B$3, resultados!$A$1:$ZZ$1, 0))</f>
        <v/>
      </c>
    </row>
    <row r="308">
      <c r="A308">
        <f>INDEX(resultados!$A$2:$ZZ$1352, 302, MATCH($B$1, resultados!$A$1:$ZZ$1, 0))</f>
        <v/>
      </c>
      <c r="B308">
        <f>INDEX(resultados!$A$2:$ZZ$1352, 302, MATCH($B$2, resultados!$A$1:$ZZ$1, 0))</f>
        <v/>
      </c>
      <c r="C308">
        <f>INDEX(resultados!$A$2:$ZZ$1352, 302, MATCH($B$3, resultados!$A$1:$ZZ$1, 0))</f>
        <v/>
      </c>
    </row>
    <row r="309">
      <c r="A309">
        <f>INDEX(resultados!$A$2:$ZZ$1352, 303, MATCH($B$1, resultados!$A$1:$ZZ$1, 0))</f>
        <v/>
      </c>
      <c r="B309">
        <f>INDEX(resultados!$A$2:$ZZ$1352, 303, MATCH($B$2, resultados!$A$1:$ZZ$1, 0))</f>
        <v/>
      </c>
      <c r="C309">
        <f>INDEX(resultados!$A$2:$ZZ$1352, 303, MATCH($B$3, resultados!$A$1:$ZZ$1, 0))</f>
        <v/>
      </c>
    </row>
    <row r="310">
      <c r="A310">
        <f>INDEX(resultados!$A$2:$ZZ$1352, 304, MATCH($B$1, resultados!$A$1:$ZZ$1, 0))</f>
        <v/>
      </c>
      <c r="B310">
        <f>INDEX(resultados!$A$2:$ZZ$1352, 304, MATCH($B$2, resultados!$A$1:$ZZ$1, 0))</f>
        <v/>
      </c>
      <c r="C310">
        <f>INDEX(resultados!$A$2:$ZZ$1352, 304, MATCH($B$3, resultados!$A$1:$ZZ$1, 0))</f>
        <v/>
      </c>
    </row>
    <row r="311">
      <c r="A311">
        <f>INDEX(resultados!$A$2:$ZZ$1352, 305, MATCH($B$1, resultados!$A$1:$ZZ$1, 0))</f>
        <v/>
      </c>
      <c r="B311">
        <f>INDEX(resultados!$A$2:$ZZ$1352, 305, MATCH($B$2, resultados!$A$1:$ZZ$1, 0))</f>
        <v/>
      </c>
      <c r="C311">
        <f>INDEX(resultados!$A$2:$ZZ$1352, 305, MATCH($B$3, resultados!$A$1:$ZZ$1, 0))</f>
        <v/>
      </c>
    </row>
    <row r="312">
      <c r="A312">
        <f>INDEX(resultados!$A$2:$ZZ$1352, 306, MATCH($B$1, resultados!$A$1:$ZZ$1, 0))</f>
        <v/>
      </c>
      <c r="B312">
        <f>INDEX(resultados!$A$2:$ZZ$1352, 306, MATCH($B$2, resultados!$A$1:$ZZ$1, 0))</f>
        <v/>
      </c>
      <c r="C312">
        <f>INDEX(resultados!$A$2:$ZZ$1352, 306, MATCH($B$3, resultados!$A$1:$ZZ$1, 0))</f>
        <v/>
      </c>
    </row>
    <row r="313">
      <c r="A313">
        <f>INDEX(resultados!$A$2:$ZZ$1352, 307, MATCH($B$1, resultados!$A$1:$ZZ$1, 0))</f>
        <v/>
      </c>
      <c r="B313">
        <f>INDEX(resultados!$A$2:$ZZ$1352, 307, MATCH($B$2, resultados!$A$1:$ZZ$1, 0))</f>
        <v/>
      </c>
      <c r="C313">
        <f>INDEX(resultados!$A$2:$ZZ$1352, 307, MATCH($B$3, resultados!$A$1:$ZZ$1, 0))</f>
        <v/>
      </c>
    </row>
    <row r="314">
      <c r="A314">
        <f>INDEX(resultados!$A$2:$ZZ$1352, 308, MATCH($B$1, resultados!$A$1:$ZZ$1, 0))</f>
        <v/>
      </c>
      <c r="B314">
        <f>INDEX(resultados!$A$2:$ZZ$1352, 308, MATCH($B$2, resultados!$A$1:$ZZ$1, 0))</f>
        <v/>
      </c>
      <c r="C314">
        <f>INDEX(resultados!$A$2:$ZZ$1352, 308, MATCH($B$3, resultados!$A$1:$ZZ$1, 0))</f>
        <v/>
      </c>
    </row>
    <row r="315">
      <c r="A315">
        <f>INDEX(resultados!$A$2:$ZZ$1352, 309, MATCH($B$1, resultados!$A$1:$ZZ$1, 0))</f>
        <v/>
      </c>
      <c r="B315">
        <f>INDEX(resultados!$A$2:$ZZ$1352, 309, MATCH($B$2, resultados!$A$1:$ZZ$1, 0))</f>
        <v/>
      </c>
      <c r="C315">
        <f>INDEX(resultados!$A$2:$ZZ$1352, 309, MATCH($B$3, resultados!$A$1:$ZZ$1, 0))</f>
        <v/>
      </c>
    </row>
    <row r="316">
      <c r="A316">
        <f>INDEX(resultados!$A$2:$ZZ$1352, 310, MATCH($B$1, resultados!$A$1:$ZZ$1, 0))</f>
        <v/>
      </c>
      <c r="B316">
        <f>INDEX(resultados!$A$2:$ZZ$1352, 310, MATCH($B$2, resultados!$A$1:$ZZ$1, 0))</f>
        <v/>
      </c>
      <c r="C316">
        <f>INDEX(resultados!$A$2:$ZZ$1352, 310, MATCH($B$3, resultados!$A$1:$ZZ$1, 0))</f>
        <v/>
      </c>
    </row>
    <row r="317">
      <c r="A317">
        <f>INDEX(resultados!$A$2:$ZZ$1352, 311, MATCH($B$1, resultados!$A$1:$ZZ$1, 0))</f>
        <v/>
      </c>
      <c r="B317">
        <f>INDEX(resultados!$A$2:$ZZ$1352, 311, MATCH($B$2, resultados!$A$1:$ZZ$1, 0))</f>
        <v/>
      </c>
      <c r="C317">
        <f>INDEX(resultados!$A$2:$ZZ$1352, 311, MATCH($B$3, resultados!$A$1:$ZZ$1, 0))</f>
        <v/>
      </c>
    </row>
    <row r="318">
      <c r="A318">
        <f>INDEX(resultados!$A$2:$ZZ$1352, 312, MATCH($B$1, resultados!$A$1:$ZZ$1, 0))</f>
        <v/>
      </c>
      <c r="B318">
        <f>INDEX(resultados!$A$2:$ZZ$1352, 312, MATCH($B$2, resultados!$A$1:$ZZ$1, 0))</f>
        <v/>
      </c>
      <c r="C318">
        <f>INDEX(resultados!$A$2:$ZZ$1352, 312, MATCH($B$3, resultados!$A$1:$ZZ$1, 0))</f>
        <v/>
      </c>
    </row>
    <row r="319">
      <c r="A319">
        <f>INDEX(resultados!$A$2:$ZZ$1352, 313, MATCH($B$1, resultados!$A$1:$ZZ$1, 0))</f>
        <v/>
      </c>
      <c r="B319">
        <f>INDEX(resultados!$A$2:$ZZ$1352, 313, MATCH($B$2, resultados!$A$1:$ZZ$1, 0))</f>
        <v/>
      </c>
      <c r="C319">
        <f>INDEX(resultados!$A$2:$ZZ$1352, 313, MATCH($B$3, resultados!$A$1:$ZZ$1, 0))</f>
        <v/>
      </c>
    </row>
    <row r="320">
      <c r="A320">
        <f>INDEX(resultados!$A$2:$ZZ$1352, 314, MATCH($B$1, resultados!$A$1:$ZZ$1, 0))</f>
        <v/>
      </c>
      <c r="B320">
        <f>INDEX(resultados!$A$2:$ZZ$1352, 314, MATCH($B$2, resultados!$A$1:$ZZ$1, 0))</f>
        <v/>
      </c>
      <c r="C320">
        <f>INDEX(resultados!$A$2:$ZZ$1352, 314, MATCH($B$3, resultados!$A$1:$ZZ$1, 0))</f>
        <v/>
      </c>
    </row>
    <row r="321">
      <c r="A321">
        <f>INDEX(resultados!$A$2:$ZZ$1352, 315, MATCH($B$1, resultados!$A$1:$ZZ$1, 0))</f>
        <v/>
      </c>
      <c r="B321">
        <f>INDEX(resultados!$A$2:$ZZ$1352, 315, MATCH($B$2, resultados!$A$1:$ZZ$1, 0))</f>
        <v/>
      </c>
      <c r="C321">
        <f>INDEX(resultados!$A$2:$ZZ$1352, 315, MATCH($B$3, resultados!$A$1:$ZZ$1, 0))</f>
        <v/>
      </c>
    </row>
    <row r="322">
      <c r="A322">
        <f>INDEX(resultados!$A$2:$ZZ$1352, 316, MATCH($B$1, resultados!$A$1:$ZZ$1, 0))</f>
        <v/>
      </c>
      <c r="B322">
        <f>INDEX(resultados!$A$2:$ZZ$1352, 316, MATCH($B$2, resultados!$A$1:$ZZ$1, 0))</f>
        <v/>
      </c>
      <c r="C322">
        <f>INDEX(resultados!$A$2:$ZZ$1352, 316, MATCH($B$3, resultados!$A$1:$ZZ$1, 0))</f>
        <v/>
      </c>
    </row>
    <row r="323">
      <c r="A323">
        <f>INDEX(resultados!$A$2:$ZZ$1352, 317, MATCH($B$1, resultados!$A$1:$ZZ$1, 0))</f>
        <v/>
      </c>
      <c r="B323">
        <f>INDEX(resultados!$A$2:$ZZ$1352, 317, MATCH($B$2, resultados!$A$1:$ZZ$1, 0))</f>
        <v/>
      </c>
      <c r="C323">
        <f>INDEX(resultados!$A$2:$ZZ$1352, 317, MATCH($B$3, resultados!$A$1:$ZZ$1, 0))</f>
        <v/>
      </c>
    </row>
    <row r="324">
      <c r="A324">
        <f>INDEX(resultados!$A$2:$ZZ$1352, 318, MATCH($B$1, resultados!$A$1:$ZZ$1, 0))</f>
        <v/>
      </c>
      <c r="B324">
        <f>INDEX(resultados!$A$2:$ZZ$1352, 318, MATCH($B$2, resultados!$A$1:$ZZ$1, 0))</f>
        <v/>
      </c>
      <c r="C324">
        <f>INDEX(resultados!$A$2:$ZZ$1352, 318, MATCH($B$3, resultados!$A$1:$ZZ$1, 0))</f>
        <v/>
      </c>
    </row>
    <row r="325">
      <c r="A325">
        <f>INDEX(resultados!$A$2:$ZZ$1352, 319, MATCH($B$1, resultados!$A$1:$ZZ$1, 0))</f>
        <v/>
      </c>
      <c r="B325">
        <f>INDEX(resultados!$A$2:$ZZ$1352, 319, MATCH($B$2, resultados!$A$1:$ZZ$1, 0))</f>
        <v/>
      </c>
      <c r="C325">
        <f>INDEX(resultados!$A$2:$ZZ$1352, 319, MATCH($B$3, resultados!$A$1:$ZZ$1, 0))</f>
        <v/>
      </c>
    </row>
    <row r="326">
      <c r="A326">
        <f>INDEX(resultados!$A$2:$ZZ$1352, 320, MATCH($B$1, resultados!$A$1:$ZZ$1, 0))</f>
        <v/>
      </c>
      <c r="B326">
        <f>INDEX(resultados!$A$2:$ZZ$1352, 320, MATCH($B$2, resultados!$A$1:$ZZ$1, 0))</f>
        <v/>
      </c>
      <c r="C326">
        <f>INDEX(resultados!$A$2:$ZZ$1352, 320, MATCH($B$3, resultados!$A$1:$ZZ$1, 0))</f>
        <v/>
      </c>
    </row>
    <row r="327">
      <c r="A327">
        <f>INDEX(resultados!$A$2:$ZZ$1352, 321, MATCH($B$1, resultados!$A$1:$ZZ$1, 0))</f>
        <v/>
      </c>
      <c r="B327">
        <f>INDEX(resultados!$A$2:$ZZ$1352, 321, MATCH($B$2, resultados!$A$1:$ZZ$1, 0))</f>
        <v/>
      </c>
      <c r="C327">
        <f>INDEX(resultados!$A$2:$ZZ$1352, 321, MATCH($B$3, resultados!$A$1:$ZZ$1, 0))</f>
        <v/>
      </c>
    </row>
    <row r="328">
      <c r="A328">
        <f>INDEX(resultados!$A$2:$ZZ$1352, 322, MATCH($B$1, resultados!$A$1:$ZZ$1, 0))</f>
        <v/>
      </c>
      <c r="B328">
        <f>INDEX(resultados!$A$2:$ZZ$1352, 322, MATCH($B$2, resultados!$A$1:$ZZ$1, 0))</f>
        <v/>
      </c>
      <c r="C328">
        <f>INDEX(resultados!$A$2:$ZZ$1352, 322, MATCH($B$3, resultados!$A$1:$ZZ$1, 0))</f>
        <v/>
      </c>
    </row>
    <row r="329">
      <c r="A329">
        <f>INDEX(resultados!$A$2:$ZZ$1352, 323, MATCH($B$1, resultados!$A$1:$ZZ$1, 0))</f>
        <v/>
      </c>
      <c r="B329">
        <f>INDEX(resultados!$A$2:$ZZ$1352, 323, MATCH($B$2, resultados!$A$1:$ZZ$1, 0))</f>
        <v/>
      </c>
      <c r="C329">
        <f>INDEX(resultados!$A$2:$ZZ$1352, 323, MATCH($B$3, resultados!$A$1:$ZZ$1, 0))</f>
        <v/>
      </c>
    </row>
    <row r="330">
      <c r="A330">
        <f>INDEX(resultados!$A$2:$ZZ$1352, 324, MATCH($B$1, resultados!$A$1:$ZZ$1, 0))</f>
        <v/>
      </c>
      <c r="B330">
        <f>INDEX(resultados!$A$2:$ZZ$1352, 324, MATCH($B$2, resultados!$A$1:$ZZ$1, 0))</f>
        <v/>
      </c>
      <c r="C330">
        <f>INDEX(resultados!$A$2:$ZZ$1352, 324, MATCH($B$3, resultados!$A$1:$ZZ$1, 0))</f>
        <v/>
      </c>
    </row>
    <row r="331">
      <c r="A331">
        <f>INDEX(resultados!$A$2:$ZZ$1352, 325, MATCH($B$1, resultados!$A$1:$ZZ$1, 0))</f>
        <v/>
      </c>
      <c r="B331">
        <f>INDEX(resultados!$A$2:$ZZ$1352, 325, MATCH($B$2, resultados!$A$1:$ZZ$1, 0))</f>
        <v/>
      </c>
      <c r="C331">
        <f>INDEX(resultados!$A$2:$ZZ$1352, 325, MATCH($B$3, resultados!$A$1:$ZZ$1, 0))</f>
        <v/>
      </c>
    </row>
    <row r="332">
      <c r="A332">
        <f>INDEX(resultados!$A$2:$ZZ$1352, 326, MATCH($B$1, resultados!$A$1:$ZZ$1, 0))</f>
        <v/>
      </c>
      <c r="B332">
        <f>INDEX(resultados!$A$2:$ZZ$1352, 326, MATCH($B$2, resultados!$A$1:$ZZ$1, 0))</f>
        <v/>
      </c>
      <c r="C332">
        <f>INDEX(resultados!$A$2:$ZZ$1352, 326, MATCH($B$3, resultados!$A$1:$ZZ$1, 0))</f>
        <v/>
      </c>
    </row>
    <row r="333">
      <c r="A333">
        <f>INDEX(resultados!$A$2:$ZZ$1352, 327, MATCH($B$1, resultados!$A$1:$ZZ$1, 0))</f>
        <v/>
      </c>
      <c r="B333">
        <f>INDEX(resultados!$A$2:$ZZ$1352, 327, MATCH($B$2, resultados!$A$1:$ZZ$1, 0))</f>
        <v/>
      </c>
      <c r="C333">
        <f>INDEX(resultados!$A$2:$ZZ$1352, 327, MATCH($B$3, resultados!$A$1:$ZZ$1, 0))</f>
        <v/>
      </c>
    </row>
    <row r="334">
      <c r="A334">
        <f>INDEX(resultados!$A$2:$ZZ$1352, 328, MATCH($B$1, resultados!$A$1:$ZZ$1, 0))</f>
        <v/>
      </c>
      <c r="B334">
        <f>INDEX(resultados!$A$2:$ZZ$1352, 328, MATCH($B$2, resultados!$A$1:$ZZ$1, 0))</f>
        <v/>
      </c>
      <c r="C334">
        <f>INDEX(resultados!$A$2:$ZZ$1352, 328, MATCH($B$3, resultados!$A$1:$ZZ$1, 0))</f>
        <v/>
      </c>
    </row>
    <row r="335">
      <c r="A335">
        <f>INDEX(resultados!$A$2:$ZZ$1352, 329, MATCH($B$1, resultados!$A$1:$ZZ$1, 0))</f>
        <v/>
      </c>
      <c r="B335">
        <f>INDEX(resultados!$A$2:$ZZ$1352, 329, MATCH($B$2, resultados!$A$1:$ZZ$1, 0))</f>
        <v/>
      </c>
      <c r="C335">
        <f>INDEX(resultados!$A$2:$ZZ$1352, 329, MATCH($B$3, resultados!$A$1:$ZZ$1, 0))</f>
        <v/>
      </c>
    </row>
    <row r="336">
      <c r="A336">
        <f>INDEX(resultados!$A$2:$ZZ$1352, 330, MATCH($B$1, resultados!$A$1:$ZZ$1, 0))</f>
        <v/>
      </c>
      <c r="B336">
        <f>INDEX(resultados!$A$2:$ZZ$1352, 330, MATCH($B$2, resultados!$A$1:$ZZ$1, 0))</f>
        <v/>
      </c>
      <c r="C336">
        <f>INDEX(resultados!$A$2:$ZZ$1352, 330, MATCH($B$3, resultados!$A$1:$ZZ$1, 0))</f>
        <v/>
      </c>
    </row>
    <row r="337">
      <c r="A337">
        <f>INDEX(resultados!$A$2:$ZZ$1352, 331, MATCH($B$1, resultados!$A$1:$ZZ$1, 0))</f>
        <v/>
      </c>
      <c r="B337">
        <f>INDEX(resultados!$A$2:$ZZ$1352, 331, MATCH($B$2, resultados!$A$1:$ZZ$1, 0))</f>
        <v/>
      </c>
      <c r="C337">
        <f>INDEX(resultados!$A$2:$ZZ$1352, 331, MATCH($B$3, resultados!$A$1:$ZZ$1, 0))</f>
        <v/>
      </c>
    </row>
    <row r="338">
      <c r="A338">
        <f>INDEX(resultados!$A$2:$ZZ$1352, 332, MATCH($B$1, resultados!$A$1:$ZZ$1, 0))</f>
        <v/>
      </c>
      <c r="B338">
        <f>INDEX(resultados!$A$2:$ZZ$1352, 332, MATCH($B$2, resultados!$A$1:$ZZ$1, 0))</f>
        <v/>
      </c>
      <c r="C338">
        <f>INDEX(resultados!$A$2:$ZZ$1352, 332, MATCH($B$3, resultados!$A$1:$ZZ$1, 0))</f>
        <v/>
      </c>
    </row>
    <row r="339">
      <c r="A339">
        <f>INDEX(resultados!$A$2:$ZZ$1352, 333, MATCH($B$1, resultados!$A$1:$ZZ$1, 0))</f>
        <v/>
      </c>
      <c r="B339">
        <f>INDEX(resultados!$A$2:$ZZ$1352, 333, MATCH($B$2, resultados!$A$1:$ZZ$1, 0))</f>
        <v/>
      </c>
      <c r="C339">
        <f>INDEX(resultados!$A$2:$ZZ$1352, 333, MATCH($B$3, resultados!$A$1:$ZZ$1, 0))</f>
        <v/>
      </c>
    </row>
    <row r="340">
      <c r="A340">
        <f>INDEX(resultados!$A$2:$ZZ$1352, 334, MATCH($B$1, resultados!$A$1:$ZZ$1, 0))</f>
        <v/>
      </c>
      <c r="B340">
        <f>INDEX(resultados!$A$2:$ZZ$1352, 334, MATCH($B$2, resultados!$A$1:$ZZ$1, 0))</f>
        <v/>
      </c>
      <c r="C340">
        <f>INDEX(resultados!$A$2:$ZZ$1352, 334, MATCH($B$3, resultados!$A$1:$ZZ$1, 0))</f>
        <v/>
      </c>
    </row>
    <row r="341">
      <c r="A341">
        <f>INDEX(resultados!$A$2:$ZZ$1352, 335, MATCH($B$1, resultados!$A$1:$ZZ$1, 0))</f>
        <v/>
      </c>
      <c r="B341">
        <f>INDEX(resultados!$A$2:$ZZ$1352, 335, MATCH($B$2, resultados!$A$1:$ZZ$1, 0))</f>
        <v/>
      </c>
      <c r="C341">
        <f>INDEX(resultados!$A$2:$ZZ$1352, 335, MATCH($B$3, resultados!$A$1:$ZZ$1, 0))</f>
        <v/>
      </c>
    </row>
    <row r="342">
      <c r="A342">
        <f>INDEX(resultados!$A$2:$ZZ$1352, 336, MATCH($B$1, resultados!$A$1:$ZZ$1, 0))</f>
        <v/>
      </c>
      <c r="B342">
        <f>INDEX(resultados!$A$2:$ZZ$1352, 336, MATCH($B$2, resultados!$A$1:$ZZ$1, 0))</f>
        <v/>
      </c>
      <c r="C342">
        <f>INDEX(resultados!$A$2:$ZZ$1352, 336, MATCH($B$3, resultados!$A$1:$ZZ$1, 0))</f>
        <v/>
      </c>
    </row>
    <row r="343">
      <c r="A343">
        <f>INDEX(resultados!$A$2:$ZZ$1352, 337, MATCH($B$1, resultados!$A$1:$ZZ$1, 0))</f>
        <v/>
      </c>
      <c r="B343">
        <f>INDEX(resultados!$A$2:$ZZ$1352, 337, MATCH($B$2, resultados!$A$1:$ZZ$1, 0))</f>
        <v/>
      </c>
      <c r="C343">
        <f>INDEX(resultados!$A$2:$ZZ$1352, 337, MATCH($B$3, resultados!$A$1:$ZZ$1, 0))</f>
        <v/>
      </c>
    </row>
    <row r="344">
      <c r="A344">
        <f>INDEX(resultados!$A$2:$ZZ$1352, 338, MATCH($B$1, resultados!$A$1:$ZZ$1, 0))</f>
        <v/>
      </c>
      <c r="B344">
        <f>INDEX(resultados!$A$2:$ZZ$1352, 338, MATCH($B$2, resultados!$A$1:$ZZ$1, 0))</f>
        <v/>
      </c>
      <c r="C344">
        <f>INDEX(resultados!$A$2:$ZZ$1352, 338, MATCH($B$3, resultados!$A$1:$ZZ$1, 0))</f>
        <v/>
      </c>
    </row>
    <row r="345">
      <c r="A345">
        <f>INDEX(resultados!$A$2:$ZZ$1352, 339, MATCH($B$1, resultados!$A$1:$ZZ$1, 0))</f>
        <v/>
      </c>
      <c r="B345">
        <f>INDEX(resultados!$A$2:$ZZ$1352, 339, MATCH($B$2, resultados!$A$1:$ZZ$1, 0))</f>
        <v/>
      </c>
      <c r="C345">
        <f>INDEX(resultados!$A$2:$ZZ$1352, 339, MATCH($B$3, resultados!$A$1:$ZZ$1, 0))</f>
        <v/>
      </c>
    </row>
    <row r="346">
      <c r="A346">
        <f>INDEX(resultados!$A$2:$ZZ$1352, 340, MATCH($B$1, resultados!$A$1:$ZZ$1, 0))</f>
        <v/>
      </c>
      <c r="B346">
        <f>INDEX(resultados!$A$2:$ZZ$1352, 340, MATCH($B$2, resultados!$A$1:$ZZ$1, 0))</f>
        <v/>
      </c>
      <c r="C346">
        <f>INDEX(resultados!$A$2:$ZZ$1352, 340, MATCH($B$3, resultados!$A$1:$ZZ$1, 0))</f>
        <v/>
      </c>
    </row>
    <row r="347">
      <c r="A347">
        <f>INDEX(resultados!$A$2:$ZZ$1352, 341, MATCH($B$1, resultados!$A$1:$ZZ$1, 0))</f>
        <v/>
      </c>
      <c r="B347">
        <f>INDEX(resultados!$A$2:$ZZ$1352, 341, MATCH($B$2, resultados!$A$1:$ZZ$1, 0))</f>
        <v/>
      </c>
      <c r="C347">
        <f>INDEX(resultados!$A$2:$ZZ$1352, 341, MATCH($B$3, resultados!$A$1:$ZZ$1, 0))</f>
        <v/>
      </c>
    </row>
    <row r="348">
      <c r="A348">
        <f>INDEX(resultados!$A$2:$ZZ$1352, 342, MATCH($B$1, resultados!$A$1:$ZZ$1, 0))</f>
        <v/>
      </c>
      <c r="B348">
        <f>INDEX(resultados!$A$2:$ZZ$1352, 342, MATCH($B$2, resultados!$A$1:$ZZ$1, 0))</f>
        <v/>
      </c>
      <c r="C348">
        <f>INDEX(resultados!$A$2:$ZZ$1352, 342, MATCH($B$3, resultados!$A$1:$ZZ$1, 0))</f>
        <v/>
      </c>
    </row>
    <row r="349">
      <c r="A349">
        <f>INDEX(resultados!$A$2:$ZZ$1352, 343, MATCH($B$1, resultados!$A$1:$ZZ$1, 0))</f>
        <v/>
      </c>
      <c r="B349">
        <f>INDEX(resultados!$A$2:$ZZ$1352, 343, MATCH($B$2, resultados!$A$1:$ZZ$1, 0))</f>
        <v/>
      </c>
      <c r="C349">
        <f>INDEX(resultados!$A$2:$ZZ$1352, 343, MATCH($B$3, resultados!$A$1:$ZZ$1, 0))</f>
        <v/>
      </c>
    </row>
    <row r="350">
      <c r="A350">
        <f>INDEX(resultados!$A$2:$ZZ$1352, 344, MATCH($B$1, resultados!$A$1:$ZZ$1, 0))</f>
        <v/>
      </c>
      <c r="B350">
        <f>INDEX(resultados!$A$2:$ZZ$1352, 344, MATCH($B$2, resultados!$A$1:$ZZ$1, 0))</f>
        <v/>
      </c>
      <c r="C350">
        <f>INDEX(resultados!$A$2:$ZZ$1352, 344, MATCH($B$3, resultados!$A$1:$ZZ$1, 0))</f>
        <v/>
      </c>
    </row>
    <row r="351">
      <c r="A351">
        <f>INDEX(resultados!$A$2:$ZZ$1352, 345, MATCH($B$1, resultados!$A$1:$ZZ$1, 0))</f>
        <v/>
      </c>
      <c r="B351">
        <f>INDEX(resultados!$A$2:$ZZ$1352, 345, MATCH($B$2, resultados!$A$1:$ZZ$1, 0))</f>
        <v/>
      </c>
      <c r="C351">
        <f>INDEX(resultados!$A$2:$ZZ$1352, 345, MATCH($B$3, resultados!$A$1:$ZZ$1, 0))</f>
        <v/>
      </c>
    </row>
    <row r="352">
      <c r="A352">
        <f>INDEX(resultados!$A$2:$ZZ$1352, 346, MATCH($B$1, resultados!$A$1:$ZZ$1, 0))</f>
        <v/>
      </c>
      <c r="B352">
        <f>INDEX(resultados!$A$2:$ZZ$1352, 346, MATCH($B$2, resultados!$A$1:$ZZ$1, 0))</f>
        <v/>
      </c>
      <c r="C352">
        <f>INDEX(resultados!$A$2:$ZZ$1352, 346, MATCH($B$3, resultados!$A$1:$ZZ$1, 0))</f>
        <v/>
      </c>
    </row>
    <row r="353">
      <c r="A353">
        <f>INDEX(resultados!$A$2:$ZZ$1352, 347, MATCH($B$1, resultados!$A$1:$ZZ$1, 0))</f>
        <v/>
      </c>
      <c r="B353">
        <f>INDEX(resultados!$A$2:$ZZ$1352, 347, MATCH($B$2, resultados!$A$1:$ZZ$1, 0))</f>
        <v/>
      </c>
      <c r="C353">
        <f>INDEX(resultados!$A$2:$ZZ$1352, 347, MATCH($B$3, resultados!$A$1:$ZZ$1, 0))</f>
        <v/>
      </c>
    </row>
    <row r="354">
      <c r="A354">
        <f>INDEX(resultados!$A$2:$ZZ$1352, 348, MATCH($B$1, resultados!$A$1:$ZZ$1, 0))</f>
        <v/>
      </c>
      <c r="B354">
        <f>INDEX(resultados!$A$2:$ZZ$1352, 348, MATCH($B$2, resultados!$A$1:$ZZ$1, 0))</f>
        <v/>
      </c>
      <c r="C354">
        <f>INDEX(resultados!$A$2:$ZZ$1352, 348, MATCH($B$3, resultados!$A$1:$ZZ$1, 0))</f>
        <v/>
      </c>
    </row>
    <row r="355">
      <c r="A355">
        <f>INDEX(resultados!$A$2:$ZZ$1352, 349, MATCH($B$1, resultados!$A$1:$ZZ$1, 0))</f>
        <v/>
      </c>
      <c r="B355">
        <f>INDEX(resultados!$A$2:$ZZ$1352, 349, MATCH($B$2, resultados!$A$1:$ZZ$1, 0))</f>
        <v/>
      </c>
      <c r="C355">
        <f>INDEX(resultados!$A$2:$ZZ$1352, 349, MATCH($B$3, resultados!$A$1:$ZZ$1, 0))</f>
        <v/>
      </c>
    </row>
    <row r="356">
      <c r="A356">
        <f>INDEX(resultados!$A$2:$ZZ$1352, 350, MATCH($B$1, resultados!$A$1:$ZZ$1, 0))</f>
        <v/>
      </c>
      <c r="B356">
        <f>INDEX(resultados!$A$2:$ZZ$1352, 350, MATCH($B$2, resultados!$A$1:$ZZ$1, 0))</f>
        <v/>
      </c>
      <c r="C356">
        <f>INDEX(resultados!$A$2:$ZZ$1352, 350, MATCH($B$3, resultados!$A$1:$ZZ$1, 0))</f>
        <v/>
      </c>
    </row>
    <row r="357">
      <c r="A357">
        <f>INDEX(resultados!$A$2:$ZZ$1352, 351, MATCH($B$1, resultados!$A$1:$ZZ$1, 0))</f>
        <v/>
      </c>
      <c r="B357">
        <f>INDEX(resultados!$A$2:$ZZ$1352, 351, MATCH($B$2, resultados!$A$1:$ZZ$1, 0))</f>
        <v/>
      </c>
      <c r="C357">
        <f>INDEX(resultados!$A$2:$ZZ$1352, 351, MATCH($B$3, resultados!$A$1:$ZZ$1, 0))</f>
        <v/>
      </c>
    </row>
    <row r="358">
      <c r="A358">
        <f>INDEX(resultados!$A$2:$ZZ$1352, 352, MATCH($B$1, resultados!$A$1:$ZZ$1, 0))</f>
        <v/>
      </c>
      <c r="B358">
        <f>INDEX(resultados!$A$2:$ZZ$1352, 352, MATCH($B$2, resultados!$A$1:$ZZ$1, 0))</f>
        <v/>
      </c>
      <c r="C358">
        <f>INDEX(resultados!$A$2:$ZZ$1352, 352, MATCH($B$3, resultados!$A$1:$ZZ$1, 0))</f>
        <v/>
      </c>
    </row>
    <row r="359">
      <c r="A359">
        <f>INDEX(resultados!$A$2:$ZZ$1352, 353, MATCH($B$1, resultados!$A$1:$ZZ$1, 0))</f>
        <v/>
      </c>
      <c r="B359">
        <f>INDEX(resultados!$A$2:$ZZ$1352, 353, MATCH($B$2, resultados!$A$1:$ZZ$1, 0))</f>
        <v/>
      </c>
      <c r="C359">
        <f>INDEX(resultados!$A$2:$ZZ$1352, 353, MATCH($B$3, resultados!$A$1:$ZZ$1, 0))</f>
        <v/>
      </c>
    </row>
    <row r="360">
      <c r="A360">
        <f>INDEX(resultados!$A$2:$ZZ$1352, 354, MATCH($B$1, resultados!$A$1:$ZZ$1, 0))</f>
        <v/>
      </c>
      <c r="B360">
        <f>INDEX(resultados!$A$2:$ZZ$1352, 354, MATCH($B$2, resultados!$A$1:$ZZ$1, 0))</f>
        <v/>
      </c>
      <c r="C360">
        <f>INDEX(resultados!$A$2:$ZZ$1352, 354, MATCH($B$3, resultados!$A$1:$ZZ$1, 0))</f>
        <v/>
      </c>
    </row>
    <row r="361">
      <c r="A361">
        <f>INDEX(resultados!$A$2:$ZZ$1352, 355, MATCH($B$1, resultados!$A$1:$ZZ$1, 0))</f>
        <v/>
      </c>
      <c r="B361">
        <f>INDEX(resultados!$A$2:$ZZ$1352, 355, MATCH($B$2, resultados!$A$1:$ZZ$1, 0))</f>
        <v/>
      </c>
      <c r="C361">
        <f>INDEX(resultados!$A$2:$ZZ$1352, 355, MATCH($B$3, resultados!$A$1:$ZZ$1, 0))</f>
        <v/>
      </c>
    </row>
    <row r="362">
      <c r="A362">
        <f>INDEX(resultados!$A$2:$ZZ$1352, 356, MATCH($B$1, resultados!$A$1:$ZZ$1, 0))</f>
        <v/>
      </c>
      <c r="B362">
        <f>INDEX(resultados!$A$2:$ZZ$1352, 356, MATCH($B$2, resultados!$A$1:$ZZ$1, 0))</f>
        <v/>
      </c>
      <c r="C362">
        <f>INDEX(resultados!$A$2:$ZZ$1352, 356, MATCH($B$3, resultados!$A$1:$ZZ$1, 0))</f>
        <v/>
      </c>
    </row>
    <row r="363">
      <c r="A363">
        <f>INDEX(resultados!$A$2:$ZZ$1352, 357, MATCH($B$1, resultados!$A$1:$ZZ$1, 0))</f>
        <v/>
      </c>
      <c r="B363">
        <f>INDEX(resultados!$A$2:$ZZ$1352, 357, MATCH($B$2, resultados!$A$1:$ZZ$1, 0))</f>
        <v/>
      </c>
      <c r="C363">
        <f>INDEX(resultados!$A$2:$ZZ$1352, 357, MATCH($B$3, resultados!$A$1:$ZZ$1, 0))</f>
        <v/>
      </c>
    </row>
    <row r="364">
      <c r="A364">
        <f>INDEX(resultados!$A$2:$ZZ$1352, 358, MATCH($B$1, resultados!$A$1:$ZZ$1, 0))</f>
        <v/>
      </c>
      <c r="B364">
        <f>INDEX(resultados!$A$2:$ZZ$1352, 358, MATCH($B$2, resultados!$A$1:$ZZ$1, 0))</f>
        <v/>
      </c>
      <c r="C364">
        <f>INDEX(resultados!$A$2:$ZZ$1352, 358, MATCH($B$3, resultados!$A$1:$ZZ$1, 0))</f>
        <v/>
      </c>
    </row>
    <row r="365">
      <c r="A365">
        <f>INDEX(resultados!$A$2:$ZZ$1352, 359, MATCH($B$1, resultados!$A$1:$ZZ$1, 0))</f>
        <v/>
      </c>
      <c r="B365">
        <f>INDEX(resultados!$A$2:$ZZ$1352, 359, MATCH($B$2, resultados!$A$1:$ZZ$1, 0))</f>
        <v/>
      </c>
      <c r="C365">
        <f>INDEX(resultados!$A$2:$ZZ$1352, 359, MATCH($B$3, resultados!$A$1:$ZZ$1, 0))</f>
        <v/>
      </c>
    </row>
    <row r="366">
      <c r="A366">
        <f>INDEX(resultados!$A$2:$ZZ$1352, 360, MATCH($B$1, resultados!$A$1:$ZZ$1, 0))</f>
        <v/>
      </c>
      <c r="B366">
        <f>INDEX(resultados!$A$2:$ZZ$1352, 360, MATCH($B$2, resultados!$A$1:$ZZ$1, 0))</f>
        <v/>
      </c>
      <c r="C366">
        <f>INDEX(resultados!$A$2:$ZZ$1352, 360, MATCH($B$3, resultados!$A$1:$ZZ$1, 0))</f>
        <v/>
      </c>
    </row>
    <row r="367">
      <c r="A367">
        <f>INDEX(resultados!$A$2:$ZZ$1352, 361, MATCH($B$1, resultados!$A$1:$ZZ$1, 0))</f>
        <v/>
      </c>
      <c r="B367">
        <f>INDEX(resultados!$A$2:$ZZ$1352, 361, MATCH($B$2, resultados!$A$1:$ZZ$1, 0))</f>
        <v/>
      </c>
      <c r="C367">
        <f>INDEX(resultados!$A$2:$ZZ$1352, 361, MATCH($B$3, resultados!$A$1:$ZZ$1, 0))</f>
        <v/>
      </c>
    </row>
    <row r="368">
      <c r="A368">
        <f>INDEX(resultados!$A$2:$ZZ$1352, 362, MATCH($B$1, resultados!$A$1:$ZZ$1, 0))</f>
        <v/>
      </c>
      <c r="B368">
        <f>INDEX(resultados!$A$2:$ZZ$1352, 362, MATCH($B$2, resultados!$A$1:$ZZ$1, 0))</f>
        <v/>
      </c>
      <c r="C368">
        <f>INDEX(resultados!$A$2:$ZZ$1352, 362, MATCH($B$3, resultados!$A$1:$ZZ$1, 0))</f>
        <v/>
      </c>
    </row>
    <row r="369">
      <c r="A369">
        <f>INDEX(resultados!$A$2:$ZZ$1352, 363, MATCH($B$1, resultados!$A$1:$ZZ$1, 0))</f>
        <v/>
      </c>
      <c r="B369">
        <f>INDEX(resultados!$A$2:$ZZ$1352, 363, MATCH($B$2, resultados!$A$1:$ZZ$1, 0))</f>
        <v/>
      </c>
      <c r="C369">
        <f>INDEX(resultados!$A$2:$ZZ$1352, 363, MATCH($B$3, resultados!$A$1:$ZZ$1, 0))</f>
        <v/>
      </c>
    </row>
    <row r="370">
      <c r="A370">
        <f>INDEX(resultados!$A$2:$ZZ$1352, 364, MATCH($B$1, resultados!$A$1:$ZZ$1, 0))</f>
        <v/>
      </c>
      <c r="B370">
        <f>INDEX(resultados!$A$2:$ZZ$1352, 364, MATCH($B$2, resultados!$A$1:$ZZ$1, 0))</f>
        <v/>
      </c>
      <c r="C370">
        <f>INDEX(resultados!$A$2:$ZZ$1352, 364, MATCH($B$3, resultados!$A$1:$ZZ$1, 0))</f>
        <v/>
      </c>
    </row>
    <row r="371">
      <c r="A371">
        <f>INDEX(resultados!$A$2:$ZZ$1352, 365, MATCH($B$1, resultados!$A$1:$ZZ$1, 0))</f>
        <v/>
      </c>
      <c r="B371">
        <f>INDEX(resultados!$A$2:$ZZ$1352, 365, MATCH($B$2, resultados!$A$1:$ZZ$1, 0))</f>
        <v/>
      </c>
      <c r="C371">
        <f>INDEX(resultados!$A$2:$ZZ$1352, 365, MATCH($B$3, resultados!$A$1:$ZZ$1, 0))</f>
        <v/>
      </c>
    </row>
    <row r="372">
      <c r="A372">
        <f>INDEX(resultados!$A$2:$ZZ$1352, 366, MATCH($B$1, resultados!$A$1:$ZZ$1, 0))</f>
        <v/>
      </c>
      <c r="B372">
        <f>INDEX(resultados!$A$2:$ZZ$1352, 366, MATCH($B$2, resultados!$A$1:$ZZ$1, 0))</f>
        <v/>
      </c>
      <c r="C372">
        <f>INDEX(resultados!$A$2:$ZZ$1352, 366, MATCH($B$3, resultados!$A$1:$ZZ$1, 0))</f>
        <v/>
      </c>
    </row>
    <row r="373">
      <c r="A373">
        <f>INDEX(resultados!$A$2:$ZZ$1352, 367, MATCH($B$1, resultados!$A$1:$ZZ$1, 0))</f>
        <v/>
      </c>
      <c r="B373">
        <f>INDEX(resultados!$A$2:$ZZ$1352, 367, MATCH($B$2, resultados!$A$1:$ZZ$1, 0))</f>
        <v/>
      </c>
      <c r="C373">
        <f>INDEX(resultados!$A$2:$ZZ$1352, 367, MATCH($B$3, resultados!$A$1:$ZZ$1, 0))</f>
        <v/>
      </c>
    </row>
    <row r="374">
      <c r="A374">
        <f>INDEX(resultados!$A$2:$ZZ$1352, 368, MATCH($B$1, resultados!$A$1:$ZZ$1, 0))</f>
        <v/>
      </c>
      <c r="B374">
        <f>INDEX(resultados!$A$2:$ZZ$1352, 368, MATCH($B$2, resultados!$A$1:$ZZ$1, 0))</f>
        <v/>
      </c>
      <c r="C374">
        <f>INDEX(resultados!$A$2:$ZZ$1352, 368, MATCH($B$3, resultados!$A$1:$ZZ$1, 0))</f>
        <v/>
      </c>
    </row>
    <row r="375">
      <c r="A375">
        <f>INDEX(resultados!$A$2:$ZZ$1352, 369, MATCH($B$1, resultados!$A$1:$ZZ$1, 0))</f>
        <v/>
      </c>
      <c r="B375">
        <f>INDEX(resultados!$A$2:$ZZ$1352, 369, MATCH($B$2, resultados!$A$1:$ZZ$1, 0))</f>
        <v/>
      </c>
      <c r="C375">
        <f>INDEX(resultados!$A$2:$ZZ$1352, 369, MATCH($B$3, resultados!$A$1:$ZZ$1, 0))</f>
        <v/>
      </c>
    </row>
    <row r="376">
      <c r="A376">
        <f>INDEX(resultados!$A$2:$ZZ$1352, 370, MATCH($B$1, resultados!$A$1:$ZZ$1, 0))</f>
        <v/>
      </c>
      <c r="B376">
        <f>INDEX(resultados!$A$2:$ZZ$1352, 370, MATCH($B$2, resultados!$A$1:$ZZ$1, 0))</f>
        <v/>
      </c>
      <c r="C376">
        <f>INDEX(resultados!$A$2:$ZZ$1352, 370, MATCH($B$3, resultados!$A$1:$ZZ$1, 0))</f>
        <v/>
      </c>
    </row>
    <row r="377">
      <c r="A377">
        <f>INDEX(resultados!$A$2:$ZZ$1352, 371, MATCH($B$1, resultados!$A$1:$ZZ$1, 0))</f>
        <v/>
      </c>
      <c r="B377">
        <f>INDEX(resultados!$A$2:$ZZ$1352, 371, MATCH($B$2, resultados!$A$1:$ZZ$1, 0))</f>
        <v/>
      </c>
      <c r="C377">
        <f>INDEX(resultados!$A$2:$ZZ$1352, 371, MATCH($B$3, resultados!$A$1:$ZZ$1, 0))</f>
        <v/>
      </c>
    </row>
    <row r="378">
      <c r="A378">
        <f>INDEX(resultados!$A$2:$ZZ$1352, 372, MATCH($B$1, resultados!$A$1:$ZZ$1, 0))</f>
        <v/>
      </c>
      <c r="B378">
        <f>INDEX(resultados!$A$2:$ZZ$1352, 372, MATCH($B$2, resultados!$A$1:$ZZ$1, 0))</f>
        <v/>
      </c>
      <c r="C378">
        <f>INDEX(resultados!$A$2:$ZZ$1352, 372, MATCH($B$3, resultados!$A$1:$ZZ$1, 0))</f>
        <v/>
      </c>
    </row>
    <row r="379">
      <c r="A379">
        <f>INDEX(resultados!$A$2:$ZZ$1352, 373, MATCH($B$1, resultados!$A$1:$ZZ$1, 0))</f>
        <v/>
      </c>
      <c r="B379">
        <f>INDEX(resultados!$A$2:$ZZ$1352, 373, MATCH($B$2, resultados!$A$1:$ZZ$1, 0))</f>
        <v/>
      </c>
      <c r="C379">
        <f>INDEX(resultados!$A$2:$ZZ$1352, 373, MATCH($B$3, resultados!$A$1:$ZZ$1, 0))</f>
        <v/>
      </c>
    </row>
    <row r="380">
      <c r="A380">
        <f>INDEX(resultados!$A$2:$ZZ$1352, 374, MATCH($B$1, resultados!$A$1:$ZZ$1, 0))</f>
        <v/>
      </c>
      <c r="B380">
        <f>INDEX(resultados!$A$2:$ZZ$1352, 374, MATCH($B$2, resultados!$A$1:$ZZ$1, 0))</f>
        <v/>
      </c>
      <c r="C380">
        <f>INDEX(resultados!$A$2:$ZZ$1352, 374, MATCH($B$3, resultados!$A$1:$ZZ$1, 0))</f>
        <v/>
      </c>
    </row>
    <row r="381">
      <c r="A381">
        <f>INDEX(resultados!$A$2:$ZZ$1352, 375, MATCH($B$1, resultados!$A$1:$ZZ$1, 0))</f>
        <v/>
      </c>
      <c r="B381">
        <f>INDEX(resultados!$A$2:$ZZ$1352, 375, MATCH($B$2, resultados!$A$1:$ZZ$1, 0))</f>
        <v/>
      </c>
      <c r="C381">
        <f>INDEX(resultados!$A$2:$ZZ$1352, 375, MATCH($B$3, resultados!$A$1:$ZZ$1, 0))</f>
        <v/>
      </c>
    </row>
    <row r="382">
      <c r="A382">
        <f>INDEX(resultados!$A$2:$ZZ$1352, 376, MATCH($B$1, resultados!$A$1:$ZZ$1, 0))</f>
        <v/>
      </c>
      <c r="B382">
        <f>INDEX(resultados!$A$2:$ZZ$1352, 376, MATCH($B$2, resultados!$A$1:$ZZ$1, 0))</f>
        <v/>
      </c>
      <c r="C382">
        <f>INDEX(resultados!$A$2:$ZZ$1352, 376, MATCH($B$3, resultados!$A$1:$ZZ$1, 0))</f>
        <v/>
      </c>
    </row>
    <row r="383">
      <c r="A383">
        <f>INDEX(resultados!$A$2:$ZZ$1352, 377, MATCH($B$1, resultados!$A$1:$ZZ$1, 0))</f>
        <v/>
      </c>
      <c r="B383">
        <f>INDEX(resultados!$A$2:$ZZ$1352, 377, MATCH($B$2, resultados!$A$1:$ZZ$1, 0))</f>
        <v/>
      </c>
      <c r="C383">
        <f>INDEX(resultados!$A$2:$ZZ$1352, 377, MATCH($B$3, resultados!$A$1:$ZZ$1, 0))</f>
        <v/>
      </c>
    </row>
    <row r="384">
      <c r="A384">
        <f>INDEX(resultados!$A$2:$ZZ$1352, 378, MATCH($B$1, resultados!$A$1:$ZZ$1, 0))</f>
        <v/>
      </c>
      <c r="B384">
        <f>INDEX(resultados!$A$2:$ZZ$1352, 378, MATCH($B$2, resultados!$A$1:$ZZ$1, 0))</f>
        <v/>
      </c>
      <c r="C384">
        <f>INDEX(resultados!$A$2:$ZZ$1352, 378, MATCH($B$3, resultados!$A$1:$ZZ$1, 0))</f>
        <v/>
      </c>
    </row>
    <row r="385">
      <c r="A385">
        <f>INDEX(resultados!$A$2:$ZZ$1352, 379, MATCH($B$1, resultados!$A$1:$ZZ$1, 0))</f>
        <v/>
      </c>
      <c r="B385">
        <f>INDEX(resultados!$A$2:$ZZ$1352, 379, MATCH($B$2, resultados!$A$1:$ZZ$1, 0))</f>
        <v/>
      </c>
      <c r="C385">
        <f>INDEX(resultados!$A$2:$ZZ$1352, 379, MATCH($B$3, resultados!$A$1:$ZZ$1, 0))</f>
        <v/>
      </c>
    </row>
    <row r="386">
      <c r="A386">
        <f>INDEX(resultados!$A$2:$ZZ$1352, 380, MATCH($B$1, resultados!$A$1:$ZZ$1, 0))</f>
        <v/>
      </c>
      <c r="B386">
        <f>INDEX(resultados!$A$2:$ZZ$1352, 380, MATCH($B$2, resultados!$A$1:$ZZ$1, 0))</f>
        <v/>
      </c>
      <c r="C386">
        <f>INDEX(resultados!$A$2:$ZZ$1352, 380, MATCH($B$3, resultados!$A$1:$ZZ$1, 0))</f>
        <v/>
      </c>
    </row>
    <row r="387">
      <c r="A387">
        <f>INDEX(resultados!$A$2:$ZZ$1352, 381, MATCH($B$1, resultados!$A$1:$ZZ$1, 0))</f>
        <v/>
      </c>
      <c r="B387">
        <f>INDEX(resultados!$A$2:$ZZ$1352, 381, MATCH($B$2, resultados!$A$1:$ZZ$1, 0))</f>
        <v/>
      </c>
      <c r="C387">
        <f>INDEX(resultados!$A$2:$ZZ$1352, 381, MATCH($B$3, resultados!$A$1:$ZZ$1, 0))</f>
        <v/>
      </c>
    </row>
    <row r="388">
      <c r="A388">
        <f>INDEX(resultados!$A$2:$ZZ$1352, 382, MATCH($B$1, resultados!$A$1:$ZZ$1, 0))</f>
        <v/>
      </c>
      <c r="B388">
        <f>INDEX(resultados!$A$2:$ZZ$1352, 382, MATCH($B$2, resultados!$A$1:$ZZ$1, 0))</f>
        <v/>
      </c>
      <c r="C388">
        <f>INDEX(resultados!$A$2:$ZZ$1352, 382, MATCH($B$3, resultados!$A$1:$ZZ$1, 0))</f>
        <v/>
      </c>
    </row>
    <row r="389">
      <c r="A389">
        <f>INDEX(resultados!$A$2:$ZZ$1352, 383, MATCH($B$1, resultados!$A$1:$ZZ$1, 0))</f>
        <v/>
      </c>
      <c r="B389">
        <f>INDEX(resultados!$A$2:$ZZ$1352, 383, MATCH($B$2, resultados!$A$1:$ZZ$1, 0))</f>
        <v/>
      </c>
      <c r="C389">
        <f>INDEX(resultados!$A$2:$ZZ$1352, 383, MATCH($B$3, resultados!$A$1:$ZZ$1, 0))</f>
        <v/>
      </c>
    </row>
    <row r="390">
      <c r="A390">
        <f>INDEX(resultados!$A$2:$ZZ$1352, 384, MATCH($B$1, resultados!$A$1:$ZZ$1, 0))</f>
        <v/>
      </c>
      <c r="B390">
        <f>INDEX(resultados!$A$2:$ZZ$1352, 384, MATCH($B$2, resultados!$A$1:$ZZ$1, 0))</f>
        <v/>
      </c>
      <c r="C390">
        <f>INDEX(resultados!$A$2:$ZZ$1352, 384, MATCH($B$3, resultados!$A$1:$ZZ$1, 0))</f>
        <v/>
      </c>
    </row>
    <row r="391">
      <c r="A391">
        <f>INDEX(resultados!$A$2:$ZZ$1352, 385, MATCH($B$1, resultados!$A$1:$ZZ$1, 0))</f>
        <v/>
      </c>
      <c r="B391">
        <f>INDEX(resultados!$A$2:$ZZ$1352, 385, MATCH($B$2, resultados!$A$1:$ZZ$1, 0))</f>
        <v/>
      </c>
      <c r="C391">
        <f>INDEX(resultados!$A$2:$ZZ$1352, 385, MATCH($B$3, resultados!$A$1:$ZZ$1, 0))</f>
        <v/>
      </c>
    </row>
    <row r="392">
      <c r="A392">
        <f>INDEX(resultados!$A$2:$ZZ$1352, 386, MATCH($B$1, resultados!$A$1:$ZZ$1, 0))</f>
        <v/>
      </c>
      <c r="B392">
        <f>INDEX(resultados!$A$2:$ZZ$1352, 386, MATCH($B$2, resultados!$A$1:$ZZ$1, 0))</f>
        <v/>
      </c>
      <c r="C392">
        <f>INDEX(resultados!$A$2:$ZZ$1352, 386, MATCH($B$3, resultados!$A$1:$ZZ$1, 0))</f>
        <v/>
      </c>
    </row>
    <row r="393">
      <c r="A393">
        <f>INDEX(resultados!$A$2:$ZZ$1352, 387, MATCH($B$1, resultados!$A$1:$ZZ$1, 0))</f>
        <v/>
      </c>
      <c r="B393">
        <f>INDEX(resultados!$A$2:$ZZ$1352, 387, MATCH($B$2, resultados!$A$1:$ZZ$1, 0))</f>
        <v/>
      </c>
      <c r="C393">
        <f>INDEX(resultados!$A$2:$ZZ$1352, 387, MATCH($B$3, resultados!$A$1:$ZZ$1, 0))</f>
        <v/>
      </c>
    </row>
    <row r="394">
      <c r="A394">
        <f>INDEX(resultados!$A$2:$ZZ$1352, 388, MATCH($B$1, resultados!$A$1:$ZZ$1, 0))</f>
        <v/>
      </c>
      <c r="B394">
        <f>INDEX(resultados!$A$2:$ZZ$1352, 388, MATCH($B$2, resultados!$A$1:$ZZ$1, 0))</f>
        <v/>
      </c>
      <c r="C394">
        <f>INDEX(resultados!$A$2:$ZZ$1352, 388, MATCH($B$3, resultados!$A$1:$ZZ$1, 0))</f>
        <v/>
      </c>
    </row>
    <row r="395">
      <c r="A395">
        <f>INDEX(resultados!$A$2:$ZZ$1352, 389, MATCH($B$1, resultados!$A$1:$ZZ$1, 0))</f>
        <v/>
      </c>
      <c r="B395">
        <f>INDEX(resultados!$A$2:$ZZ$1352, 389, MATCH($B$2, resultados!$A$1:$ZZ$1, 0))</f>
        <v/>
      </c>
      <c r="C395">
        <f>INDEX(resultados!$A$2:$ZZ$1352, 389, MATCH($B$3, resultados!$A$1:$ZZ$1, 0))</f>
        <v/>
      </c>
    </row>
    <row r="396">
      <c r="A396">
        <f>INDEX(resultados!$A$2:$ZZ$1352, 390, MATCH($B$1, resultados!$A$1:$ZZ$1, 0))</f>
        <v/>
      </c>
      <c r="B396">
        <f>INDEX(resultados!$A$2:$ZZ$1352, 390, MATCH($B$2, resultados!$A$1:$ZZ$1, 0))</f>
        <v/>
      </c>
      <c r="C396">
        <f>INDEX(resultados!$A$2:$ZZ$1352, 390, MATCH($B$3, resultados!$A$1:$ZZ$1, 0))</f>
        <v/>
      </c>
    </row>
    <row r="397">
      <c r="A397">
        <f>INDEX(resultados!$A$2:$ZZ$1352, 391, MATCH($B$1, resultados!$A$1:$ZZ$1, 0))</f>
        <v/>
      </c>
      <c r="B397">
        <f>INDEX(resultados!$A$2:$ZZ$1352, 391, MATCH($B$2, resultados!$A$1:$ZZ$1, 0))</f>
        <v/>
      </c>
      <c r="C397">
        <f>INDEX(resultados!$A$2:$ZZ$1352, 391, MATCH($B$3, resultados!$A$1:$ZZ$1, 0))</f>
        <v/>
      </c>
    </row>
    <row r="398">
      <c r="A398">
        <f>INDEX(resultados!$A$2:$ZZ$1352, 392, MATCH($B$1, resultados!$A$1:$ZZ$1, 0))</f>
        <v/>
      </c>
      <c r="B398">
        <f>INDEX(resultados!$A$2:$ZZ$1352, 392, MATCH($B$2, resultados!$A$1:$ZZ$1, 0))</f>
        <v/>
      </c>
      <c r="C398">
        <f>INDEX(resultados!$A$2:$ZZ$1352, 392, MATCH($B$3, resultados!$A$1:$ZZ$1, 0))</f>
        <v/>
      </c>
    </row>
    <row r="399">
      <c r="A399">
        <f>INDEX(resultados!$A$2:$ZZ$1352, 393, MATCH($B$1, resultados!$A$1:$ZZ$1, 0))</f>
        <v/>
      </c>
      <c r="B399">
        <f>INDEX(resultados!$A$2:$ZZ$1352, 393, MATCH($B$2, resultados!$A$1:$ZZ$1, 0))</f>
        <v/>
      </c>
      <c r="C399">
        <f>INDEX(resultados!$A$2:$ZZ$1352, 393, MATCH($B$3, resultados!$A$1:$ZZ$1, 0))</f>
        <v/>
      </c>
    </row>
    <row r="400">
      <c r="A400">
        <f>INDEX(resultados!$A$2:$ZZ$1352, 394, MATCH($B$1, resultados!$A$1:$ZZ$1, 0))</f>
        <v/>
      </c>
      <c r="B400">
        <f>INDEX(resultados!$A$2:$ZZ$1352, 394, MATCH($B$2, resultados!$A$1:$ZZ$1, 0))</f>
        <v/>
      </c>
      <c r="C400">
        <f>INDEX(resultados!$A$2:$ZZ$1352, 394, MATCH($B$3, resultados!$A$1:$ZZ$1, 0))</f>
        <v/>
      </c>
    </row>
    <row r="401">
      <c r="A401">
        <f>INDEX(resultados!$A$2:$ZZ$1352, 395, MATCH($B$1, resultados!$A$1:$ZZ$1, 0))</f>
        <v/>
      </c>
      <c r="B401">
        <f>INDEX(resultados!$A$2:$ZZ$1352, 395, MATCH($B$2, resultados!$A$1:$ZZ$1, 0))</f>
        <v/>
      </c>
      <c r="C401">
        <f>INDEX(resultados!$A$2:$ZZ$1352, 395, MATCH($B$3, resultados!$A$1:$ZZ$1, 0))</f>
        <v/>
      </c>
    </row>
    <row r="402">
      <c r="A402">
        <f>INDEX(resultados!$A$2:$ZZ$1352, 396, MATCH($B$1, resultados!$A$1:$ZZ$1, 0))</f>
        <v/>
      </c>
      <c r="B402">
        <f>INDEX(resultados!$A$2:$ZZ$1352, 396, MATCH($B$2, resultados!$A$1:$ZZ$1, 0))</f>
        <v/>
      </c>
      <c r="C402">
        <f>INDEX(resultados!$A$2:$ZZ$1352, 396, MATCH($B$3, resultados!$A$1:$ZZ$1, 0))</f>
        <v/>
      </c>
    </row>
    <row r="403">
      <c r="A403">
        <f>INDEX(resultados!$A$2:$ZZ$1352, 397, MATCH($B$1, resultados!$A$1:$ZZ$1, 0))</f>
        <v/>
      </c>
      <c r="B403">
        <f>INDEX(resultados!$A$2:$ZZ$1352, 397, MATCH($B$2, resultados!$A$1:$ZZ$1, 0))</f>
        <v/>
      </c>
      <c r="C403">
        <f>INDEX(resultados!$A$2:$ZZ$1352, 397, MATCH($B$3, resultados!$A$1:$ZZ$1, 0))</f>
        <v/>
      </c>
    </row>
    <row r="404">
      <c r="A404">
        <f>INDEX(resultados!$A$2:$ZZ$1352, 398, MATCH($B$1, resultados!$A$1:$ZZ$1, 0))</f>
        <v/>
      </c>
      <c r="B404">
        <f>INDEX(resultados!$A$2:$ZZ$1352, 398, MATCH($B$2, resultados!$A$1:$ZZ$1, 0))</f>
        <v/>
      </c>
      <c r="C404">
        <f>INDEX(resultados!$A$2:$ZZ$1352, 398, MATCH($B$3, resultados!$A$1:$ZZ$1, 0))</f>
        <v/>
      </c>
    </row>
    <row r="405">
      <c r="A405">
        <f>INDEX(resultados!$A$2:$ZZ$1352, 399, MATCH($B$1, resultados!$A$1:$ZZ$1, 0))</f>
        <v/>
      </c>
      <c r="B405">
        <f>INDEX(resultados!$A$2:$ZZ$1352, 399, MATCH($B$2, resultados!$A$1:$ZZ$1, 0))</f>
        <v/>
      </c>
      <c r="C405">
        <f>INDEX(resultados!$A$2:$ZZ$1352, 399, MATCH($B$3, resultados!$A$1:$ZZ$1, 0))</f>
        <v/>
      </c>
    </row>
    <row r="406">
      <c r="A406">
        <f>INDEX(resultados!$A$2:$ZZ$1352, 400, MATCH($B$1, resultados!$A$1:$ZZ$1, 0))</f>
        <v/>
      </c>
      <c r="B406">
        <f>INDEX(resultados!$A$2:$ZZ$1352, 400, MATCH($B$2, resultados!$A$1:$ZZ$1, 0))</f>
        <v/>
      </c>
      <c r="C406">
        <f>INDEX(resultados!$A$2:$ZZ$1352, 400, MATCH($B$3, resultados!$A$1:$ZZ$1, 0))</f>
        <v/>
      </c>
    </row>
    <row r="407">
      <c r="A407">
        <f>INDEX(resultados!$A$2:$ZZ$1352, 401, MATCH($B$1, resultados!$A$1:$ZZ$1, 0))</f>
        <v/>
      </c>
      <c r="B407">
        <f>INDEX(resultados!$A$2:$ZZ$1352, 401, MATCH($B$2, resultados!$A$1:$ZZ$1, 0))</f>
        <v/>
      </c>
      <c r="C407">
        <f>INDEX(resultados!$A$2:$ZZ$1352, 401, MATCH($B$3, resultados!$A$1:$ZZ$1, 0))</f>
        <v/>
      </c>
    </row>
    <row r="408">
      <c r="A408">
        <f>INDEX(resultados!$A$2:$ZZ$1352, 402, MATCH($B$1, resultados!$A$1:$ZZ$1, 0))</f>
        <v/>
      </c>
      <c r="B408">
        <f>INDEX(resultados!$A$2:$ZZ$1352, 402, MATCH($B$2, resultados!$A$1:$ZZ$1, 0))</f>
        <v/>
      </c>
      <c r="C408">
        <f>INDEX(resultados!$A$2:$ZZ$1352, 402, MATCH($B$3, resultados!$A$1:$ZZ$1, 0))</f>
        <v/>
      </c>
    </row>
    <row r="409">
      <c r="A409">
        <f>INDEX(resultados!$A$2:$ZZ$1352, 403, MATCH($B$1, resultados!$A$1:$ZZ$1, 0))</f>
        <v/>
      </c>
      <c r="B409">
        <f>INDEX(resultados!$A$2:$ZZ$1352, 403, MATCH($B$2, resultados!$A$1:$ZZ$1, 0))</f>
        <v/>
      </c>
      <c r="C409">
        <f>INDEX(resultados!$A$2:$ZZ$1352, 403, MATCH($B$3, resultados!$A$1:$ZZ$1, 0))</f>
        <v/>
      </c>
    </row>
    <row r="410">
      <c r="A410">
        <f>INDEX(resultados!$A$2:$ZZ$1352, 404, MATCH($B$1, resultados!$A$1:$ZZ$1, 0))</f>
        <v/>
      </c>
      <c r="B410">
        <f>INDEX(resultados!$A$2:$ZZ$1352, 404, MATCH($B$2, resultados!$A$1:$ZZ$1, 0))</f>
        <v/>
      </c>
      <c r="C410">
        <f>INDEX(resultados!$A$2:$ZZ$1352, 404, MATCH($B$3, resultados!$A$1:$ZZ$1, 0))</f>
        <v/>
      </c>
    </row>
    <row r="411">
      <c r="A411">
        <f>INDEX(resultados!$A$2:$ZZ$1352, 405, MATCH($B$1, resultados!$A$1:$ZZ$1, 0))</f>
        <v/>
      </c>
      <c r="B411">
        <f>INDEX(resultados!$A$2:$ZZ$1352, 405, MATCH($B$2, resultados!$A$1:$ZZ$1, 0))</f>
        <v/>
      </c>
      <c r="C411">
        <f>INDEX(resultados!$A$2:$ZZ$1352, 405, MATCH($B$3, resultados!$A$1:$ZZ$1, 0))</f>
        <v/>
      </c>
    </row>
    <row r="412">
      <c r="A412">
        <f>INDEX(resultados!$A$2:$ZZ$1352, 406, MATCH($B$1, resultados!$A$1:$ZZ$1, 0))</f>
        <v/>
      </c>
      <c r="B412">
        <f>INDEX(resultados!$A$2:$ZZ$1352, 406, MATCH($B$2, resultados!$A$1:$ZZ$1, 0))</f>
        <v/>
      </c>
      <c r="C412">
        <f>INDEX(resultados!$A$2:$ZZ$1352, 406, MATCH($B$3, resultados!$A$1:$ZZ$1, 0))</f>
        <v/>
      </c>
    </row>
    <row r="413">
      <c r="A413">
        <f>INDEX(resultados!$A$2:$ZZ$1352, 407, MATCH($B$1, resultados!$A$1:$ZZ$1, 0))</f>
        <v/>
      </c>
      <c r="B413">
        <f>INDEX(resultados!$A$2:$ZZ$1352, 407, MATCH($B$2, resultados!$A$1:$ZZ$1, 0))</f>
        <v/>
      </c>
      <c r="C413">
        <f>INDEX(resultados!$A$2:$ZZ$1352, 407, MATCH($B$3, resultados!$A$1:$ZZ$1, 0))</f>
        <v/>
      </c>
    </row>
    <row r="414">
      <c r="A414">
        <f>INDEX(resultados!$A$2:$ZZ$1352, 408, MATCH($B$1, resultados!$A$1:$ZZ$1, 0))</f>
        <v/>
      </c>
      <c r="B414">
        <f>INDEX(resultados!$A$2:$ZZ$1352, 408, MATCH($B$2, resultados!$A$1:$ZZ$1, 0))</f>
        <v/>
      </c>
      <c r="C414">
        <f>INDEX(resultados!$A$2:$ZZ$1352, 408, MATCH($B$3, resultados!$A$1:$ZZ$1, 0))</f>
        <v/>
      </c>
    </row>
    <row r="415">
      <c r="A415">
        <f>INDEX(resultados!$A$2:$ZZ$1352, 409, MATCH($B$1, resultados!$A$1:$ZZ$1, 0))</f>
        <v/>
      </c>
      <c r="B415">
        <f>INDEX(resultados!$A$2:$ZZ$1352, 409, MATCH($B$2, resultados!$A$1:$ZZ$1, 0))</f>
        <v/>
      </c>
      <c r="C415">
        <f>INDEX(resultados!$A$2:$ZZ$1352, 409, MATCH($B$3, resultados!$A$1:$ZZ$1, 0))</f>
        <v/>
      </c>
    </row>
    <row r="416">
      <c r="A416">
        <f>INDEX(resultados!$A$2:$ZZ$1352, 410, MATCH($B$1, resultados!$A$1:$ZZ$1, 0))</f>
        <v/>
      </c>
      <c r="B416">
        <f>INDEX(resultados!$A$2:$ZZ$1352, 410, MATCH($B$2, resultados!$A$1:$ZZ$1, 0))</f>
        <v/>
      </c>
      <c r="C416">
        <f>INDEX(resultados!$A$2:$ZZ$1352, 410, MATCH($B$3, resultados!$A$1:$ZZ$1, 0))</f>
        <v/>
      </c>
    </row>
    <row r="417">
      <c r="A417">
        <f>INDEX(resultados!$A$2:$ZZ$1352, 411, MATCH($B$1, resultados!$A$1:$ZZ$1, 0))</f>
        <v/>
      </c>
      <c r="B417">
        <f>INDEX(resultados!$A$2:$ZZ$1352, 411, MATCH($B$2, resultados!$A$1:$ZZ$1, 0))</f>
        <v/>
      </c>
      <c r="C417">
        <f>INDEX(resultados!$A$2:$ZZ$1352, 411, MATCH($B$3, resultados!$A$1:$ZZ$1, 0))</f>
        <v/>
      </c>
    </row>
    <row r="418">
      <c r="A418">
        <f>INDEX(resultados!$A$2:$ZZ$1352, 412, MATCH($B$1, resultados!$A$1:$ZZ$1, 0))</f>
        <v/>
      </c>
      <c r="B418">
        <f>INDEX(resultados!$A$2:$ZZ$1352, 412, MATCH($B$2, resultados!$A$1:$ZZ$1, 0))</f>
        <v/>
      </c>
      <c r="C418">
        <f>INDEX(resultados!$A$2:$ZZ$1352, 412, MATCH($B$3, resultados!$A$1:$ZZ$1, 0))</f>
        <v/>
      </c>
    </row>
    <row r="419">
      <c r="A419">
        <f>INDEX(resultados!$A$2:$ZZ$1352, 413, MATCH($B$1, resultados!$A$1:$ZZ$1, 0))</f>
        <v/>
      </c>
      <c r="B419">
        <f>INDEX(resultados!$A$2:$ZZ$1352, 413, MATCH($B$2, resultados!$A$1:$ZZ$1, 0))</f>
        <v/>
      </c>
      <c r="C419">
        <f>INDEX(resultados!$A$2:$ZZ$1352, 413, MATCH($B$3, resultados!$A$1:$ZZ$1, 0))</f>
        <v/>
      </c>
    </row>
    <row r="420">
      <c r="A420">
        <f>INDEX(resultados!$A$2:$ZZ$1352, 414, MATCH($B$1, resultados!$A$1:$ZZ$1, 0))</f>
        <v/>
      </c>
      <c r="B420">
        <f>INDEX(resultados!$A$2:$ZZ$1352, 414, MATCH($B$2, resultados!$A$1:$ZZ$1, 0))</f>
        <v/>
      </c>
      <c r="C420">
        <f>INDEX(resultados!$A$2:$ZZ$1352, 414, MATCH($B$3, resultados!$A$1:$ZZ$1, 0))</f>
        <v/>
      </c>
    </row>
    <row r="421">
      <c r="A421">
        <f>INDEX(resultados!$A$2:$ZZ$1352, 415, MATCH($B$1, resultados!$A$1:$ZZ$1, 0))</f>
        <v/>
      </c>
      <c r="B421">
        <f>INDEX(resultados!$A$2:$ZZ$1352, 415, MATCH($B$2, resultados!$A$1:$ZZ$1, 0))</f>
        <v/>
      </c>
      <c r="C421">
        <f>INDEX(resultados!$A$2:$ZZ$1352, 415, MATCH($B$3, resultados!$A$1:$ZZ$1, 0))</f>
        <v/>
      </c>
    </row>
    <row r="422">
      <c r="A422">
        <f>INDEX(resultados!$A$2:$ZZ$1352, 416, MATCH($B$1, resultados!$A$1:$ZZ$1, 0))</f>
        <v/>
      </c>
      <c r="B422">
        <f>INDEX(resultados!$A$2:$ZZ$1352, 416, MATCH($B$2, resultados!$A$1:$ZZ$1, 0))</f>
        <v/>
      </c>
      <c r="C422">
        <f>INDEX(resultados!$A$2:$ZZ$1352, 416, MATCH($B$3, resultados!$A$1:$ZZ$1, 0))</f>
        <v/>
      </c>
    </row>
    <row r="423">
      <c r="A423">
        <f>INDEX(resultados!$A$2:$ZZ$1352, 417, MATCH($B$1, resultados!$A$1:$ZZ$1, 0))</f>
        <v/>
      </c>
      <c r="B423">
        <f>INDEX(resultados!$A$2:$ZZ$1352, 417, MATCH($B$2, resultados!$A$1:$ZZ$1, 0))</f>
        <v/>
      </c>
      <c r="C423">
        <f>INDEX(resultados!$A$2:$ZZ$1352, 417, MATCH($B$3, resultados!$A$1:$ZZ$1, 0))</f>
        <v/>
      </c>
    </row>
    <row r="424">
      <c r="A424">
        <f>INDEX(resultados!$A$2:$ZZ$1352, 418, MATCH($B$1, resultados!$A$1:$ZZ$1, 0))</f>
        <v/>
      </c>
      <c r="B424">
        <f>INDEX(resultados!$A$2:$ZZ$1352, 418, MATCH($B$2, resultados!$A$1:$ZZ$1, 0))</f>
        <v/>
      </c>
      <c r="C424">
        <f>INDEX(resultados!$A$2:$ZZ$1352, 418, MATCH($B$3, resultados!$A$1:$ZZ$1, 0))</f>
        <v/>
      </c>
    </row>
    <row r="425">
      <c r="A425">
        <f>INDEX(resultados!$A$2:$ZZ$1352, 419, MATCH($B$1, resultados!$A$1:$ZZ$1, 0))</f>
        <v/>
      </c>
      <c r="B425">
        <f>INDEX(resultados!$A$2:$ZZ$1352, 419, MATCH($B$2, resultados!$A$1:$ZZ$1, 0))</f>
        <v/>
      </c>
      <c r="C425">
        <f>INDEX(resultados!$A$2:$ZZ$1352, 419, MATCH($B$3, resultados!$A$1:$ZZ$1, 0))</f>
        <v/>
      </c>
    </row>
    <row r="426">
      <c r="A426">
        <f>INDEX(resultados!$A$2:$ZZ$1352, 420, MATCH($B$1, resultados!$A$1:$ZZ$1, 0))</f>
        <v/>
      </c>
      <c r="B426">
        <f>INDEX(resultados!$A$2:$ZZ$1352, 420, MATCH($B$2, resultados!$A$1:$ZZ$1, 0))</f>
        <v/>
      </c>
      <c r="C426">
        <f>INDEX(resultados!$A$2:$ZZ$1352, 420, MATCH($B$3, resultados!$A$1:$ZZ$1, 0))</f>
        <v/>
      </c>
    </row>
    <row r="427">
      <c r="A427">
        <f>INDEX(resultados!$A$2:$ZZ$1352, 421, MATCH($B$1, resultados!$A$1:$ZZ$1, 0))</f>
        <v/>
      </c>
      <c r="B427">
        <f>INDEX(resultados!$A$2:$ZZ$1352, 421, MATCH($B$2, resultados!$A$1:$ZZ$1, 0))</f>
        <v/>
      </c>
      <c r="C427">
        <f>INDEX(resultados!$A$2:$ZZ$1352, 421, MATCH($B$3, resultados!$A$1:$ZZ$1, 0))</f>
        <v/>
      </c>
    </row>
    <row r="428">
      <c r="A428">
        <f>INDEX(resultados!$A$2:$ZZ$1352, 422, MATCH($B$1, resultados!$A$1:$ZZ$1, 0))</f>
        <v/>
      </c>
      <c r="B428">
        <f>INDEX(resultados!$A$2:$ZZ$1352, 422, MATCH($B$2, resultados!$A$1:$ZZ$1, 0))</f>
        <v/>
      </c>
      <c r="C428">
        <f>INDEX(resultados!$A$2:$ZZ$1352, 422, MATCH($B$3, resultados!$A$1:$ZZ$1, 0))</f>
        <v/>
      </c>
    </row>
    <row r="429">
      <c r="A429">
        <f>INDEX(resultados!$A$2:$ZZ$1352, 423, MATCH($B$1, resultados!$A$1:$ZZ$1, 0))</f>
        <v/>
      </c>
      <c r="B429">
        <f>INDEX(resultados!$A$2:$ZZ$1352, 423, MATCH($B$2, resultados!$A$1:$ZZ$1, 0))</f>
        <v/>
      </c>
      <c r="C429">
        <f>INDEX(resultados!$A$2:$ZZ$1352, 423, MATCH($B$3, resultados!$A$1:$ZZ$1, 0))</f>
        <v/>
      </c>
    </row>
    <row r="430">
      <c r="A430">
        <f>INDEX(resultados!$A$2:$ZZ$1352, 424, MATCH($B$1, resultados!$A$1:$ZZ$1, 0))</f>
        <v/>
      </c>
      <c r="B430">
        <f>INDEX(resultados!$A$2:$ZZ$1352, 424, MATCH($B$2, resultados!$A$1:$ZZ$1, 0))</f>
        <v/>
      </c>
      <c r="C430">
        <f>INDEX(resultados!$A$2:$ZZ$1352, 424, MATCH($B$3, resultados!$A$1:$ZZ$1, 0))</f>
        <v/>
      </c>
    </row>
    <row r="431">
      <c r="A431">
        <f>INDEX(resultados!$A$2:$ZZ$1352, 425, MATCH($B$1, resultados!$A$1:$ZZ$1, 0))</f>
        <v/>
      </c>
      <c r="B431">
        <f>INDEX(resultados!$A$2:$ZZ$1352, 425, MATCH($B$2, resultados!$A$1:$ZZ$1, 0))</f>
        <v/>
      </c>
      <c r="C431">
        <f>INDEX(resultados!$A$2:$ZZ$1352, 425, MATCH($B$3, resultados!$A$1:$ZZ$1, 0))</f>
        <v/>
      </c>
    </row>
    <row r="432">
      <c r="A432">
        <f>INDEX(resultados!$A$2:$ZZ$1352, 426, MATCH($B$1, resultados!$A$1:$ZZ$1, 0))</f>
        <v/>
      </c>
      <c r="B432">
        <f>INDEX(resultados!$A$2:$ZZ$1352, 426, MATCH($B$2, resultados!$A$1:$ZZ$1, 0))</f>
        <v/>
      </c>
      <c r="C432">
        <f>INDEX(resultados!$A$2:$ZZ$1352, 426, MATCH($B$3, resultados!$A$1:$ZZ$1, 0))</f>
        <v/>
      </c>
    </row>
    <row r="433">
      <c r="A433">
        <f>INDEX(resultados!$A$2:$ZZ$1352, 427, MATCH($B$1, resultados!$A$1:$ZZ$1, 0))</f>
        <v/>
      </c>
      <c r="B433">
        <f>INDEX(resultados!$A$2:$ZZ$1352, 427, MATCH($B$2, resultados!$A$1:$ZZ$1, 0))</f>
        <v/>
      </c>
      <c r="C433">
        <f>INDEX(resultados!$A$2:$ZZ$1352, 427, MATCH($B$3, resultados!$A$1:$ZZ$1, 0))</f>
        <v/>
      </c>
    </row>
    <row r="434">
      <c r="A434">
        <f>INDEX(resultados!$A$2:$ZZ$1352, 428, MATCH($B$1, resultados!$A$1:$ZZ$1, 0))</f>
        <v/>
      </c>
      <c r="B434">
        <f>INDEX(resultados!$A$2:$ZZ$1352, 428, MATCH($B$2, resultados!$A$1:$ZZ$1, 0))</f>
        <v/>
      </c>
      <c r="C434">
        <f>INDEX(resultados!$A$2:$ZZ$1352, 428, MATCH($B$3, resultados!$A$1:$ZZ$1, 0))</f>
        <v/>
      </c>
    </row>
    <row r="435">
      <c r="A435">
        <f>INDEX(resultados!$A$2:$ZZ$1352, 429, MATCH($B$1, resultados!$A$1:$ZZ$1, 0))</f>
        <v/>
      </c>
      <c r="B435">
        <f>INDEX(resultados!$A$2:$ZZ$1352, 429, MATCH($B$2, resultados!$A$1:$ZZ$1, 0))</f>
        <v/>
      </c>
      <c r="C435">
        <f>INDEX(resultados!$A$2:$ZZ$1352, 429, MATCH($B$3, resultados!$A$1:$ZZ$1, 0))</f>
        <v/>
      </c>
    </row>
    <row r="436">
      <c r="A436">
        <f>INDEX(resultados!$A$2:$ZZ$1352, 430, MATCH($B$1, resultados!$A$1:$ZZ$1, 0))</f>
        <v/>
      </c>
      <c r="B436">
        <f>INDEX(resultados!$A$2:$ZZ$1352, 430, MATCH($B$2, resultados!$A$1:$ZZ$1, 0))</f>
        <v/>
      </c>
      <c r="C436">
        <f>INDEX(resultados!$A$2:$ZZ$1352, 430, MATCH($B$3, resultados!$A$1:$ZZ$1, 0))</f>
        <v/>
      </c>
    </row>
    <row r="437">
      <c r="A437">
        <f>INDEX(resultados!$A$2:$ZZ$1352, 431, MATCH($B$1, resultados!$A$1:$ZZ$1, 0))</f>
        <v/>
      </c>
      <c r="B437">
        <f>INDEX(resultados!$A$2:$ZZ$1352, 431, MATCH($B$2, resultados!$A$1:$ZZ$1, 0))</f>
        <v/>
      </c>
      <c r="C437">
        <f>INDEX(resultados!$A$2:$ZZ$1352, 431, MATCH($B$3, resultados!$A$1:$ZZ$1, 0))</f>
        <v/>
      </c>
    </row>
    <row r="438">
      <c r="A438">
        <f>INDEX(resultados!$A$2:$ZZ$1352, 432, MATCH($B$1, resultados!$A$1:$ZZ$1, 0))</f>
        <v/>
      </c>
      <c r="B438">
        <f>INDEX(resultados!$A$2:$ZZ$1352, 432, MATCH($B$2, resultados!$A$1:$ZZ$1, 0))</f>
        <v/>
      </c>
      <c r="C438">
        <f>INDEX(resultados!$A$2:$ZZ$1352, 432, MATCH($B$3, resultados!$A$1:$ZZ$1, 0))</f>
        <v/>
      </c>
    </row>
    <row r="439">
      <c r="A439">
        <f>INDEX(resultados!$A$2:$ZZ$1352, 433, MATCH($B$1, resultados!$A$1:$ZZ$1, 0))</f>
        <v/>
      </c>
      <c r="B439">
        <f>INDEX(resultados!$A$2:$ZZ$1352, 433, MATCH($B$2, resultados!$A$1:$ZZ$1, 0))</f>
        <v/>
      </c>
      <c r="C439">
        <f>INDEX(resultados!$A$2:$ZZ$1352, 433, MATCH($B$3, resultados!$A$1:$ZZ$1, 0))</f>
        <v/>
      </c>
    </row>
    <row r="440">
      <c r="A440">
        <f>INDEX(resultados!$A$2:$ZZ$1352, 434, MATCH($B$1, resultados!$A$1:$ZZ$1, 0))</f>
        <v/>
      </c>
      <c r="B440">
        <f>INDEX(resultados!$A$2:$ZZ$1352, 434, MATCH($B$2, resultados!$A$1:$ZZ$1, 0))</f>
        <v/>
      </c>
      <c r="C440">
        <f>INDEX(resultados!$A$2:$ZZ$1352, 434, MATCH($B$3, resultados!$A$1:$ZZ$1, 0))</f>
        <v/>
      </c>
    </row>
    <row r="441">
      <c r="A441">
        <f>INDEX(resultados!$A$2:$ZZ$1352, 435, MATCH($B$1, resultados!$A$1:$ZZ$1, 0))</f>
        <v/>
      </c>
      <c r="B441">
        <f>INDEX(resultados!$A$2:$ZZ$1352, 435, MATCH($B$2, resultados!$A$1:$ZZ$1, 0))</f>
        <v/>
      </c>
      <c r="C441">
        <f>INDEX(resultados!$A$2:$ZZ$1352, 435, MATCH($B$3, resultados!$A$1:$ZZ$1, 0))</f>
        <v/>
      </c>
    </row>
    <row r="442">
      <c r="A442">
        <f>INDEX(resultados!$A$2:$ZZ$1352, 436, MATCH($B$1, resultados!$A$1:$ZZ$1, 0))</f>
        <v/>
      </c>
      <c r="B442">
        <f>INDEX(resultados!$A$2:$ZZ$1352, 436, MATCH($B$2, resultados!$A$1:$ZZ$1, 0))</f>
        <v/>
      </c>
      <c r="C442">
        <f>INDEX(resultados!$A$2:$ZZ$1352, 436, MATCH($B$3, resultados!$A$1:$ZZ$1, 0))</f>
        <v/>
      </c>
    </row>
    <row r="443">
      <c r="A443">
        <f>INDEX(resultados!$A$2:$ZZ$1352, 437, MATCH($B$1, resultados!$A$1:$ZZ$1, 0))</f>
        <v/>
      </c>
      <c r="B443">
        <f>INDEX(resultados!$A$2:$ZZ$1352, 437, MATCH($B$2, resultados!$A$1:$ZZ$1, 0))</f>
        <v/>
      </c>
      <c r="C443">
        <f>INDEX(resultados!$A$2:$ZZ$1352, 437, MATCH($B$3, resultados!$A$1:$ZZ$1, 0))</f>
        <v/>
      </c>
    </row>
    <row r="444">
      <c r="A444">
        <f>INDEX(resultados!$A$2:$ZZ$1352, 438, MATCH($B$1, resultados!$A$1:$ZZ$1, 0))</f>
        <v/>
      </c>
      <c r="B444">
        <f>INDEX(resultados!$A$2:$ZZ$1352, 438, MATCH($B$2, resultados!$A$1:$ZZ$1, 0))</f>
        <v/>
      </c>
      <c r="C444">
        <f>INDEX(resultados!$A$2:$ZZ$1352, 438, MATCH($B$3, resultados!$A$1:$ZZ$1, 0))</f>
        <v/>
      </c>
    </row>
    <row r="445">
      <c r="A445">
        <f>INDEX(resultados!$A$2:$ZZ$1352, 439, MATCH($B$1, resultados!$A$1:$ZZ$1, 0))</f>
        <v/>
      </c>
      <c r="B445">
        <f>INDEX(resultados!$A$2:$ZZ$1352, 439, MATCH($B$2, resultados!$A$1:$ZZ$1, 0))</f>
        <v/>
      </c>
      <c r="C445">
        <f>INDEX(resultados!$A$2:$ZZ$1352, 439, MATCH($B$3, resultados!$A$1:$ZZ$1, 0))</f>
        <v/>
      </c>
    </row>
    <row r="446">
      <c r="A446">
        <f>INDEX(resultados!$A$2:$ZZ$1352, 440, MATCH($B$1, resultados!$A$1:$ZZ$1, 0))</f>
        <v/>
      </c>
      <c r="B446">
        <f>INDEX(resultados!$A$2:$ZZ$1352, 440, MATCH($B$2, resultados!$A$1:$ZZ$1, 0))</f>
        <v/>
      </c>
      <c r="C446">
        <f>INDEX(resultados!$A$2:$ZZ$1352, 440, MATCH($B$3, resultados!$A$1:$ZZ$1, 0))</f>
        <v/>
      </c>
    </row>
    <row r="447">
      <c r="A447">
        <f>INDEX(resultados!$A$2:$ZZ$1352, 441, MATCH($B$1, resultados!$A$1:$ZZ$1, 0))</f>
        <v/>
      </c>
      <c r="B447">
        <f>INDEX(resultados!$A$2:$ZZ$1352, 441, MATCH($B$2, resultados!$A$1:$ZZ$1, 0))</f>
        <v/>
      </c>
      <c r="C447">
        <f>INDEX(resultados!$A$2:$ZZ$1352, 441, MATCH($B$3, resultados!$A$1:$ZZ$1, 0))</f>
        <v/>
      </c>
    </row>
    <row r="448">
      <c r="A448">
        <f>INDEX(resultados!$A$2:$ZZ$1352, 442, MATCH($B$1, resultados!$A$1:$ZZ$1, 0))</f>
        <v/>
      </c>
      <c r="B448">
        <f>INDEX(resultados!$A$2:$ZZ$1352, 442, MATCH($B$2, resultados!$A$1:$ZZ$1, 0))</f>
        <v/>
      </c>
      <c r="C448">
        <f>INDEX(resultados!$A$2:$ZZ$1352, 442, MATCH($B$3, resultados!$A$1:$ZZ$1, 0))</f>
        <v/>
      </c>
    </row>
    <row r="449">
      <c r="A449">
        <f>INDEX(resultados!$A$2:$ZZ$1352, 443, MATCH($B$1, resultados!$A$1:$ZZ$1, 0))</f>
        <v/>
      </c>
      <c r="B449">
        <f>INDEX(resultados!$A$2:$ZZ$1352, 443, MATCH($B$2, resultados!$A$1:$ZZ$1, 0))</f>
        <v/>
      </c>
      <c r="C449">
        <f>INDEX(resultados!$A$2:$ZZ$1352, 443, MATCH($B$3, resultados!$A$1:$ZZ$1, 0))</f>
        <v/>
      </c>
    </row>
    <row r="450">
      <c r="A450">
        <f>INDEX(resultados!$A$2:$ZZ$1352, 444, MATCH($B$1, resultados!$A$1:$ZZ$1, 0))</f>
        <v/>
      </c>
      <c r="B450">
        <f>INDEX(resultados!$A$2:$ZZ$1352, 444, MATCH($B$2, resultados!$A$1:$ZZ$1, 0))</f>
        <v/>
      </c>
      <c r="C450">
        <f>INDEX(resultados!$A$2:$ZZ$1352, 444, MATCH($B$3, resultados!$A$1:$ZZ$1, 0))</f>
        <v/>
      </c>
    </row>
    <row r="451">
      <c r="A451">
        <f>INDEX(resultados!$A$2:$ZZ$1352, 445, MATCH($B$1, resultados!$A$1:$ZZ$1, 0))</f>
        <v/>
      </c>
      <c r="B451">
        <f>INDEX(resultados!$A$2:$ZZ$1352, 445, MATCH($B$2, resultados!$A$1:$ZZ$1, 0))</f>
        <v/>
      </c>
      <c r="C451">
        <f>INDEX(resultados!$A$2:$ZZ$1352, 445, MATCH($B$3, resultados!$A$1:$ZZ$1, 0))</f>
        <v/>
      </c>
    </row>
    <row r="452">
      <c r="A452">
        <f>INDEX(resultados!$A$2:$ZZ$1352, 446, MATCH($B$1, resultados!$A$1:$ZZ$1, 0))</f>
        <v/>
      </c>
      <c r="B452">
        <f>INDEX(resultados!$A$2:$ZZ$1352, 446, MATCH($B$2, resultados!$A$1:$ZZ$1, 0))</f>
        <v/>
      </c>
      <c r="C452">
        <f>INDEX(resultados!$A$2:$ZZ$1352, 446, MATCH($B$3, resultados!$A$1:$ZZ$1, 0))</f>
        <v/>
      </c>
    </row>
    <row r="453">
      <c r="A453">
        <f>INDEX(resultados!$A$2:$ZZ$1352, 447, MATCH($B$1, resultados!$A$1:$ZZ$1, 0))</f>
        <v/>
      </c>
      <c r="B453">
        <f>INDEX(resultados!$A$2:$ZZ$1352, 447, MATCH($B$2, resultados!$A$1:$ZZ$1, 0))</f>
        <v/>
      </c>
      <c r="C453">
        <f>INDEX(resultados!$A$2:$ZZ$1352, 447, MATCH($B$3, resultados!$A$1:$ZZ$1, 0))</f>
        <v/>
      </c>
    </row>
    <row r="454">
      <c r="A454">
        <f>INDEX(resultados!$A$2:$ZZ$1352, 448, MATCH($B$1, resultados!$A$1:$ZZ$1, 0))</f>
        <v/>
      </c>
      <c r="B454">
        <f>INDEX(resultados!$A$2:$ZZ$1352, 448, MATCH($B$2, resultados!$A$1:$ZZ$1, 0))</f>
        <v/>
      </c>
      <c r="C454">
        <f>INDEX(resultados!$A$2:$ZZ$1352, 448, MATCH($B$3, resultados!$A$1:$ZZ$1, 0))</f>
        <v/>
      </c>
    </row>
    <row r="455">
      <c r="A455">
        <f>INDEX(resultados!$A$2:$ZZ$1352, 449, MATCH($B$1, resultados!$A$1:$ZZ$1, 0))</f>
        <v/>
      </c>
      <c r="B455">
        <f>INDEX(resultados!$A$2:$ZZ$1352, 449, MATCH($B$2, resultados!$A$1:$ZZ$1, 0))</f>
        <v/>
      </c>
      <c r="C455">
        <f>INDEX(resultados!$A$2:$ZZ$1352, 449, MATCH($B$3, resultados!$A$1:$ZZ$1, 0))</f>
        <v/>
      </c>
    </row>
    <row r="456">
      <c r="A456">
        <f>INDEX(resultados!$A$2:$ZZ$1352, 450, MATCH($B$1, resultados!$A$1:$ZZ$1, 0))</f>
        <v/>
      </c>
      <c r="B456">
        <f>INDEX(resultados!$A$2:$ZZ$1352, 450, MATCH($B$2, resultados!$A$1:$ZZ$1, 0))</f>
        <v/>
      </c>
      <c r="C456">
        <f>INDEX(resultados!$A$2:$ZZ$1352, 450, MATCH($B$3, resultados!$A$1:$ZZ$1, 0))</f>
        <v/>
      </c>
    </row>
    <row r="457">
      <c r="A457">
        <f>INDEX(resultados!$A$2:$ZZ$1352, 451, MATCH($B$1, resultados!$A$1:$ZZ$1, 0))</f>
        <v/>
      </c>
      <c r="B457">
        <f>INDEX(resultados!$A$2:$ZZ$1352, 451, MATCH($B$2, resultados!$A$1:$ZZ$1, 0))</f>
        <v/>
      </c>
      <c r="C457">
        <f>INDEX(resultados!$A$2:$ZZ$1352, 451, MATCH($B$3, resultados!$A$1:$ZZ$1, 0))</f>
        <v/>
      </c>
    </row>
    <row r="458">
      <c r="A458">
        <f>INDEX(resultados!$A$2:$ZZ$1352, 452, MATCH($B$1, resultados!$A$1:$ZZ$1, 0))</f>
        <v/>
      </c>
      <c r="B458">
        <f>INDEX(resultados!$A$2:$ZZ$1352, 452, MATCH($B$2, resultados!$A$1:$ZZ$1, 0))</f>
        <v/>
      </c>
      <c r="C458">
        <f>INDEX(resultados!$A$2:$ZZ$1352, 452, MATCH($B$3, resultados!$A$1:$ZZ$1, 0))</f>
        <v/>
      </c>
    </row>
    <row r="459">
      <c r="A459">
        <f>INDEX(resultados!$A$2:$ZZ$1352, 453, MATCH($B$1, resultados!$A$1:$ZZ$1, 0))</f>
        <v/>
      </c>
      <c r="B459">
        <f>INDEX(resultados!$A$2:$ZZ$1352, 453, MATCH($B$2, resultados!$A$1:$ZZ$1, 0))</f>
        <v/>
      </c>
      <c r="C459">
        <f>INDEX(resultados!$A$2:$ZZ$1352, 453, MATCH($B$3, resultados!$A$1:$ZZ$1, 0))</f>
        <v/>
      </c>
    </row>
    <row r="460">
      <c r="A460">
        <f>INDEX(resultados!$A$2:$ZZ$1352, 454, MATCH($B$1, resultados!$A$1:$ZZ$1, 0))</f>
        <v/>
      </c>
      <c r="B460">
        <f>INDEX(resultados!$A$2:$ZZ$1352, 454, MATCH($B$2, resultados!$A$1:$ZZ$1, 0))</f>
        <v/>
      </c>
      <c r="C460">
        <f>INDEX(resultados!$A$2:$ZZ$1352, 454, MATCH($B$3, resultados!$A$1:$ZZ$1, 0))</f>
        <v/>
      </c>
    </row>
    <row r="461">
      <c r="A461">
        <f>INDEX(resultados!$A$2:$ZZ$1352, 455, MATCH($B$1, resultados!$A$1:$ZZ$1, 0))</f>
        <v/>
      </c>
      <c r="B461">
        <f>INDEX(resultados!$A$2:$ZZ$1352, 455, MATCH($B$2, resultados!$A$1:$ZZ$1, 0))</f>
        <v/>
      </c>
      <c r="C461">
        <f>INDEX(resultados!$A$2:$ZZ$1352, 455, MATCH($B$3, resultados!$A$1:$ZZ$1, 0))</f>
        <v/>
      </c>
    </row>
    <row r="462">
      <c r="A462">
        <f>INDEX(resultados!$A$2:$ZZ$1352, 456, MATCH($B$1, resultados!$A$1:$ZZ$1, 0))</f>
        <v/>
      </c>
      <c r="B462">
        <f>INDEX(resultados!$A$2:$ZZ$1352, 456, MATCH($B$2, resultados!$A$1:$ZZ$1, 0))</f>
        <v/>
      </c>
      <c r="C462">
        <f>INDEX(resultados!$A$2:$ZZ$1352, 456, MATCH($B$3, resultados!$A$1:$ZZ$1, 0))</f>
        <v/>
      </c>
    </row>
    <row r="463">
      <c r="A463">
        <f>INDEX(resultados!$A$2:$ZZ$1352, 457, MATCH($B$1, resultados!$A$1:$ZZ$1, 0))</f>
        <v/>
      </c>
      <c r="B463">
        <f>INDEX(resultados!$A$2:$ZZ$1352, 457, MATCH($B$2, resultados!$A$1:$ZZ$1, 0))</f>
        <v/>
      </c>
      <c r="C463">
        <f>INDEX(resultados!$A$2:$ZZ$1352, 457, MATCH($B$3, resultados!$A$1:$ZZ$1, 0))</f>
        <v/>
      </c>
    </row>
    <row r="464">
      <c r="A464">
        <f>INDEX(resultados!$A$2:$ZZ$1352, 458, MATCH($B$1, resultados!$A$1:$ZZ$1, 0))</f>
        <v/>
      </c>
      <c r="B464">
        <f>INDEX(resultados!$A$2:$ZZ$1352, 458, MATCH($B$2, resultados!$A$1:$ZZ$1, 0))</f>
        <v/>
      </c>
      <c r="C464">
        <f>INDEX(resultados!$A$2:$ZZ$1352, 458, MATCH($B$3, resultados!$A$1:$ZZ$1, 0))</f>
        <v/>
      </c>
    </row>
    <row r="465">
      <c r="A465">
        <f>INDEX(resultados!$A$2:$ZZ$1352, 459, MATCH($B$1, resultados!$A$1:$ZZ$1, 0))</f>
        <v/>
      </c>
      <c r="B465">
        <f>INDEX(resultados!$A$2:$ZZ$1352, 459, MATCH($B$2, resultados!$A$1:$ZZ$1, 0))</f>
        <v/>
      </c>
      <c r="C465">
        <f>INDEX(resultados!$A$2:$ZZ$1352, 459, MATCH($B$3, resultados!$A$1:$ZZ$1, 0))</f>
        <v/>
      </c>
    </row>
    <row r="466">
      <c r="A466">
        <f>INDEX(resultados!$A$2:$ZZ$1352, 460, MATCH($B$1, resultados!$A$1:$ZZ$1, 0))</f>
        <v/>
      </c>
      <c r="B466">
        <f>INDEX(resultados!$A$2:$ZZ$1352, 460, MATCH($B$2, resultados!$A$1:$ZZ$1, 0))</f>
        <v/>
      </c>
      <c r="C466">
        <f>INDEX(resultados!$A$2:$ZZ$1352, 460, MATCH($B$3, resultados!$A$1:$ZZ$1, 0))</f>
        <v/>
      </c>
    </row>
    <row r="467">
      <c r="A467">
        <f>INDEX(resultados!$A$2:$ZZ$1352, 461, MATCH($B$1, resultados!$A$1:$ZZ$1, 0))</f>
        <v/>
      </c>
      <c r="B467">
        <f>INDEX(resultados!$A$2:$ZZ$1352, 461, MATCH($B$2, resultados!$A$1:$ZZ$1, 0))</f>
        <v/>
      </c>
      <c r="C467">
        <f>INDEX(resultados!$A$2:$ZZ$1352, 461, MATCH($B$3, resultados!$A$1:$ZZ$1, 0))</f>
        <v/>
      </c>
    </row>
    <row r="468">
      <c r="A468">
        <f>INDEX(resultados!$A$2:$ZZ$1352, 462, MATCH($B$1, resultados!$A$1:$ZZ$1, 0))</f>
        <v/>
      </c>
      <c r="B468">
        <f>INDEX(resultados!$A$2:$ZZ$1352, 462, MATCH($B$2, resultados!$A$1:$ZZ$1, 0))</f>
        <v/>
      </c>
      <c r="C468">
        <f>INDEX(resultados!$A$2:$ZZ$1352, 462, MATCH($B$3, resultados!$A$1:$ZZ$1, 0))</f>
        <v/>
      </c>
    </row>
    <row r="469">
      <c r="A469">
        <f>INDEX(resultados!$A$2:$ZZ$1352, 463, MATCH($B$1, resultados!$A$1:$ZZ$1, 0))</f>
        <v/>
      </c>
      <c r="B469">
        <f>INDEX(resultados!$A$2:$ZZ$1352, 463, MATCH($B$2, resultados!$A$1:$ZZ$1, 0))</f>
        <v/>
      </c>
      <c r="C469">
        <f>INDEX(resultados!$A$2:$ZZ$1352, 463, MATCH($B$3, resultados!$A$1:$ZZ$1, 0))</f>
        <v/>
      </c>
    </row>
    <row r="470">
      <c r="A470">
        <f>INDEX(resultados!$A$2:$ZZ$1352, 464, MATCH($B$1, resultados!$A$1:$ZZ$1, 0))</f>
        <v/>
      </c>
      <c r="B470">
        <f>INDEX(resultados!$A$2:$ZZ$1352, 464, MATCH($B$2, resultados!$A$1:$ZZ$1, 0))</f>
        <v/>
      </c>
      <c r="C470">
        <f>INDEX(resultados!$A$2:$ZZ$1352, 464, MATCH($B$3, resultados!$A$1:$ZZ$1, 0))</f>
        <v/>
      </c>
    </row>
    <row r="471">
      <c r="A471">
        <f>INDEX(resultados!$A$2:$ZZ$1352, 465, MATCH($B$1, resultados!$A$1:$ZZ$1, 0))</f>
        <v/>
      </c>
      <c r="B471">
        <f>INDEX(resultados!$A$2:$ZZ$1352, 465, MATCH($B$2, resultados!$A$1:$ZZ$1, 0))</f>
        <v/>
      </c>
      <c r="C471">
        <f>INDEX(resultados!$A$2:$ZZ$1352, 465, MATCH($B$3, resultados!$A$1:$ZZ$1, 0))</f>
        <v/>
      </c>
    </row>
    <row r="472">
      <c r="A472">
        <f>INDEX(resultados!$A$2:$ZZ$1352, 466, MATCH($B$1, resultados!$A$1:$ZZ$1, 0))</f>
        <v/>
      </c>
      <c r="B472">
        <f>INDEX(resultados!$A$2:$ZZ$1352, 466, MATCH($B$2, resultados!$A$1:$ZZ$1, 0))</f>
        <v/>
      </c>
      <c r="C472">
        <f>INDEX(resultados!$A$2:$ZZ$1352, 466, MATCH($B$3, resultados!$A$1:$ZZ$1, 0))</f>
        <v/>
      </c>
    </row>
    <row r="473">
      <c r="A473">
        <f>INDEX(resultados!$A$2:$ZZ$1352, 467, MATCH($B$1, resultados!$A$1:$ZZ$1, 0))</f>
        <v/>
      </c>
      <c r="B473">
        <f>INDEX(resultados!$A$2:$ZZ$1352, 467, MATCH($B$2, resultados!$A$1:$ZZ$1, 0))</f>
        <v/>
      </c>
      <c r="C473">
        <f>INDEX(resultados!$A$2:$ZZ$1352, 467, MATCH($B$3, resultados!$A$1:$ZZ$1, 0))</f>
        <v/>
      </c>
    </row>
    <row r="474">
      <c r="A474">
        <f>INDEX(resultados!$A$2:$ZZ$1352, 468, MATCH($B$1, resultados!$A$1:$ZZ$1, 0))</f>
        <v/>
      </c>
      <c r="B474">
        <f>INDEX(resultados!$A$2:$ZZ$1352, 468, MATCH($B$2, resultados!$A$1:$ZZ$1, 0))</f>
        <v/>
      </c>
      <c r="C474">
        <f>INDEX(resultados!$A$2:$ZZ$1352, 468, MATCH($B$3, resultados!$A$1:$ZZ$1, 0))</f>
        <v/>
      </c>
    </row>
    <row r="475">
      <c r="A475">
        <f>INDEX(resultados!$A$2:$ZZ$1352, 469, MATCH($B$1, resultados!$A$1:$ZZ$1, 0))</f>
        <v/>
      </c>
      <c r="B475">
        <f>INDEX(resultados!$A$2:$ZZ$1352, 469, MATCH($B$2, resultados!$A$1:$ZZ$1, 0))</f>
        <v/>
      </c>
      <c r="C475">
        <f>INDEX(resultados!$A$2:$ZZ$1352, 469, MATCH($B$3, resultados!$A$1:$ZZ$1, 0))</f>
        <v/>
      </c>
    </row>
    <row r="476">
      <c r="A476">
        <f>INDEX(resultados!$A$2:$ZZ$1352, 470, MATCH($B$1, resultados!$A$1:$ZZ$1, 0))</f>
        <v/>
      </c>
      <c r="B476">
        <f>INDEX(resultados!$A$2:$ZZ$1352, 470, MATCH($B$2, resultados!$A$1:$ZZ$1, 0))</f>
        <v/>
      </c>
      <c r="C476">
        <f>INDEX(resultados!$A$2:$ZZ$1352, 470, MATCH($B$3, resultados!$A$1:$ZZ$1, 0))</f>
        <v/>
      </c>
    </row>
    <row r="477">
      <c r="A477">
        <f>INDEX(resultados!$A$2:$ZZ$1352, 471, MATCH($B$1, resultados!$A$1:$ZZ$1, 0))</f>
        <v/>
      </c>
      <c r="B477">
        <f>INDEX(resultados!$A$2:$ZZ$1352, 471, MATCH($B$2, resultados!$A$1:$ZZ$1, 0))</f>
        <v/>
      </c>
      <c r="C477">
        <f>INDEX(resultados!$A$2:$ZZ$1352, 471, MATCH($B$3, resultados!$A$1:$ZZ$1, 0))</f>
        <v/>
      </c>
    </row>
    <row r="478">
      <c r="A478">
        <f>INDEX(resultados!$A$2:$ZZ$1352, 472, MATCH($B$1, resultados!$A$1:$ZZ$1, 0))</f>
        <v/>
      </c>
      <c r="B478">
        <f>INDEX(resultados!$A$2:$ZZ$1352, 472, MATCH($B$2, resultados!$A$1:$ZZ$1, 0))</f>
        <v/>
      </c>
      <c r="C478">
        <f>INDEX(resultados!$A$2:$ZZ$1352, 472, MATCH($B$3, resultados!$A$1:$ZZ$1, 0))</f>
        <v/>
      </c>
    </row>
    <row r="479">
      <c r="A479">
        <f>INDEX(resultados!$A$2:$ZZ$1352, 473, MATCH($B$1, resultados!$A$1:$ZZ$1, 0))</f>
        <v/>
      </c>
      <c r="B479">
        <f>INDEX(resultados!$A$2:$ZZ$1352, 473, MATCH($B$2, resultados!$A$1:$ZZ$1, 0))</f>
        <v/>
      </c>
      <c r="C479">
        <f>INDEX(resultados!$A$2:$ZZ$1352, 473, MATCH($B$3, resultados!$A$1:$ZZ$1, 0))</f>
        <v/>
      </c>
    </row>
    <row r="480">
      <c r="A480">
        <f>INDEX(resultados!$A$2:$ZZ$1352, 474, MATCH($B$1, resultados!$A$1:$ZZ$1, 0))</f>
        <v/>
      </c>
      <c r="B480">
        <f>INDEX(resultados!$A$2:$ZZ$1352, 474, MATCH($B$2, resultados!$A$1:$ZZ$1, 0))</f>
        <v/>
      </c>
      <c r="C480">
        <f>INDEX(resultados!$A$2:$ZZ$1352, 474, MATCH($B$3, resultados!$A$1:$ZZ$1, 0))</f>
        <v/>
      </c>
    </row>
    <row r="481">
      <c r="A481">
        <f>INDEX(resultados!$A$2:$ZZ$1352, 475, MATCH($B$1, resultados!$A$1:$ZZ$1, 0))</f>
        <v/>
      </c>
      <c r="B481">
        <f>INDEX(resultados!$A$2:$ZZ$1352, 475, MATCH($B$2, resultados!$A$1:$ZZ$1, 0))</f>
        <v/>
      </c>
      <c r="C481">
        <f>INDEX(resultados!$A$2:$ZZ$1352, 475, MATCH($B$3, resultados!$A$1:$ZZ$1, 0))</f>
        <v/>
      </c>
    </row>
    <row r="482">
      <c r="A482">
        <f>INDEX(resultados!$A$2:$ZZ$1352, 476, MATCH($B$1, resultados!$A$1:$ZZ$1, 0))</f>
        <v/>
      </c>
      <c r="B482">
        <f>INDEX(resultados!$A$2:$ZZ$1352, 476, MATCH($B$2, resultados!$A$1:$ZZ$1, 0))</f>
        <v/>
      </c>
      <c r="C482">
        <f>INDEX(resultados!$A$2:$ZZ$1352, 476, MATCH($B$3, resultados!$A$1:$ZZ$1, 0))</f>
        <v/>
      </c>
    </row>
    <row r="483">
      <c r="A483">
        <f>INDEX(resultados!$A$2:$ZZ$1352, 477, MATCH($B$1, resultados!$A$1:$ZZ$1, 0))</f>
        <v/>
      </c>
      <c r="B483">
        <f>INDEX(resultados!$A$2:$ZZ$1352, 477, MATCH($B$2, resultados!$A$1:$ZZ$1, 0))</f>
        <v/>
      </c>
      <c r="C483">
        <f>INDEX(resultados!$A$2:$ZZ$1352, 477, MATCH($B$3, resultados!$A$1:$ZZ$1, 0))</f>
        <v/>
      </c>
    </row>
    <row r="484">
      <c r="A484">
        <f>INDEX(resultados!$A$2:$ZZ$1352, 478, MATCH($B$1, resultados!$A$1:$ZZ$1, 0))</f>
        <v/>
      </c>
      <c r="B484">
        <f>INDEX(resultados!$A$2:$ZZ$1352, 478, MATCH($B$2, resultados!$A$1:$ZZ$1, 0))</f>
        <v/>
      </c>
      <c r="C484">
        <f>INDEX(resultados!$A$2:$ZZ$1352, 478, MATCH($B$3, resultados!$A$1:$ZZ$1, 0))</f>
        <v/>
      </c>
    </row>
    <row r="485">
      <c r="A485">
        <f>INDEX(resultados!$A$2:$ZZ$1352, 479, MATCH($B$1, resultados!$A$1:$ZZ$1, 0))</f>
        <v/>
      </c>
      <c r="B485">
        <f>INDEX(resultados!$A$2:$ZZ$1352, 479, MATCH($B$2, resultados!$A$1:$ZZ$1, 0))</f>
        <v/>
      </c>
      <c r="C485">
        <f>INDEX(resultados!$A$2:$ZZ$1352, 479, MATCH($B$3, resultados!$A$1:$ZZ$1, 0))</f>
        <v/>
      </c>
    </row>
    <row r="486">
      <c r="A486">
        <f>INDEX(resultados!$A$2:$ZZ$1352, 480, MATCH($B$1, resultados!$A$1:$ZZ$1, 0))</f>
        <v/>
      </c>
      <c r="B486">
        <f>INDEX(resultados!$A$2:$ZZ$1352, 480, MATCH($B$2, resultados!$A$1:$ZZ$1, 0))</f>
        <v/>
      </c>
      <c r="C486">
        <f>INDEX(resultados!$A$2:$ZZ$1352, 480, MATCH($B$3, resultados!$A$1:$ZZ$1, 0))</f>
        <v/>
      </c>
    </row>
    <row r="487">
      <c r="A487">
        <f>INDEX(resultados!$A$2:$ZZ$1352, 481, MATCH($B$1, resultados!$A$1:$ZZ$1, 0))</f>
        <v/>
      </c>
      <c r="B487">
        <f>INDEX(resultados!$A$2:$ZZ$1352, 481, MATCH($B$2, resultados!$A$1:$ZZ$1, 0))</f>
        <v/>
      </c>
      <c r="C487">
        <f>INDEX(resultados!$A$2:$ZZ$1352, 481, MATCH($B$3, resultados!$A$1:$ZZ$1, 0))</f>
        <v/>
      </c>
    </row>
    <row r="488">
      <c r="A488">
        <f>INDEX(resultados!$A$2:$ZZ$1352, 482, MATCH($B$1, resultados!$A$1:$ZZ$1, 0))</f>
        <v/>
      </c>
      <c r="B488">
        <f>INDEX(resultados!$A$2:$ZZ$1352, 482, MATCH($B$2, resultados!$A$1:$ZZ$1, 0))</f>
        <v/>
      </c>
      <c r="C488">
        <f>INDEX(resultados!$A$2:$ZZ$1352, 482, MATCH($B$3, resultados!$A$1:$ZZ$1, 0))</f>
        <v/>
      </c>
    </row>
    <row r="489">
      <c r="A489">
        <f>INDEX(resultados!$A$2:$ZZ$1352, 483, MATCH($B$1, resultados!$A$1:$ZZ$1, 0))</f>
        <v/>
      </c>
      <c r="B489">
        <f>INDEX(resultados!$A$2:$ZZ$1352, 483, MATCH($B$2, resultados!$A$1:$ZZ$1, 0))</f>
        <v/>
      </c>
      <c r="C489">
        <f>INDEX(resultados!$A$2:$ZZ$1352, 483, MATCH($B$3, resultados!$A$1:$ZZ$1, 0))</f>
        <v/>
      </c>
    </row>
    <row r="490">
      <c r="A490">
        <f>INDEX(resultados!$A$2:$ZZ$1352, 484, MATCH($B$1, resultados!$A$1:$ZZ$1, 0))</f>
        <v/>
      </c>
      <c r="B490">
        <f>INDEX(resultados!$A$2:$ZZ$1352, 484, MATCH($B$2, resultados!$A$1:$ZZ$1, 0))</f>
        <v/>
      </c>
      <c r="C490">
        <f>INDEX(resultados!$A$2:$ZZ$1352, 484, MATCH($B$3, resultados!$A$1:$ZZ$1, 0))</f>
        <v/>
      </c>
    </row>
    <row r="491">
      <c r="A491">
        <f>INDEX(resultados!$A$2:$ZZ$1352, 485, MATCH($B$1, resultados!$A$1:$ZZ$1, 0))</f>
        <v/>
      </c>
      <c r="B491">
        <f>INDEX(resultados!$A$2:$ZZ$1352, 485, MATCH($B$2, resultados!$A$1:$ZZ$1, 0))</f>
        <v/>
      </c>
      <c r="C491">
        <f>INDEX(resultados!$A$2:$ZZ$1352, 485, MATCH($B$3, resultados!$A$1:$ZZ$1, 0))</f>
        <v/>
      </c>
    </row>
    <row r="492">
      <c r="A492">
        <f>INDEX(resultados!$A$2:$ZZ$1352, 486, MATCH($B$1, resultados!$A$1:$ZZ$1, 0))</f>
        <v/>
      </c>
      <c r="B492">
        <f>INDEX(resultados!$A$2:$ZZ$1352, 486, MATCH($B$2, resultados!$A$1:$ZZ$1, 0))</f>
        <v/>
      </c>
      <c r="C492">
        <f>INDEX(resultados!$A$2:$ZZ$1352, 486, MATCH($B$3, resultados!$A$1:$ZZ$1, 0))</f>
        <v/>
      </c>
    </row>
    <row r="493">
      <c r="A493">
        <f>INDEX(resultados!$A$2:$ZZ$1352, 487, MATCH($B$1, resultados!$A$1:$ZZ$1, 0))</f>
        <v/>
      </c>
      <c r="B493">
        <f>INDEX(resultados!$A$2:$ZZ$1352, 487, MATCH($B$2, resultados!$A$1:$ZZ$1, 0))</f>
        <v/>
      </c>
      <c r="C493">
        <f>INDEX(resultados!$A$2:$ZZ$1352, 487, MATCH($B$3, resultados!$A$1:$ZZ$1, 0))</f>
        <v/>
      </c>
    </row>
    <row r="494">
      <c r="A494">
        <f>INDEX(resultados!$A$2:$ZZ$1352, 488, MATCH($B$1, resultados!$A$1:$ZZ$1, 0))</f>
        <v/>
      </c>
      <c r="B494">
        <f>INDEX(resultados!$A$2:$ZZ$1352, 488, MATCH($B$2, resultados!$A$1:$ZZ$1, 0))</f>
        <v/>
      </c>
      <c r="C494">
        <f>INDEX(resultados!$A$2:$ZZ$1352, 488, MATCH($B$3, resultados!$A$1:$ZZ$1, 0))</f>
        <v/>
      </c>
    </row>
    <row r="495">
      <c r="A495">
        <f>INDEX(resultados!$A$2:$ZZ$1352, 489, MATCH($B$1, resultados!$A$1:$ZZ$1, 0))</f>
        <v/>
      </c>
      <c r="B495">
        <f>INDEX(resultados!$A$2:$ZZ$1352, 489, MATCH($B$2, resultados!$A$1:$ZZ$1, 0))</f>
        <v/>
      </c>
      <c r="C495">
        <f>INDEX(resultados!$A$2:$ZZ$1352, 489, MATCH($B$3, resultados!$A$1:$ZZ$1, 0))</f>
        <v/>
      </c>
    </row>
    <row r="496">
      <c r="A496">
        <f>INDEX(resultados!$A$2:$ZZ$1352, 490, MATCH($B$1, resultados!$A$1:$ZZ$1, 0))</f>
        <v/>
      </c>
      <c r="B496">
        <f>INDEX(resultados!$A$2:$ZZ$1352, 490, MATCH($B$2, resultados!$A$1:$ZZ$1, 0))</f>
        <v/>
      </c>
      <c r="C496">
        <f>INDEX(resultados!$A$2:$ZZ$1352, 490, MATCH($B$3, resultados!$A$1:$ZZ$1, 0))</f>
        <v/>
      </c>
    </row>
    <row r="497">
      <c r="A497">
        <f>INDEX(resultados!$A$2:$ZZ$1352, 491, MATCH($B$1, resultados!$A$1:$ZZ$1, 0))</f>
        <v/>
      </c>
      <c r="B497">
        <f>INDEX(resultados!$A$2:$ZZ$1352, 491, MATCH($B$2, resultados!$A$1:$ZZ$1, 0))</f>
        <v/>
      </c>
      <c r="C497">
        <f>INDEX(resultados!$A$2:$ZZ$1352, 491, MATCH($B$3, resultados!$A$1:$ZZ$1, 0))</f>
        <v/>
      </c>
    </row>
    <row r="498">
      <c r="A498">
        <f>INDEX(resultados!$A$2:$ZZ$1352, 492, MATCH($B$1, resultados!$A$1:$ZZ$1, 0))</f>
        <v/>
      </c>
      <c r="B498">
        <f>INDEX(resultados!$A$2:$ZZ$1352, 492, MATCH($B$2, resultados!$A$1:$ZZ$1, 0))</f>
        <v/>
      </c>
      <c r="C498">
        <f>INDEX(resultados!$A$2:$ZZ$1352, 492, MATCH($B$3, resultados!$A$1:$ZZ$1, 0))</f>
        <v/>
      </c>
    </row>
    <row r="499">
      <c r="A499">
        <f>INDEX(resultados!$A$2:$ZZ$1352, 493, MATCH($B$1, resultados!$A$1:$ZZ$1, 0))</f>
        <v/>
      </c>
      <c r="B499">
        <f>INDEX(resultados!$A$2:$ZZ$1352, 493, MATCH($B$2, resultados!$A$1:$ZZ$1, 0))</f>
        <v/>
      </c>
      <c r="C499">
        <f>INDEX(resultados!$A$2:$ZZ$1352, 493, MATCH($B$3, resultados!$A$1:$ZZ$1, 0))</f>
        <v/>
      </c>
    </row>
    <row r="500">
      <c r="A500">
        <f>INDEX(resultados!$A$2:$ZZ$1352, 494, MATCH($B$1, resultados!$A$1:$ZZ$1, 0))</f>
        <v/>
      </c>
      <c r="B500">
        <f>INDEX(resultados!$A$2:$ZZ$1352, 494, MATCH($B$2, resultados!$A$1:$ZZ$1, 0))</f>
        <v/>
      </c>
      <c r="C500">
        <f>INDEX(resultados!$A$2:$ZZ$1352, 494, MATCH($B$3, resultados!$A$1:$ZZ$1, 0))</f>
        <v/>
      </c>
    </row>
    <row r="501">
      <c r="A501">
        <f>INDEX(resultados!$A$2:$ZZ$1352, 495, MATCH($B$1, resultados!$A$1:$ZZ$1, 0))</f>
        <v/>
      </c>
      <c r="B501">
        <f>INDEX(resultados!$A$2:$ZZ$1352, 495, MATCH($B$2, resultados!$A$1:$ZZ$1, 0))</f>
        <v/>
      </c>
      <c r="C501">
        <f>INDEX(resultados!$A$2:$ZZ$1352, 495, MATCH($B$3, resultados!$A$1:$ZZ$1, 0))</f>
        <v/>
      </c>
    </row>
    <row r="502">
      <c r="A502">
        <f>INDEX(resultados!$A$2:$ZZ$1352, 496, MATCH($B$1, resultados!$A$1:$ZZ$1, 0))</f>
        <v/>
      </c>
      <c r="B502">
        <f>INDEX(resultados!$A$2:$ZZ$1352, 496, MATCH($B$2, resultados!$A$1:$ZZ$1, 0))</f>
        <v/>
      </c>
      <c r="C502">
        <f>INDEX(resultados!$A$2:$ZZ$1352, 496, MATCH($B$3, resultados!$A$1:$ZZ$1, 0))</f>
        <v/>
      </c>
    </row>
    <row r="503">
      <c r="A503">
        <f>INDEX(resultados!$A$2:$ZZ$1352, 497, MATCH($B$1, resultados!$A$1:$ZZ$1, 0))</f>
        <v/>
      </c>
      <c r="B503">
        <f>INDEX(resultados!$A$2:$ZZ$1352, 497, MATCH($B$2, resultados!$A$1:$ZZ$1, 0))</f>
        <v/>
      </c>
      <c r="C503">
        <f>INDEX(resultados!$A$2:$ZZ$1352, 497, MATCH($B$3, resultados!$A$1:$ZZ$1, 0))</f>
        <v/>
      </c>
    </row>
    <row r="504">
      <c r="A504">
        <f>INDEX(resultados!$A$2:$ZZ$1352, 498, MATCH($B$1, resultados!$A$1:$ZZ$1, 0))</f>
        <v/>
      </c>
      <c r="B504">
        <f>INDEX(resultados!$A$2:$ZZ$1352, 498, MATCH($B$2, resultados!$A$1:$ZZ$1, 0))</f>
        <v/>
      </c>
      <c r="C504">
        <f>INDEX(resultados!$A$2:$ZZ$1352, 498, MATCH($B$3, resultados!$A$1:$ZZ$1, 0))</f>
        <v/>
      </c>
    </row>
    <row r="505">
      <c r="A505">
        <f>INDEX(resultados!$A$2:$ZZ$1352, 499, MATCH($B$1, resultados!$A$1:$ZZ$1, 0))</f>
        <v/>
      </c>
      <c r="B505">
        <f>INDEX(resultados!$A$2:$ZZ$1352, 499, MATCH($B$2, resultados!$A$1:$ZZ$1, 0))</f>
        <v/>
      </c>
      <c r="C505">
        <f>INDEX(resultados!$A$2:$ZZ$1352, 499, MATCH($B$3, resultados!$A$1:$ZZ$1, 0))</f>
        <v/>
      </c>
    </row>
    <row r="506">
      <c r="A506">
        <f>INDEX(resultados!$A$2:$ZZ$1352, 500, MATCH($B$1, resultados!$A$1:$ZZ$1, 0))</f>
        <v/>
      </c>
      <c r="B506">
        <f>INDEX(resultados!$A$2:$ZZ$1352, 500, MATCH($B$2, resultados!$A$1:$ZZ$1, 0))</f>
        <v/>
      </c>
      <c r="C506">
        <f>INDEX(resultados!$A$2:$ZZ$1352, 500, MATCH($B$3, resultados!$A$1:$ZZ$1, 0))</f>
        <v/>
      </c>
    </row>
    <row r="507">
      <c r="A507">
        <f>INDEX(resultados!$A$2:$ZZ$1352, 501, MATCH($B$1, resultados!$A$1:$ZZ$1, 0))</f>
        <v/>
      </c>
      <c r="B507">
        <f>INDEX(resultados!$A$2:$ZZ$1352, 501, MATCH($B$2, resultados!$A$1:$ZZ$1, 0))</f>
        <v/>
      </c>
      <c r="C507">
        <f>INDEX(resultados!$A$2:$ZZ$1352, 501, MATCH($B$3, resultados!$A$1:$ZZ$1, 0))</f>
        <v/>
      </c>
    </row>
    <row r="508">
      <c r="A508">
        <f>INDEX(resultados!$A$2:$ZZ$1352, 502, MATCH($B$1, resultados!$A$1:$ZZ$1, 0))</f>
        <v/>
      </c>
      <c r="B508">
        <f>INDEX(resultados!$A$2:$ZZ$1352, 502, MATCH($B$2, resultados!$A$1:$ZZ$1, 0))</f>
        <v/>
      </c>
      <c r="C508">
        <f>INDEX(resultados!$A$2:$ZZ$1352, 502, MATCH($B$3, resultados!$A$1:$ZZ$1, 0))</f>
        <v/>
      </c>
    </row>
    <row r="509">
      <c r="A509">
        <f>INDEX(resultados!$A$2:$ZZ$1352, 503, MATCH($B$1, resultados!$A$1:$ZZ$1, 0))</f>
        <v/>
      </c>
      <c r="B509">
        <f>INDEX(resultados!$A$2:$ZZ$1352, 503, MATCH($B$2, resultados!$A$1:$ZZ$1, 0))</f>
        <v/>
      </c>
      <c r="C509">
        <f>INDEX(resultados!$A$2:$ZZ$1352, 503, MATCH($B$3, resultados!$A$1:$ZZ$1, 0))</f>
        <v/>
      </c>
    </row>
    <row r="510">
      <c r="A510">
        <f>INDEX(resultados!$A$2:$ZZ$1352, 504, MATCH($B$1, resultados!$A$1:$ZZ$1, 0))</f>
        <v/>
      </c>
      <c r="B510">
        <f>INDEX(resultados!$A$2:$ZZ$1352, 504, MATCH($B$2, resultados!$A$1:$ZZ$1, 0))</f>
        <v/>
      </c>
      <c r="C510">
        <f>INDEX(resultados!$A$2:$ZZ$1352, 504, MATCH($B$3, resultados!$A$1:$ZZ$1, 0))</f>
        <v/>
      </c>
    </row>
    <row r="511">
      <c r="A511">
        <f>INDEX(resultados!$A$2:$ZZ$1352, 505, MATCH($B$1, resultados!$A$1:$ZZ$1, 0))</f>
        <v/>
      </c>
      <c r="B511">
        <f>INDEX(resultados!$A$2:$ZZ$1352, 505, MATCH($B$2, resultados!$A$1:$ZZ$1, 0))</f>
        <v/>
      </c>
      <c r="C511">
        <f>INDEX(resultados!$A$2:$ZZ$1352, 505, MATCH($B$3, resultados!$A$1:$ZZ$1, 0))</f>
        <v/>
      </c>
    </row>
    <row r="512">
      <c r="A512">
        <f>INDEX(resultados!$A$2:$ZZ$1352, 506, MATCH($B$1, resultados!$A$1:$ZZ$1, 0))</f>
        <v/>
      </c>
      <c r="B512">
        <f>INDEX(resultados!$A$2:$ZZ$1352, 506, MATCH($B$2, resultados!$A$1:$ZZ$1, 0))</f>
        <v/>
      </c>
      <c r="C512">
        <f>INDEX(resultados!$A$2:$ZZ$1352, 506, MATCH($B$3, resultados!$A$1:$ZZ$1, 0))</f>
        <v/>
      </c>
    </row>
    <row r="513">
      <c r="A513">
        <f>INDEX(resultados!$A$2:$ZZ$1352, 507, MATCH($B$1, resultados!$A$1:$ZZ$1, 0))</f>
        <v/>
      </c>
      <c r="B513">
        <f>INDEX(resultados!$A$2:$ZZ$1352, 507, MATCH($B$2, resultados!$A$1:$ZZ$1, 0))</f>
        <v/>
      </c>
      <c r="C513">
        <f>INDEX(resultados!$A$2:$ZZ$1352, 507, MATCH($B$3, resultados!$A$1:$ZZ$1, 0))</f>
        <v/>
      </c>
    </row>
    <row r="514">
      <c r="A514">
        <f>INDEX(resultados!$A$2:$ZZ$1352, 508, MATCH($B$1, resultados!$A$1:$ZZ$1, 0))</f>
        <v/>
      </c>
      <c r="B514">
        <f>INDEX(resultados!$A$2:$ZZ$1352, 508, MATCH($B$2, resultados!$A$1:$ZZ$1, 0))</f>
        <v/>
      </c>
      <c r="C514">
        <f>INDEX(resultados!$A$2:$ZZ$1352, 508, MATCH($B$3, resultados!$A$1:$ZZ$1, 0))</f>
        <v/>
      </c>
    </row>
    <row r="515">
      <c r="A515">
        <f>INDEX(resultados!$A$2:$ZZ$1352, 509, MATCH($B$1, resultados!$A$1:$ZZ$1, 0))</f>
        <v/>
      </c>
      <c r="B515">
        <f>INDEX(resultados!$A$2:$ZZ$1352, 509, MATCH($B$2, resultados!$A$1:$ZZ$1, 0))</f>
        <v/>
      </c>
      <c r="C515">
        <f>INDEX(resultados!$A$2:$ZZ$1352, 509, MATCH($B$3, resultados!$A$1:$ZZ$1, 0))</f>
        <v/>
      </c>
    </row>
    <row r="516">
      <c r="A516">
        <f>INDEX(resultados!$A$2:$ZZ$1352, 510, MATCH($B$1, resultados!$A$1:$ZZ$1, 0))</f>
        <v/>
      </c>
      <c r="B516">
        <f>INDEX(resultados!$A$2:$ZZ$1352, 510, MATCH($B$2, resultados!$A$1:$ZZ$1, 0))</f>
        <v/>
      </c>
      <c r="C516">
        <f>INDEX(resultados!$A$2:$ZZ$1352, 510, MATCH($B$3, resultados!$A$1:$ZZ$1, 0))</f>
        <v/>
      </c>
    </row>
    <row r="517">
      <c r="A517">
        <f>INDEX(resultados!$A$2:$ZZ$1352, 511, MATCH($B$1, resultados!$A$1:$ZZ$1, 0))</f>
        <v/>
      </c>
      <c r="B517">
        <f>INDEX(resultados!$A$2:$ZZ$1352, 511, MATCH($B$2, resultados!$A$1:$ZZ$1, 0))</f>
        <v/>
      </c>
      <c r="C517">
        <f>INDEX(resultados!$A$2:$ZZ$1352, 511, MATCH($B$3, resultados!$A$1:$ZZ$1, 0))</f>
        <v/>
      </c>
    </row>
    <row r="518">
      <c r="A518">
        <f>INDEX(resultados!$A$2:$ZZ$1352, 512, MATCH($B$1, resultados!$A$1:$ZZ$1, 0))</f>
        <v/>
      </c>
      <c r="B518">
        <f>INDEX(resultados!$A$2:$ZZ$1352, 512, MATCH($B$2, resultados!$A$1:$ZZ$1, 0))</f>
        <v/>
      </c>
      <c r="C518">
        <f>INDEX(resultados!$A$2:$ZZ$1352, 512, MATCH($B$3, resultados!$A$1:$ZZ$1, 0))</f>
        <v/>
      </c>
    </row>
    <row r="519">
      <c r="A519">
        <f>INDEX(resultados!$A$2:$ZZ$1352, 513, MATCH($B$1, resultados!$A$1:$ZZ$1, 0))</f>
        <v/>
      </c>
      <c r="B519">
        <f>INDEX(resultados!$A$2:$ZZ$1352, 513, MATCH($B$2, resultados!$A$1:$ZZ$1, 0))</f>
        <v/>
      </c>
      <c r="C519">
        <f>INDEX(resultados!$A$2:$ZZ$1352, 513, MATCH($B$3, resultados!$A$1:$ZZ$1, 0))</f>
        <v/>
      </c>
    </row>
    <row r="520">
      <c r="A520">
        <f>INDEX(resultados!$A$2:$ZZ$1352, 514, MATCH($B$1, resultados!$A$1:$ZZ$1, 0))</f>
        <v/>
      </c>
      <c r="B520">
        <f>INDEX(resultados!$A$2:$ZZ$1352, 514, MATCH($B$2, resultados!$A$1:$ZZ$1, 0))</f>
        <v/>
      </c>
      <c r="C520">
        <f>INDEX(resultados!$A$2:$ZZ$1352, 514, MATCH($B$3, resultados!$A$1:$ZZ$1, 0))</f>
        <v/>
      </c>
    </row>
    <row r="521">
      <c r="A521">
        <f>INDEX(resultados!$A$2:$ZZ$1352, 515, MATCH($B$1, resultados!$A$1:$ZZ$1, 0))</f>
        <v/>
      </c>
      <c r="B521">
        <f>INDEX(resultados!$A$2:$ZZ$1352, 515, MATCH($B$2, resultados!$A$1:$ZZ$1, 0))</f>
        <v/>
      </c>
      <c r="C521">
        <f>INDEX(resultados!$A$2:$ZZ$1352, 515, MATCH($B$3, resultados!$A$1:$ZZ$1, 0))</f>
        <v/>
      </c>
    </row>
    <row r="522">
      <c r="A522">
        <f>INDEX(resultados!$A$2:$ZZ$1352, 516, MATCH($B$1, resultados!$A$1:$ZZ$1, 0))</f>
        <v/>
      </c>
      <c r="B522">
        <f>INDEX(resultados!$A$2:$ZZ$1352, 516, MATCH($B$2, resultados!$A$1:$ZZ$1, 0))</f>
        <v/>
      </c>
      <c r="C522">
        <f>INDEX(resultados!$A$2:$ZZ$1352, 516, MATCH($B$3, resultados!$A$1:$ZZ$1, 0))</f>
        <v/>
      </c>
    </row>
    <row r="523">
      <c r="A523">
        <f>INDEX(resultados!$A$2:$ZZ$1352, 517, MATCH($B$1, resultados!$A$1:$ZZ$1, 0))</f>
        <v/>
      </c>
      <c r="B523">
        <f>INDEX(resultados!$A$2:$ZZ$1352, 517, MATCH($B$2, resultados!$A$1:$ZZ$1, 0))</f>
        <v/>
      </c>
      <c r="C523">
        <f>INDEX(resultados!$A$2:$ZZ$1352, 517, MATCH($B$3, resultados!$A$1:$ZZ$1, 0))</f>
        <v/>
      </c>
    </row>
    <row r="524">
      <c r="A524">
        <f>INDEX(resultados!$A$2:$ZZ$1352, 518, MATCH($B$1, resultados!$A$1:$ZZ$1, 0))</f>
        <v/>
      </c>
      <c r="B524">
        <f>INDEX(resultados!$A$2:$ZZ$1352, 518, MATCH($B$2, resultados!$A$1:$ZZ$1, 0))</f>
        <v/>
      </c>
      <c r="C524">
        <f>INDEX(resultados!$A$2:$ZZ$1352, 518, MATCH($B$3, resultados!$A$1:$ZZ$1, 0))</f>
        <v/>
      </c>
    </row>
    <row r="525">
      <c r="A525">
        <f>INDEX(resultados!$A$2:$ZZ$1352, 519, MATCH($B$1, resultados!$A$1:$ZZ$1, 0))</f>
        <v/>
      </c>
      <c r="B525">
        <f>INDEX(resultados!$A$2:$ZZ$1352, 519, MATCH($B$2, resultados!$A$1:$ZZ$1, 0))</f>
        <v/>
      </c>
      <c r="C525">
        <f>INDEX(resultados!$A$2:$ZZ$1352, 519, MATCH($B$3, resultados!$A$1:$ZZ$1, 0))</f>
        <v/>
      </c>
    </row>
    <row r="526">
      <c r="A526">
        <f>INDEX(resultados!$A$2:$ZZ$1352, 520, MATCH($B$1, resultados!$A$1:$ZZ$1, 0))</f>
        <v/>
      </c>
      <c r="B526">
        <f>INDEX(resultados!$A$2:$ZZ$1352, 520, MATCH($B$2, resultados!$A$1:$ZZ$1, 0))</f>
        <v/>
      </c>
      <c r="C526">
        <f>INDEX(resultados!$A$2:$ZZ$1352, 520, MATCH($B$3, resultados!$A$1:$ZZ$1, 0))</f>
        <v/>
      </c>
    </row>
    <row r="527">
      <c r="A527">
        <f>INDEX(resultados!$A$2:$ZZ$1352, 521, MATCH($B$1, resultados!$A$1:$ZZ$1, 0))</f>
        <v/>
      </c>
      <c r="B527">
        <f>INDEX(resultados!$A$2:$ZZ$1352, 521, MATCH($B$2, resultados!$A$1:$ZZ$1, 0))</f>
        <v/>
      </c>
      <c r="C527">
        <f>INDEX(resultados!$A$2:$ZZ$1352, 521, MATCH($B$3, resultados!$A$1:$ZZ$1, 0))</f>
        <v/>
      </c>
    </row>
    <row r="528">
      <c r="A528">
        <f>INDEX(resultados!$A$2:$ZZ$1352, 522, MATCH($B$1, resultados!$A$1:$ZZ$1, 0))</f>
        <v/>
      </c>
      <c r="B528">
        <f>INDEX(resultados!$A$2:$ZZ$1352, 522, MATCH($B$2, resultados!$A$1:$ZZ$1, 0))</f>
        <v/>
      </c>
      <c r="C528">
        <f>INDEX(resultados!$A$2:$ZZ$1352, 522, MATCH($B$3, resultados!$A$1:$ZZ$1, 0))</f>
        <v/>
      </c>
    </row>
    <row r="529">
      <c r="A529">
        <f>INDEX(resultados!$A$2:$ZZ$1352, 523, MATCH($B$1, resultados!$A$1:$ZZ$1, 0))</f>
        <v/>
      </c>
      <c r="B529">
        <f>INDEX(resultados!$A$2:$ZZ$1352, 523, MATCH($B$2, resultados!$A$1:$ZZ$1, 0))</f>
        <v/>
      </c>
      <c r="C529">
        <f>INDEX(resultados!$A$2:$ZZ$1352, 523, MATCH($B$3, resultados!$A$1:$ZZ$1, 0))</f>
        <v/>
      </c>
    </row>
    <row r="530">
      <c r="A530">
        <f>INDEX(resultados!$A$2:$ZZ$1352, 524, MATCH($B$1, resultados!$A$1:$ZZ$1, 0))</f>
        <v/>
      </c>
      <c r="B530">
        <f>INDEX(resultados!$A$2:$ZZ$1352, 524, MATCH($B$2, resultados!$A$1:$ZZ$1, 0))</f>
        <v/>
      </c>
      <c r="C530">
        <f>INDEX(resultados!$A$2:$ZZ$1352, 524, MATCH($B$3, resultados!$A$1:$ZZ$1, 0))</f>
        <v/>
      </c>
    </row>
    <row r="531">
      <c r="A531">
        <f>INDEX(resultados!$A$2:$ZZ$1352, 525, MATCH($B$1, resultados!$A$1:$ZZ$1, 0))</f>
        <v/>
      </c>
      <c r="B531">
        <f>INDEX(resultados!$A$2:$ZZ$1352, 525, MATCH($B$2, resultados!$A$1:$ZZ$1, 0))</f>
        <v/>
      </c>
      <c r="C531">
        <f>INDEX(resultados!$A$2:$ZZ$1352, 525, MATCH($B$3, resultados!$A$1:$ZZ$1, 0))</f>
        <v/>
      </c>
    </row>
    <row r="532">
      <c r="A532">
        <f>INDEX(resultados!$A$2:$ZZ$1352, 526, MATCH($B$1, resultados!$A$1:$ZZ$1, 0))</f>
        <v/>
      </c>
      <c r="B532">
        <f>INDEX(resultados!$A$2:$ZZ$1352, 526, MATCH($B$2, resultados!$A$1:$ZZ$1, 0))</f>
        <v/>
      </c>
      <c r="C532">
        <f>INDEX(resultados!$A$2:$ZZ$1352, 526, MATCH($B$3, resultados!$A$1:$ZZ$1, 0))</f>
        <v/>
      </c>
    </row>
    <row r="533">
      <c r="A533">
        <f>INDEX(resultados!$A$2:$ZZ$1352, 527, MATCH($B$1, resultados!$A$1:$ZZ$1, 0))</f>
        <v/>
      </c>
      <c r="B533">
        <f>INDEX(resultados!$A$2:$ZZ$1352, 527, MATCH($B$2, resultados!$A$1:$ZZ$1, 0))</f>
        <v/>
      </c>
      <c r="C533">
        <f>INDEX(resultados!$A$2:$ZZ$1352, 527, MATCH($B$3, resultados!$A$1:$ZZ$1, 0))</f>
        <v/>
      </c>
    </row>
    <row r="534">
      <c r="A534">
        <f>INDEX(resultados!$A$2:$ZZ$1352, 528, MATCH($B$1, resultados!$A$1:$ZZ$1, 0))</f>
        <v/>
      </c>
      <c r="B534">
        <f>INDEX(resultados!$A$2:$ZZ$1352, 528, MATCH($B$2, resultados!$A$1:$ZZ$1, 0))</f>
        <v/>
      </c>
      <c r="C534">
        <f>INDEX(resultados!$A$2:$ZZ$1352, 528, MATCH($B$3, resultados!$A$1:$ZZ$1, 0))</f>
        <v/>
      </c>
    </row>
    <row r="535">
      <c r="A535">
        <f>INDEX(resultados!$A$2:$ZZ$1352, 529, MATCH($B$1, resultados!$A$1:$ZZ$1, 0))</f>
        <v/>
      </c>
      <c r="B535">
        <f>INDEX(resultados!$A$2:$ZZ$1352, 529, MATCH($B$2, resultados!$A$1:$ZZ$1, 0))</f>
        <v/>
      </c>
      <c r="C535">
        <f>INDEX(resultados!$A$2:$ZZ$1352, 529, MATCH($B$3, resultados!$A$1:$ZZ$1, 0))</f>
        <v/>
      </c>
    </row>
    <row r="536">
      <c r="A536">
        <f>INDEX(resultados!$A$2:$ZZ$1352, 530, MATCH($B$1, resultados!$A$1:$ZZ$1, 0))</f>
        <v/>
      </c>
      <c r="B536">
        <f>INDEX(resultados!$A$2:$ZZ$1352, 530, MATCH($B$2, resultados!$A$1:$ZZ$1, 0))</f>
        <v/>
      </c>
      <c r="C536">
        <f>INDEX(resultados!$A$2:$ZZ$1352, 530, MATCH($B$3, resultados!$A$1:$ZZ$1, 0))</f>
        <v/>
      </c>
    </row>
    <row r="537">
      <c r="A537">
        <f>INDEX(resultados!$A$2:$ZZ$1352, 531, MATCH($B$1, resultados!$A$1:$ZZ$1, 0))</f>
        <v/>
      </c>
      <c r="B537">
        <f>INDEX(resultados!$A$2:$ZZ$1352, 531, MATCH($B$2, resultados!$A$1:$ZZ$1, 0))</f>
        <v/>
      </c>
      <c r="C537">
        <f>INDEX(resultados!$A$2:$ZZ$1352, 531, MATCH($B$3, resultados!$A$1:$ZZ$1, 0))</f>
        <v/>
      </c>
    </row>
    <row r="538">
      <c r="A538">
        <f>INDEX(resultados!$A$2:$ZZ$1352, 532, MATCH($B$1, resultados!$A$1:$ZZ$1, 0))</f>
        <v/>
      </c>
      <c r="B538">
        <f>INDEX(resultados!$A$2:$ZZ$1352, 532, MATCH($B$2, resultados!$A$1:$ZZ$1, 0))</f>
        <v/>
      </c>
      <c r="C538">
        <f>INDEX(resultados!$A$2:$ZZ$1352, 532, MATCH($B$3, resultados!$A$1:$ZZ$1, 0))</f>
        <v/>
      </c>
    </row>
    <row r="539">
      <c r="A539">
        <f>INDEX(resultados!$A$2:$ZZ$1352, 533, MATCH($B$1, resultados!$A$1:$ZZ$1, 0))</f>
        <v/>
      </c>
      <c r="B539">
        <f>INDEX(resultados!$A$2:$ZZ$1352, 533, MATCH($B$2, resultados!$A$1:$ZZ$1, 0))</f>
        <v/>
      </c>
      <c r="C539">
        <f>INDEX(resultados!$A$2:$ZZ$1352, 533, MATCH($B$3, resultados!$A$1:$ZZ$1, 0))</f>
        <v/>
      </c>
    </row>
    <row r="540">
      <c r="A540">
        <f>INDEX(resultados!$A$2:$ZZ$1352, 534, MATCH($B$1, resultados!$A$1:$ZZ$1, 0))</f>
        <v/>
      </c>
      <c r="B540">
        <f>INDEX(resultados!$A$2:$ZZ$1352, 534, MATCH($B$2, resultados!$A$1:$ZZ$1, 0))</f>
        <v/>
      </c>
      <c r="C540">
        <f>INDEX(resultados!$A$2:$ZZ$1352, 534, MATCH($B$3, resultados!$A$1:$ZZ$1, 0))</f>
        <v/>
      </c>
    </row>
    <row r="541">
      <c r="A541">
        <f>INDEX(resultados!$A$2:$ZZ$1352, 535, MATCH($B$1, resultados!$A$1:$ZZ$1, 0))</f>
        <v/>
      </c>
      <c r="B541">
        <f>INDEX(resultados!$A$2:$ZZ$1352, 535, MATCH($B$2, resultados!$A$1:$ZZ$1, 0))</f>
        <v/>
      </c>
      <c r="C541">
        <f>INDEX(resultados!$A$2:$ZZ$1352, 535, MATCH($B$3, resultados!$A$1:$ZZ$1, 0))</f>
        <v/>
      </c>
    </row>
    <row r="542">
      <c r="A542">
        <f>INDEX(resultados!$A$2:$ZZ$1352, 536, MATCH($B$1, resultados!$A$1:$ZZ$1, 0))</f>
        <v/>
      </c>
      <c r="B542">
        <f>INDEX(resultados!$A$2:$ZZ$1352, 536, MATCH($B$2, resultados!$A$1:$ZZ$1, 0))</f>
        <v/>
      </c>
      <c r="C542">
        <f>INDEX(resultados!$A$2:$ZZ$1352, 536, MATCH($B$3, resultados!$A$1:$ZZ$1, 0))</f>
        <v/>
      </c>
    </row>
    <row r="543">
      <c r="A543">
        <f>INDEX(resultados!$A$2:$ZZ$1352, 537, MATCH($B$1, resultados!$A$1:$ZZ$1, 0))</f>
        <v/>
      </c>
      <c r="B543">
        <f>INDEX(resultados!$A$2:$ZZ$1352, 537, MATCH($B$2, resultados!$A$1:$ZZ$1, 0))</f>
        <v/>
      </c>
      <c r="C543">
        <f>INDEX(resultados!$A$2:$ZZ$1352, 537, MATCH($B$3, resultados!$A$1:$ZZ$1, 0))</f>
        <v/>
      </c>
    </row>
    <row r="544">
      <c r="A544">
        <f>INDEX(resultados!$A$2:$ZZ$1352, 538, MATCH($B$1, resultados!$A$1:$ZZ$1, 0))</f>
        <v/>
      </c>
      <c r="B544">
        <f>INDEX(resultados!$A$2:$ZZ$1352, 538, MATCH($B$2, resultados!$A$1:$ZZ$1, 0))</f>
        <v/>
      </c>
      <c r="C544">
        <f>INDEX(resultados!$A$2:$ZZ$1352, 538, MATCH($B$3, resultados!$A$1:$ZZ$1, 0))</f>
        <v/>
      </c>
    </row>
    <row r="545">
      <c r="A545">
        <f>INDEX(resultados!$A$2:$ZZ$1352, 539, MATCH($B$1, resultados!$A$1:$ZZ$1, 0))</f>
        <v/>
      </c>
      <c r="B545">
        <f>INDEX(resultados!$A$2:$ZZ$1352, 539, MATCH($B$2, resultados!$A$1:$ZZ$1, 0))</f>
        <v/>
      </c>
      <c r="C545">
        <f>INDEX(resultados!$A$2:$ZZ$1352, 539, MATCH($B$3, resultados!$A$1:$ZZ$1, 0))</f>
        <v/>
      </c>
    </row>
    <row r="546">
      <c r="A546">
        <f>INDEX(resultados!$A$2:$ZZ$1352, 540, MATCH($B$1, resultados!$A$1:$ZZ$1, 0))</f>
        <v/>
      </c>
      <c r="B546">
        <f>INDEX(resultados!$A$2:$ZZ$1352, 540, MATCH($B$2, resultados!$A$1:$ZZ$1, 0))</f>
        <v/>
      </c>
      <c r="C546">
        <f>INDEX(resultados!$A$2:$ZZ$1352, 540, MATCH($B$3, resultados!$A$1:$ZZ$1, 0))</f>
        <v/>
      </c>
    </row>
    <row r="547">
      <c r="A547">
        <f>INDEX(resultados!$A$2:$ZZ$1352, 541, MATCH($B$1, resultados!$A$1:$ZZ$1, 0))</f>
        <v/>
      </c>
      <c r="B547">
        <f>INDEX(resultados!$A$2:$ZZ$1352, 541, MATCH($B$2, resultados!$A$1:$ZZ$1, 0))</f>
        <v/>
      </c>
      <c r="C547">
        <f>INDEX(resultados!$A$2:$ZZ$1352, 541, MATCH($B$3, resultados!$A$1:$ZZ$1, 0))</f>
        <v/>
      </c>
    </row>
    <row r="548">
      <c r="A548">
        <f>INDEX(resultados!$A$2:$ZZ$1352, 542, MATCH($B$1, resultados!$A$1:$ZZ$1, 0))</f>
        <v/>
      </c>
      <c r="B548">
        <f>INDEX(resultados!$A$2:$ZZ$1352, 542, MATCH($B$2, resultados!$A$1:$ZZ$1, 0))</f>
        <v/>
      </c>
      <c r="C548">
        <f>INDEX(resultados!$A$2:$ZZ$1352, 542, MATCH($B$3, resultados!$A$1:$ZZ$1, 0))</f>
        <v/>
      </c>
    </row>
    <row r="549">
      <c r="A549">
        <f>INDEX(resultados!$A$2:$ZZ$1352, 543, MATCH($B$1, resultados!$A$1:$ZZ$1, 0))</f>
        <v/>
      </c>
      <c r="B549">
        <f>INDEX(resultados!$A$2:$ZZ$1352, 543, MATCH($B$2, resultados!$A$1:$ZZ$1, 0))</f>
        <v/>
      </c>
      <c r="C549">
        <f>INDEX(resultados!$A$2:$ZZ$1352, 543, MATCH($B$3, resultados!$A$1:$ZZ$1, 0))</f>
        <v/>
      </c>
    </row>
    <row r="550">
      <c r="A550">
        <f>INDEX(resultados!$A$2:$ZZ$1352, 544, MATCH($B$1, resultados!$A$1:$ZZ$1, 0))</f>
        <v/>
      </c>
      <c r="B550">
        <f>INDEX(resultados!$A$2:$ZZ$1352, 544, MATCH($B$2, resultados!$A$1:$ZZ$1, 0))</f>
        <v/>
      </c>
      <c r="C550">
        <f>INDEX(resultados!$A$2:$ZZ$1352, 544, MATCH($B$3, resultados!$A$1:$ZZ$1, 0))</f>
        <v/>
      </c>
    </row>
    <row r="551">
      <c r="A551">
        <f>INDEX(resultados!$A$2:$ZZ$1352, 545, MATCH($B$1, resultados!$A$1:$ZZ$1, 0))</f>
        <v/>
      </c>
      <c r="B551">
        <f>INDEX(resultados!$A$2:$ZZ$1352, 545, MATCH($B$2, resultados!$A$1:$ZZ$1, 0))</f>
        <v/>
      </c>
      <c r="C551">
        <f>INDEX(resultados!$A$2:$ZZ$1352, 545, MATCH($B$3, resultados!$A$1:$ZZ$1, 0))</f>
        <v/>
      </c>
    </row>
    <row r="552">
      <c r="A552">
        <f>INDEX(resultados!$A$2:$ZZ$1352, 546, MATCH($B$1, resultados!$A$1:$ZZ$1, 0))</f>
        <v/>
      </c>
      <c r="B552">
        <f>INDEX(resultados!$A$2:$ZZ$1352, 546, MATCH($B$2, resultados!$A$1:$ZZ$1, 0))</f>
        <v/>
      </c>
      <c r="C552">
        <f>INDEX(resultados!$A$2:$ZZ$1352, 546, MATCH($B$3, resultados!$A$1:$ZZ$1, 0))</f>
        <v/>
      </c>
    </row>
    <row r="553">
      <c r="A553">
        <f>INDEX(resultados!$A$2:$ZZ$1352, 547, MATCH($B$1, resultados!$A$1:$ZZ$1, 0))</f>
        <v/>
      </c>
      <c r="B553">
        <f>INDEX(resultados!$A$2:$ZZ$1352, 547, MATCH($B$2, resultados!$A$1:$ZZ$1, 0))</f>
        <v/>
      </c>
      <c r="C553">
        <f>INDEX(resultados!$A$2:$ZZ$1352, 547, MATCH($B$3, resultados!$A$1:$ZZ$1, 0))</f>
        <v/>
      </c>
    </row>
    <row r="554">
      <c r="A554">
        <f>INDEX(resultados!$A$2:$ZZ$1352, 548, MATCH($B$1, resultados!$A$1:$ZZ$1, 0))</f>
        <v/>
      </c>
      <c r="B554">
        <f>INDEX(resultados!$A$2:$ZZ$1352, 548, MATCH($B$2, resultados!$A$1:$ZZ$1, 0))</f>
        <v/>
      </c>
      <c r="C554">
        <f>INDEX(resultados!$A$2:$ZZ$1352, 548, MATCH($B$3, resultados!$A$1:$ZZ$1, 0))</f>
        <v/>
      </c>
    </row>
    <row r="555">
      <c r="A555">
        <f>INDEX(resultados!$A$2:$ZZ$1352, 549, MATCH($B$1, resultados!$A$1:$ZZ$1, 0))</f>
        <v/>
      </c>
      <c r="B555">
        <f>INDEX(resultados!$A$2:$ZZ$1352, 549, MATCH($B$2, resultados!$A$1:$ZZ$1, 0))</f>
        <v/>
      </c>
      <c r="C555">
        <f>INDEX(resultados!$A$2:$ZZ$1352, 549, MATCH($B$3, resultados!$A$1:$ZZ$1, 0))</f>
        <v/>
      </c>
    </row>
    <row r="556">
      <c r="A556">
        <f>INDEX(resultados!$A$2:$ZZ$1352, 550, MATCH($B$1, resultados!$A$1:$ZZ$1, 0))</f>
        <v/>
      </c>
      <c r="B556">
        <f>INDEX(resultados!$A$2:$ZZ$1352, 550, MATCH($B$2, resultados!$A$1:$ZZ$1, 0))</f>
        <v/>
      </c>
      <c r="C556">
        <f>INDEX(resultados!$A$2:$ZZ$1352, 550, MATCH($B$3, resultados!$A$1:$ZZ$1, 0))</f>
        <v/>
      </c>
    </row>
    <row r="557">
      <c r="A557">
        <f>INDEX(resultados!$A$2:$ZZ$1352, 551, MATCH($B$1, resultados!$A$1:$ZZ$1, 0))</f>
        <v/>
      </c>
      <c r="B557">
        <f>INDEX(resultados!$A$2:$ZZ$1352, 551, MATCH($B$2, resultados!$A$1:$ZZ$1, 0))</f>
        <v/>
      </c>
      <c r="C557">
        <f>INDEX(resultados!$A$2:$ZZ$1352, 551, MATCH($B$3, resultados!$A$1:$ZZ$1, 0))</f>
        <v/>
      </c>
    </row>
    <row r="558">
      <c r="A558">
        <f>INDEX(resultados!$A$2:$ZZ$1352, 552, MATCH($B$1, resultados!$A$1:$ZZ$1, 0))</f>
        <v/>
      </c>
      <c r="B558">
        <f>INDEX(resultados!$A$2:$ZZ$1352, 552, MATCH($B$2, resultados!$A$1:$ZZ$1, 0))</f>
        <v/>
      </c>
      <c r="C558">
        <f>INDEX(resultados!$A$2:$ZZ$1352, 552, MATCH($B$3, resultados!$A$1:$ZZ$1, 0))</f>
        <v/>
      </c>
    </row>
    <row r="559">
      <c r="A559">
        <f>INDEX(resultados!$A$2:$ZZ$1352, 553, MATCH($B$1, resultados!$A$1:$ZZ$1, 0))</f>
        <v/>
      </c>
      <c r="B559">
        <f>INDEX(resultados!$A$2:$ZZ$1352, 553, MATCH($B$2, resultados!$A$1:$ZZ$1, 0))</f>
        <v/>
      </c>
      <c r="C559">
        <f>INDEX(resultados!$A$2:$ZZ$1352, 553, MATCH($B$3, resultados!$A$1:$ZZ$1, 0))</f>
        <v/>
      </c>
    </row>
    <row r="560">
      <c r="A560">
        <f>INDEX(resultados!$A$2:$ZZ$1352, 554, MATCH($B$1, resultados!$A$1:$ZZ$1, 0))</f>
        <v/>
      </c>
      <c r="B560">
        <f>INDEX(resultados!$A$2:$ZZ$1352, 554, MATCH($B$2, resultados!$A$1:$ZZ$1, 0))</f>
        <v/>
      </c>
      <c r="C560">
        <f>INDEX(resultados!$A$2:$ZZ$1352, 554, MATCH($B$3, resultados!$A$1:$ZZ$1, 0))</f>
        <v/>
      </c>
    </row>
    <row r="561">
      <c r="A561">
        <f>INDEX(resultados!$A$2:$ZZ$1352, 555, MATCH($B$1, resultados!$A$1:$ZZ$1, 0))</f>
        <v/>
      </c>
      <c r="B561">
        <f>INDEX(resultados!$A$2:$ZZ$1352, 555, MATCH($B$2, resultados!$A$1:$ZZ$1, 0))</f>
        <v/>
      </c>
      <c r="C561">
        <f>INDEX(resultados!$A$2:$ZZ$1352, 555, MATCH($B$3, resultados!$A$1:$ZZ$1, 0))</f>
        <v/>
      </c>
    </row>
    <row r="562">
      <c r="A562">
        <f>INDEX(resultados!$A$2:$ZZ$1352, 556, MATCH($B$1, resultados!$A$1:$ZZ$1, 0))</f>
        <v/>
      </c>
      <c r="B562">
        <f>INDEX(resultados!$A$2:$ZZ$1352, 556, MATCH($B$2, resultados!$A$1:$ZZ$1, 0))</f>
        <v/>
      </c>
      <c r="C562">
        <f>INDEX(resultados!$A$2:$ZZ$1352, 556, MATCH($B$3, resultados!$A$1:$ZZ$1, 0))</f>
        <v/>
      </c>
    </row>
    <row r="563">
      <c r="A563">
        <f>INDEX(resultados!$A$2:$ZZ$1352, 557, MATCH($B$1, resultados!$A$1:$ZZ$1, 0))</f>
        <v/>
      </c>
      <c r="B563">
        <f>INDEX(resultados!$A$2:$ZZ$1352, 557, MATCH($B$2, resultados!$A$1:$ZZ$1, 0))</f>
        <v/>
      </c>
      <c r="C563">
        <f>INDEX(resultados!$A$2:$ZZ$1352, 557, MATCH($B$3, resultados!$A$1:$ZZ$1, 0))</f>
        <v/>
      </c>
    </row>
    <row r="564">
      <c r="A564">
        <f>INDEX(resultados!$A$2:$ZZ$1352, 558, MATCH($B$1, resultados!$A$1:$ZZ$1, 0))</f>
        <v/>
      </c>
      <c r="B564">
        <f>INDEX(resultados!$A$2:$ZZ$1352, 558, MATCH($B$2, resultados!$A$1:$ZZ$1, 0))</f>
        <v/>
      </c>
      <c r="C564">
        <f>INDEX(resultados!$A$2:$ZZ$1352, 558, MATCH($B$3, resultados!$A$1:$ZZ$1, 0))</f>
        <v/>
      </c>
    </row>
    <row r="565">
      <c r="A565">
        <f>INDEX(resultados!$A$2:$ZZ$1352, 559, MATCH($B$1, resultados!$A$1:$ZZ$1, 0))</f>
        <v/>
      </c>
      <c r="B565">
        <f>INDEX(resultados!$A$2:$ZZ$1352, 559, MATCH($B$2, resultados!$A$1:$ZZ$1, 0))</f>
        <v/>
      </c>
      <c r="C565">
        <f>INDEX(resultados!$A$2:$ZZ$1352, 559, MATCH($B$3, resultados!$A$1:$ZZ$1, 0))</f>
        <v/>
      </c>
    </row>
    <row r="566">
      <c r="A566">
        <f>INDEX(resultados!$A$2:$ZZ$1352, 560, MATCH($B$1, resultados!$A$1:$ZZ$1, 0))</f>
        <v/>
      </c>
      <c r="B566">
        <f>INDEX(resultados!$A$2:$ZZ$1352, 560, MATCH($B$2, resultados!$A$1:$ZZ$1, 0))</f>
        <v/>
      </c>
      <c r="C566">
        <f>INDEX(resultados!$A$2:$ZZ$1352, 560, MATCH($B$3, resultados!$A$1:$ZZ$1, 0))</f>
        <v/>
      </c>
    </row>
    <row r="567">
      <c r="A567">
        <f>INDEX(resultados!$A$2:$ZZ$1352, 561, MATCH($B$1, resultados!$A$1:$ZZ$1, 0))</f>
        <v/>
      </c>
      <c r="B567">
        <f>INDEX(resultados!$A$2:$ZZ$1352, 561, MATCH($B$2, resultados!$A$1:$ZZ$1, 0))</f>
        <v/>
      </c>
      <c r="C567">
        <f>INDEX(resultados!$A$2:$ZZ$1352, 561, MATCH($B$3, resultados!$A$1:$ZZ$1, 0))</f>
        <v/>
      </c>
    </row>
    <row r="568">
      <c r="A568">
        <f>INDEX(resultados!$A$2:$ZZ$1352, 562, MATCH($B$1, resultados!$A$1:$ZZ$1, 0))</f>
        <v/>
      </c>
      <c r="B568">
        <f>INDEX(resultados!$A$2:$ZZ$1352, 562, MATCH($B$2, resultados!$A$1:$ZZ$1, 0))</f>
        <v/>
      </c>
      <c r="C568">
        <f>INDEX(resultados!$A$2:$ZZ$1352, 562, MATCH($B$3, resultados!$A$1:$ZZ$1, 0))</f>
        <v/>
      </c>
    </row>
    <row r="569">
      <c r="A569">
        <f>INDEX(resultados!$A$2:$ZZ$1352, 563, MATCH($B$1, resultados!$A$1:$ZZ$1, 0))</f>
        <v/>
      </c>
      <c r="B569">
        <f>INDEX(resultados!$A$2:$ZZ$1352, 563, MATCH($B$2, resultados!$A$1:$ZZ$1, 0))</f>
        <v/>
      </c>
      <c r="C569">
        <f>INDEX(resultados!$A$2:$ZZ$1352, 563, MATCH($B$3, resultados!$A$1:$ZZ$1, 0))</f>
        <v/>
      </c>
    </row>
    <row r="570">
      <c r="A570">
        <f>INDEX(resultados!$A$2:$ZZ$1352, 564, MATCH($B$1, resultados!$A$1:$ZZ$1, 0))</f>
        <v/>
      </c>
      <c r="B570">
        <f>INDEX(resultados!$A$2:$ZZ$1352, 564, MATCH($B$2, resultados!$A$1:$ZZ$1, 0))</f>
        <v/>
      </c>
      <c r="C570">
        <f>INDEX(resultados!$A$2:$ZZ$1352, 564, MATCH($B$3, resultados!$A$1:$ZZ$1, 0))</f>
        <v/>
      </c>
    </row>
    <row r="571">
      <c r="A571">
        <f>INDEX(resultados!$A$2:$ZZ$1352, 565, MATCH($B$1, resultados!$A$1:$ZZ$1, 0))</f>
        <v/>
      </c>
      <c r="B571">
        <f>INDEX(resultados!$A$2:$ZZ$1352, 565, MATCH($B$2, resultados!$A$1:$ZZ$1, 0))</f>
        <v/>
      </c>
      <c r="C571">
        <f>INDEX(resultados!$A$2:$ZZ$1352, 565, MATCH($B$3, resultados!$A$1:$ZZ$1, 0))</f>
        <v/>
      </c>
    </row>
    <row r="572">
      <c r="A572">
        <f>INDEX(resultados!$A$2:$ZZ$1352, 566, MATCH($B$1, resultados!$A$1:$ZZ$1, 0))</f>
        <v/>
      </c>
      <c r="B572">
        <f>INDEX(resultados!$A$2:$ZZ$1352, 566, MATCH($B$2, resultados!$A$1:$ZZ$1, 0))</f>
        <v/>
      </c>
      <c r="C572">
        <f>INDEX(resultados!$A$2:$ZZ$1352, 566, MATCH($B$3, resultados!$A$1:$ZZ$1, 0))</f>
        <v/>
      </c>
    </row>
    <row r="573">
      <c r="A573">
        <f>INDEX(resultados!$A$2:$ZZ$1352, 567, MATCH($B$1, resultados!$A$1:$ZZ$1, 0))</f>
        <v/>
      </c>
      <c r="B573">
        <f>INDEX(resultados!$A$2:$ZZ$1352, 567, MATCH($B$2, resultados!$A$1:$ZZ$1, 0))</f>
        <v/>
      </c>
      <c r="C573">
        <f>INDEX(resultados!$A$2:$ZZ$1352, 567, MATCH($B$3, resultados!$A$1:$ZZ$1, 0))</f>
        <v/>
      </c>
    </row>
    <row r="574">
      <c r="A574">
        <f>INDEX(resultados!$A$2:$ZZ$1352, 568, MATCH($B$1, resultados!$A$1:$ZZ$1, 0))</f>
        <v/>
      </c>
      <c r="B574">
        <f>INDEX(resultados!$A$2:$ZZ$1352, 568, MATCH($B$2, resultados!$A$1:$ZZ$1, 0))</f>
        <v/>
      </c>
      <c r="C574">
        <f>INDEX(resultados!$A$2:$ZZ$1352, 568, MATCH($B$3, resultados!$A$1:$ZZ$1, 0))</f>
        <v/>
      </c>
    </row>
    <row r="575">
      <c r="A575">
        <f>INDEX(resultados!$A$2:$ZZ$1352, 569, MATCH($B$1, resultados!$A$1:$ZZ$1, 0))</f>
        <v/>
      </c>
      <c r="B575">
        <f>INDEX(resultados!$A$2:$ZZ$1352, 569, MATCH($B$2, resultados!$A$1:$ZZ$1, 0))</f>
        <v/>
      </c>
      <c r="C575">
        <f>INDEX(resultados!$A$2:$ZZ$1352, 569, MATCH($B$3, resultados!$A$1:$ZZ$1, 0))</f>
        <v/>
      </c>
    </row>
    <row r="576">
      <c r="A576">
        <f>INDEX(resultados!$A$2:$ZZ$1352, 570, MATCH($B$1, resultados!$A$1:$ZZ$1, 0))</f>
        <v/>
      </c>
      <c r="B576">
        <f>INDEX(resultados!$A$2:$ZZ$1352, 570, MATCH($B$2, resultados!$A$1:$ZZ$1, 0))</f>
        <v/>
      </c>
      <c r="C576">
        <f>INDEX(resultados!$A$2:$ZZ$1352, 570, MATCH($B$3, resultados!$A$1:$ZZ$1, 0))</f>
        <v/>
      </c>
    </row>
    <row r="577">
      <c r="A577">
        <f>INDEX(resultados!$A$2:$ZZ$1352, 571, MATCH($B$1, resultados!$A$1:$ZZ$1, 0))</f>
        <v/>
      </c>
      <c r="B577">
        <f>INDEX(resultados!$A$2:$ZZ$1352, 571, MATCH($B$2, resultados!$A$1:$ZZ$1, 0))</f>
        <v/>
      </c>
      <c r="C577">
        <f>INDEX(resultados!$A$2:$ZZ$1352, 571, MATCH($B$3, resultados!$A$1:$ZZ$1, 0))</f>
        <v/>
      </c>
    </row>
    <row r="578">
      <c r="A578">
        <f>INDEX(resultados!$A$2:$ZZ$1352, 572, MATCH($B$1, resultados!$A$1:$ZZ$1, 0))</f>
        <v/>
      </c>
      <c r="B578">
        <f>INDEX(resultados!$A$2:$ZZ$1352, 572, MATCH($B$2, resultados!$A$1:$ZZ$1, 0))</f>
        <v/>
      </c>
      <c r="C578">
        <f>INDEX(resultados!$A$2:$ZZ$1352, 572, MATCH($B$3, resultados!$A$1:$ZZ$1, 0))</f>
        <v/>
      </c>
    </row>
    <row r="579">
      <c r="A579">
        <f>INDEX(resultados!$A$2:$ZZ$1352, 573, MATCH($B$1, resultados!$A$1:$ZZ$1, 0))</f>
        <v/>
      </c>
      <c r="B579">
        <f>INDEX(resultados!$A$2:$ZZ$1352, 573, MATCH($B$2, resultados!$A$1:$ZZ$1, 0))</f>
        <v/>
      </c>
      <c r="C579">
        <f>INDEX(resultados!$A$2:$ZZ$1352, 573, MATCH($B$3, resultados!$A$1:$ZZ$1, 0))</f>
        <v/>
      </c>
    </row>
    <row r="580">
      <c r="A580">
        <f>INDEX(resultados!$A$2:$ZZ$1352, 574, MATCH($B$1, resultados!$A$1:$ZZ$1, 0))</f>
        <v/>
      </c>
      <c r="B580">
        <f>INDEX(resultados!$A$2:$ZZ$1352, 574, MATCH($B$2, resultados!$A$1:$ZZ$1, 0))</f>
        <v/>
      </c>
      <c r="C580">
        <f>INDEX(resultados!$A$2:$ZZ$1352, 574, MATCH($B$3, resultados!$A$1:$ZZ$1, 0))</f>
        <v/>
      </c>
    </row>
    <row r="581">
      <c r="A581">
        <f>INDEX(resultados!$A$2:$ZZ$1352, 575, MATCH($B$1, resultados!$A$1:$ZZ$1, 0))</f>
        <v/>
      </c>
      <c r="B581">
        <f>INDEX(resultados!$A$2:$ZZ$1352, 575, MATCH($B$2, resultados!$A$1:$ZZ$1, 0))</f>
        <v/>
      </c>
      <c r="C581">
        <f>INDEX(resultados!$A$2:$ZZ$1352, 575, MATCH($B$3, resultados!$A$1:$ZZ$1, 0))</f>
        <v/>
      </c>
    </row>
    <row r="582">
      <c r="A582">
        <f>INDEX(resultados!$A$2:$ZZ$1352, 576, MATCH($B$1, resultados!$A$1:$ZZ$1, 0))</f>
        <v/>
      </c>
      <c r="B582">
        <f>INDEX(resultados!$A$2:$ZZ$1352, 576, MATCH($B$2, resultados!$A$1:$ZZ$1, 0))</f>
        <v/>
      </c>
      <c r="C582">
        <f>INDEX(resultados!$A$2:$ZZ$1352, 576, MATCH($B$3, resultados!$A$1:$ZZ$1, 0))</f>
        <v/>
      </c>
    </row>
    <row r="583">
      <c r="A583">
        <f>INDEX(resultados!$A$2:$ZZ$1352, 577, MATCH($B$1, resultados!$A$1:$ZZ$1, 0))</f>
        <v/>
      </c>
      <c r="B583">
        <f>INDEX(resultados!$A$2:$ZZ$1352, 577, MATCH($B$2, resultados!$A$1:$ZZ$1, 0))</f>
        <v/>
      </c>
      <c r="C583">
        <f>INDEX(resultados!$A$2:$ZZ$1352, 577, MATCH($B$3, resultados!$A$1:$ZZ$1, 0))</f>
        <v/>
      </c>
    </row>
    <row r="584">
      <c r="A584">
        <f>INDEX(resultados!$A$2:$ZZ$1352, 578, MATCH($B$1, resultados!$A$1:$ZZ$1, 0))</f>
        <v/>
      </c>
      <c r="B584">
        <f>INDEX(resultados!$A$2:$ZZ$1352, 578, MATCH($B$2, resultados!$A$1:$ZZ$1, 0))</f>
        <v/>
      </c>
      <c r="C584">
        <f>INDEX(resultados!$A$2:$ZZ$1352, 578, MATCH($B$3, resultados!$A$1:$ZZ$1, 0))</f>
        <v/>
      </c>
    </row>
    <row r="585">
      <c r="A585">
        <f>INDEX(resultados!$A$2:$ZZ$1352, 579, MATCH($B$1, resultados!$A$1:$ZZ$1, 0))</f>
        <v/>
      </c>
      <c r="B585">
        <f>INDEX(resultados!$A$2:$ZZ$1352, 579, MATCH($B$2, resultados!$A$1:$ZZ$1, 0))</f>
        <v/>
      </c>
      <c r="C585">
        <f>INDEX(resultados!$A$2:$ZZ$1352, 579, MATCH($B$3, resultados!$A$1:$ZZ$1, 0))</f>
        <v/>
      </c>
    </row>
    <row r="586">
      <c r="A586">
        <f>INDEX(resultados!$A$2:$ZZ$1352, 580, MATCH($B$1, resultados!$A$1:$ZZ$1, 0))</f>
        <v/>
      </c>
      <c r="B586">
        <f>INDEX(resultados!$A$2:$ZZ$1352, 580, MATCH($B$2, resultados!$A$1:$ZZ$1, 0))</f>
        <v/>
      </c>
      <c r="C586">
        <f>INDEX(resultados!$A$2:$ZZ$1352, 580, MATCH($B$3, resultados!$A$1:$ZZ$1, 0))</f>
        <v/>
      </c>
    </row>
    <row r="587">
      <c r="A587">
        <f>INDEX(resultados!$A$2:$ZZ$1352, 581, MATCH($B$1, resultados!$A$1:$ZZ$1, 0))</f>
        <v/>
      </c>
      <c r="B587">
        <f>INDEX(resultados!$A$2:$ZZ$1352, 581, MATCH($B$2, resultados!$A$1:$ZZ$1, 0))</f>
        <v/>
      </c>
      <c r="C587">
        <f>INDEX(resultados!$A$2:$ZZ$1352, 581, MATCH($B$3, resultados!$A$1:$ZZ$1, 0))</f>
        <v/>
      </c>
    </row>
    <row r="588">
      <c r="A588">
        <f>INDEX(resultados!$A$2:$ZZ$1352, 582, MATCH($B$1, resultados!$A$1:$ZZ$1, 0))</f>
        <v/>
      </c>
      <c r="B588">
        <f>INDEX(resultados!$A$2:$ZZ$1352, 582, MATCH($B$2, resultados!$A$1:$ZZ$1, 0))</f>
        <v/>
      </c>
      <c r="C588">
        <f>INDEX(resultados!$A$2:$ZZ$1352, 582, MATCH($B$3, resultados!$A$1:$ZZ$1, 0))</f>
        <v/>
      </c>
    </row>
    <row r="589">
      <c r="A589">
        <f>INDEX(resultados!$A$2:$ZZ$1352, 583, MATCH($B$1, resultados!$A$1:$ZZ$1, 0))</f>
        <v/>
      </c>
      <c r="B589">
        <f>INDEX(resultados!$A$2:$ZZ$1352, 583, MATCH($B$2, resultados!$A$1:$ZZ$1, 0))</f>
        <v/>
      </c>
      <c r="C589">
        <f>INDEX(resultados!$A$2:$ZZ$1352, 583, MATCH($B$3, resultados!$A$1:$ZZ$1, 0))</f>
        <v/>
      </c>
    </row>
    <row r="590">
      <c r="A590">
        <f>INDEX(resultados!$A$2:$ZZ$1352, 584, MATCH($B$1, resultados!$A$1:$ZZ$1, 0))</f>
        <v/>
      </c>
      <c r="B590">
        <f>INDEX(resultados!$A$2:$ZZ$1352, 584, MATCH($B$2, resultados!$A$1:$ZZ$1, 0))</f>
        <v/>
      </c>
      <c r="C590">
        <f>INDEX(resultados!$A$2:$ZZ$1352, 584, MATCH($B$3, resultados!$A$1:$ZZ$1, 0))</f>
        <v/>
      </c>
    </row>
    <row r="591">
      <c r="A591">
        <f>INDEX(resultados!$A$2:$ZZ$1352, 585, MATCH($B$1, resultados!$A$1:$ZZ$1, 0))</f>
        <v/>
      </c>
      <c r="B591">
        <f>INDEX(resultados!$A$2:$ZZ$1352, 585, MATCH($B$2, resultados!$A$1:$ZZ$1, 0))</f>
        <v/>
      </c>
      <c r="C591">
        <f>INDEX(resultados!$A$2:$ZZ$1352, 585, MATCH($B$3, resultados!$A$1:$ZZ$1, 0))</f>
        <v/>
      </c>
    </row>
    <row r="592">
      <c r="A592">
        <f>INDEX(resultados!$A$2:$ZZ$1352, 586, MATCH($B$1, resultados!$A$1:$ZZ$1, 0))</f>
        <v/>
      </c>
      <c r="B592">
        <f>INDEX(resultados!$A$2:$ZZ$1352, 586, MATCH($B$2, resultados!$A$1:$ZZ$1, 0))</f>
        <v/>
      </c>
      <c r="C592">
        <f>INDEX(resultados!$A$2:$ZZ$1352, 586, MATCH($B$3, resultados!$A$1:$ZZ$1, 0))</f>
        <v/>
      </c>
    </row>
    <row r="593">
      <c r="A593">
        <f>INDEX(resultados!$A$2:$ZZ$1352, 587, MATCH($B$1, resultados!$A$1:$ZZ$1, 0))</f>
        <v/>
      </c>
      <c r="B593">
        <f>INDEX(resultados!$A$2:$ZZ$1352, 587, MATCH($B$2, resultados!$A$1:$ZZ$1, 0))</f>
        <v/>
      </c>
      <c r="C593">
        <f>INDEX(resultados!$A$2:$ZZ$1352, 587, MATCH($B$3, resultados!$A$1:$ZZ$1, 0))</f>
        <v/>
      </c>
    </row>
    <row r="594">
      <c r="A594">
        <f>INDEX(resultados!$A$2:$ZZ$1352, 588, MATCH($B$1, resultados!$A$1:$ZZ$1, 0))</f>
        <v/>
      </c>
      <c r="B594">
        <f>INDEX(resultados!$A$2:$ZZ$1352, 588, MATCH($B$2, resultados!$A$1:$ZZ$1, 0))</f>
        <v/>
      </c>
      <c r="C594">
        <f>INDEX(resultados!$A$2:$ZZ$1352, 588, MATCH($B$3, resultados!$A$1:$ZZ$1, 0))</f>
        <v/>
      </c>
    </row>
    <row r="595">
      <c r="A595">
        <f>INDEX(resultados!$A$2:$ZZ$1352, 589, MATCH($B$1, resultados!$A$1:$ZZ$1, 0))</f>
        <v/>
      </c>
      <c r="B595">
        <f>INDEX(resultados!$A$2:$ZZ$1352, 589, MATCH($B$2, resultados!$A$1:$ZZ$1, 0))</f>
        <v/>
      </c>
      <c r="C595">
        <f>INDEX(resultados!$A$2:$ZZ$1352, 589, MATCH($B$3, resultados!$A$1:$ZZ$1, 0))</f>
        <v/>
      </c>
    </row>
    <row r="596">
      <c r="A596">
        <f>INDEX(resultados!$A$2:$ZZ$1352, 590, MATCH($B$1, resultados!$A$1:$ZZ$1, 0))</f>
        <v/>
      </c>
      <c r="B596">
        <f>INDEX(resultados!$A$2:$ZZ$1352, 590, MATCH($B$2, resultados!$A$1:$ZZ$1, 0))</f>
        <v/>
      </c>
      <c r="C596">
        <f>INDEX(resultados!$A$2:$ZZ$1352, 590, MATCH($B$3, resultados!$A$1:$ZZ$1, 0))</f>
        <v/>
      </c>
    </row>
    <row r="597">
      <c r="A597">
        <f>INDEX(resultados!$A$2:$ZZ$1352, 591, MATCH($B$1, resultados!$A$1:$ZZ$1, 0))</f>
        <v/>
      </c>
      <c r="B597">
        <f>INDEX(resultados!$A$2:$ZZ$1352, 591, MATCH($B$2, resultados!$A$1:$ZZ$1, 0))</f>
        <v/>
      </c>
      <c r="C597">
        <f>INDEX(resultados!$A$2:$ZZ$1352, 591, MATCH($B$3, resultados!$A$1:$ZZ$1, 0))</f>
        <v/>
      </c>
    </row>
    <row r="598">
      <c r="A598">
        <f>INDEX(resultados!$A$2:$ZZ$1352, 592, MATCH($B$1, resultados!$A$1:$ZZ$1, 0))</f>
        <v/>
      </c>
      <c r="B598">
        <f>INDEX(resultados!$A$2:$ZZ$1352, 592, MATCH($B$2, resultados!$A$1:$ZZ$1, 0))</f>
        <v/>
      </c>
      <c r="C598">
        <f>INDEX(resultados!$A$2:$ZZ$1352, 592, MATCH($B$3, resultados!$A$1:$ZZ$1, 0))</f>
        <v/>
      </c>
    </row>
    <row r="599">
      <c r="A599">
        <f>INDEX(resultados!$A$2:$ZZ$1352, 593, MATCH($B$1, resultados!$A$1:$ZZ$1, 0))</f>
        <v/>
      </c>
      <c r="B599">
        <f>INDEX(resultados!$A$2:$ZZ$1352, 593, MATCH($B$2, resultados!$A$1:$ZZ$1, 0))</f>
        <v/>
      </c>
      <c r="C599">
        <f>INDEX(resultados!$A$2:$ZZ$1352, 593, MATCH($B$3, resultados!$A$1:$ZZ$1, 0))</f>
        <v/>
      </c>
    </row>
    <row r="600">
      <c r="A600">
        <f>INDEX(resultados!$A$2:$ZZ$1352, 594, MATCH($B$1, resultados!$A$1:$ZZ$1, 0))</f>
        <v/>
      </c>
      <c r="B600">
        <f>INDEX(resultados!$A$2:$ZZ$1352, 594, MATCH($B$2, resultados!$A$1:$ZZ$1, 0))</f>
        <v/>
      </c>
      <c r="C600">
        <f>INDEX(resultados!$A$2:$ZZ$1352, 594, MATCH($B$3, resultados!$A$1:$ZZ$1, 0))</f>
        <v/>
      </c>
    </row>
    <row r="601">
      <c r="A601">
        <f>INDEX(resultados!$A$2:$ZZ$1352, 595, MATCH($B$1, resultados!$A$1:$ZZ$1, 0))</f>
        <v/>
      </c>
      <c r="B601">
        <f>INDEX(resultados!$A$2:$ZZ$1352, 595, MATCH($B$2, resultados!$A$1:$ZZ$1, 0))</f>
        <v/>
      </c>
      <c r="C601">
        <f>INDEX(resultados!$A$2:$ZZ$1352, 595, MATCH($B$3, resultados!$A$1:$ZZ$1, 0))</f>
        <v/>
      </c>
    </row>
    <row r="602">
      <c r="A602">
        <f>INDEX(resultados!$A$2:$ZZ$1352, 596, MATCH($B$1, resultados!$A$1:$ZZ$1, 0))</f>
        <v/>
      </c>
      <c r="B602">
        <f>INDEX(resultados!$A$2:$ZZ$1352, 596, MATCH($B$2, resultados!$A$1:$ZZ$1, 0))</f>
        <v/>
      </c>
      <c r="C602">
        <f>INDEX(resultados!$A$2:$ZZ$1352, 596, MATCH($B$3, resultados!$A$1:$ZZ$1, 0))</f>
        <v/>
      </c>
    </row>
    <row r="603">
      <c r="A603">
        <f>INDEX(resultados!$A$2:$ZZ$1352, 597, MATCH($B$1, resultados!$A$1:$ZZ$1, 0))</f>
        <v/>
      </c>
      <c r="B603">
        <f>INDEX(resultados!$A$2:$ZZ$1352, 597, MATCH($B$2, resultados!$A$1:$ZZ$1, 0))</f>
        <v/>
      </c>
      <c r="C603">
        <f>INDEX(resultados!$A$2:$ZZ$1352, 597, MATCH($B$3, resultados!$A$1:$ZZ$1, 0))</f>
        <v/>
      </c>
    </row>
    <row r="604">
      <c r="A604">
        <f>INDEX(resultados!$A$2:$ZZ$1352, 598, MATCH($B$1, resultados!$A$1:$ZZ$1, 0))</f>
        <v/>
      </c>
      <c r="B604">
        <f>INDEX(resultados!$A$2:$ZZ$1352, 598, MATCH($B$2, resultados!$A$1:$ZZ$1, 0))</f>
        <v/>
      </c>
      <c r="C604">
        <f>INDEX(resultados!$A$2:$ZZ$1352, 598, MATCH($B$3, resultados!$A$1:$ZZ$1, 0))</f>
        <v/>
      </c>
    </row>
    <row r="605">
      <c r="A605">
        <f>INDEX(resultados!$A$2:$ZZ$1352, 599, MATCH($B$1, resultados!$A$1:$ZZ$1, 0))</f>
        <v/>
      </c>
      <c r="B605">
        <f>INDEX(resultados!$A$2:$ZZ$1352, 599, MATCH($B$2, resultados!$A$1:$ZZ$1, 0))</f>
        <v/>
      </c>
      <c r="C605">
        <f>INDEX(resultados!$A$2:$ZZ$1352, 599, MATCH($B$3, resultados!$A$1:$ZZ$1, 0))</f>
        <v/>
      </c>
    </row>
    <row r="606">
      <c r="A606">
        <f>INDEX(resultados!$A$2:$ZZ$1352, 600, MATCH($B$1, resultados!$A$1:$ZZ$1, 0))</f>
        <v/>
      </c>
      <c r="B606">
        <f>INDEX(resultados!$A$2:$ZZ$1352, 600, MATCH($B$2, resultados!$A$1:$ZZ$1, 0))</f>
        <v/>
      </c>
      <c r="C606">
        <f>INDEX(resultados!$A$2:$ZZ$1352, 600, MATCH($B$3, resultados!$A$1:$ZZ$1, 0))</f>
        <v/>
      </c>
    </row>
    <row r="607">
      <c r="A607">
        <f>INDEX(resultados!$A$2:$ZZ$1352, 601, MATCH($B$1, resultados!$A$1:$ZZ$1, 0))</f>
        <v/>
      </c>
      <c r="B607">
        <f>INDEX(resultados!$A$2:$ZZ$1352, 601, MATCH($B$2, resultados!$A$1:$ZZ$1, 0))</f>
        <v/>
      </c>
      <c r="C607">
        <f>INDEX(resultados!$A$2:$ZZ$1352, 601, MATCH($B$3, resultados!$A$1:$ZZ$1, 0))</f>
        <v/>
      </c>
    </row>
    <row r="608">
      <c r="A608">
        <f>INDEX(resultados!$A$2:$ZZ$1352, 602, MATCH($B$1, resultados!$A$1:$ZZ$1, 0))</f>
        <v/>
      </c>
      <c r="B608">
        <f>INDEX(resultados!$A$2:$ZZ$1352, 602, MATCH($B$2, resultados!$A$1:$ZZ$1, 0))</f>
        <v/>
      </c>
      <c r="C608">
        <f>INDEX(resultados!$A$2:$ZZ$1352, 602, MATCH($B$3, resultados!$A$1:$ZZ$1, 0))</f>
        <v/>
      </c>
    </row>
    <row r="609">
      <c r="A609">
        <f>INDEX(resultados!$A$2:$ZZ$1352, 603, MATCH($B$1, resultados!$A$1:$ZZ$1, 0))</f>
        <v/>
      </c>
      <c r="B609">
        <f>INDEX(resultados!$A$2:$ZZ$1352, 603, MATCH($B$2, resultados!$A$1:$ZZ$1, 0))</f>
        <v/>
      </c>
      <c r="C609">
        <f>INDEX(resultados!$A$2:$ZZ$1352, 603, MATCH($B$3, resultados!$A$1:$ZZ$1, 0))</f>
        <v/>
      </c>
    </row>
    <row r="610">
      <c r="A610">
        <f>INDEX(resultados!$A$2:$ZZ$1352, 604, MATCH($B$1, resultados!$A$1:$ZZ$1, 0))</f>
        <v/>
      </c>
      <c r="B610">
        <f>INDEX(resultados!$A$2:$ZZ$1352, 604, MATCH($B$2, resultados!$A$1:$ZZ$1, 0))</f>
        <v/>
      </c>
      <c r="C610">
        <f>INDEX(resultados!$A$2:$ZZ$1352, 604, MATCH($B$3, resultados!$A$1:$ZZ$1, 0))</f>
        <v/>
      </c>
    </row>
    <row r="611">
      <c r="A611">
        <f>INDEX(resultados!$A$2:$ZZ$1352, 605, MATCH($B$1, resultados!$A$1:$ZZ$1, 0))</f>
        <v/>
      </c>
      <c r="B611">
        <f>INDEX(resultados!$A$2:$ZZ$1352, 605, MATCH($B$2, resultados!$A$1:$ZZ$1, 0))</f>
        <v/>
      </c>
      <c r="C611">
        <f>INDEX(resultados!$A$2:$ZZ$1352, 605, MATCH($B$3, resultados!$A$1:$ZZ$1, 0))</f>
        <v/>
      </c>
    </row>
    <row r="612">
      <c r="A612">
        <f>INDEX(resultados!$A$2:$ZZ$1352, 606, MATCH($B$1, resultados!$A$1:$ZZ$1, 0))</f>
        <v/>
      </c>
      <c r="B612">
        <f>INDEX(resultados!$A$2:$ZZ$1352, 606, MATCH($B$2, resultados!$A$1:$ZZ$1, 0))</f>
        <v/>
      </c>
      <c r="C612">
        <f>INDEX(resultados!$A$2:$ZZ$1352, 606, MATCH($B$3, resultados!$A$1:$ZZ$1, 0))</f>
        <v/>
      </c>
    </row>
    <row r="613">
      <c r="A613">
        <f>INDEX(resultados!$A$2:$ZZ$1352, 607, MATCH($B$1, resultados!$A$1:$ZZ$1, 0))</f>
        <v/>
      </c>
      <c r="B613">
        <f>INDEX(resultados!$A$2:$ZZ$1352, 607, MATCH($B$2, resultados!$A$1:$ZZ$1, 0))</f>
        <v/>
      </c>
      <c r="C613">
        <f>INDEX(resultados!$A$2:$ZZ$1352, 607, MATCH($B$3, resultados!$A$1:$ZZ$1, 0))</f>
        <v/>
      </c>
    </row>
    <row r="614">
      <c r="A614">
        <f>INDEX(resultados!$A$2:$ZZ$1352, 608, MATCH($B$1, resultados!$A$1:$ZZ$1, 0))</f>
        <v/>
      </c>
      <c r="B614">
        <f>INDEX(resultados!$A$2:$ZZ$1352, 608, MATCH($B$2, resultados!$A$1:$ZZ$1, 0))</f>
        <v/>
      </c>
      <c r="C614">
        <f>INDEX(resultados!$A$2:$ZZ$1352, 608, MATCH($B$3, resultados!$A$1:$ZZ$1, 0))</f>
        <v/>
      </c>
    </row>
    <row r="615">
      <c r="A615">
        <f>INDEX(resultados!$A$2:$ZZ$1352, 609, MATCH($B$1, resultados!$A$1:$ZZ$1, 0))</f>
        <v/>
      </c>
      <c r="B615">
        <f>INDEX(resultados!$A$2:$ZZ$1352, 609, MATCH($B$2, resultados!$A$1:$ZZ$1, 0))</f>
        <v/>
      </c>
      <c r="C615">
        <f>INDEX(resultados!$A$2:$ZZ$1352, 609, MATCH($B$3, resultados!$A$1:$ZZ$1, 0))</f>
        <v/>
      </c>
    </row>
    <row r="616">
      <c r="A616">
        <f>INDEX(resultados!$A$2:$ZZ$1352, 610, MATCH($B$1, resultados!$A$1:$ZZ$1, 0))</f>
        <v/>
      </c>
      <c r="B616">
        <f>INDEX(resultados!$A$2:$ZZ$1352, 610, MATCH($B$2, resultados!$A$1:$ZZ$1, 0))</f>
        <v/>
      </c>
      <c r="C616">
        <f>INDEX(resultados!$A$2:$ZZ$1352, 610, MATCH($B$3, resultados!$A$1:$ZZ$1, 0))</f>
        <v/>
      </c>
    </row>
    <row r="617">
      <c r="A617">
        <f>INDEX(resultados!$A$2:$ZZ$1352, 611, MATCH($B$1, resultados!$A$1:$ZZ$1, 0))</f>
        <v/>
      </c>
      <c r="B617">
        <f>INDEX(resultados!$A$2:$ZZ$1352, 611, MATCH($B$2, resultados!$A$1:$ZZ$1, 0))</f>
        <v/>
      </c>
      <c r="C617">
        <f>INDEX(resultados!$A$2:$ZZ$1352, 611, MATCH($B$3, resultados!$A$1:$ZZ$1, 0))</f>
        <v/>
      </c>
    </row>
    <row r="618">
      <c r="A618">
        <f>INDEX(resultados!$A$2:$ZZ$1352, 612, MATCH($B$1, resultados!$A$1:$ZZ$1, 0))</f>
        <v/>
      </c>
      <c r="B618">
        <f>INDEX(resultados!$A$2:$ZZ$1352, 612, MATCH($B$2, resultados!$A$1:$ZZ$1, 0))</f>
        <v/>
      </c>
      <c r="C618">
        <f>INDEX(resultados!$A$2:$ZZ$1352, 612, MATCH($B$3, resultados!$A$1:$ZZ$1, 0))</f>
        <v/>
      </c>
    </row>
    <row r="619">
      <c r="A619">
        <f>INDEX(resultados!$A$2:$ZZ$1352, 613, MATCH($B$1, resultados!$A$1:$ZZ$1, 0))</f>
        <v/>
      </c>
      <c r="B619">
        <f>INDEX(resultados!$A$2:$ZZ$1352, 613, MATCH($B$2, resultados!$A$1:$ZZ$1, 0))</f>
        <v/>
      </c>
      <c r="C619">
        <f>INDEX(resultados!$A$2:$ZZ$1352, 613, MATCH($B$3, resultados!$A$1:$ZZ$1, 0))</f>
        <v/>
      </c>
    </row>
    <row r="620">
      <c r="A620">
        <f>INDEX(resultados!$A$2:$ZZ$1352, 614, MATCH($B$1, resultados!$A$1:$ZZ$1, 0))</f>
        <v/>
      </c>
      <c r="B620">
        <f>INDEX(resultados!$A$2:$ZZ$1352, 614, MATCH($B$2, resultados!$A$1:$ZZ$1, 0))</f>
        <v/>
      </c>
      <c r="C620">
        <f>INDEX(resultados!$A$2:$ZZ$1352, 614, MATCH($B$3, resultados!$A$1:$ZZ$1, 0))</f>
        <v/>
      </c>
    </row>
    <row r="621">
      <c r="A621">
        <f>INDEX(resultados!$A$2:$ZZ$1352, 615, MATCH($B$1, resultados!$A$1:$ZZ$1, 0))</f>
        <v/>
      </c>
      <c r="B621">
        <f>INDEX(resultados!$A$2:$ZZ$1352, 615, MATCH($B$2, resultados!$A$1:$ZZ$1, 0))</f>
        <v/>
      </c>
      <c r="C621">
        <f>INDEX(resultados!$A$2:$ZZ$1352, 615, MATCH($B$3, resultados!$A$1:$ZZ$1, 0))</f>
        <v/>
      </c>
    </row>
    <row r="622">
      <c r="A622">
        <f>INDEX(resultados!$A$2:$ZZ$1352, 616, MATCH($B$1, resultados!$A$1:$ZZ$1, 0))</f>
        <v/>
      </c>
      <c r="B622">
        <f>INDEX(resultados!$A$2:$ZZ$1352, 616, MATCH($B$2, resultados!$A$1:$ZZ$1, 0))</f>
        <v/>
      </c>
      <c r="C622">
        <f>INDEX(resultados!$A$2:$ZZ$1352, 616, MATCH($B$3, resultados!$A$1:$ZZ$1, 0))</f>
        <v/>
      </c>
    </row>
    <row r="623">
      <c r="A623">
        <f>INDEX(resultados!$A$2:$ZZ$1352, 617, MATCH($B$1, resultados!$A$1:$ZZ$1, 0))</f>
        <v/>
      </c>
      <c r="B623">
        <f>INDEX(resultados!$A$2:$ZZ$1352, 617, MATCH($B$2, resultados!$A$1:$ZZ$1, 0))</f>
        <v/>
      </c>
      <c r="C623">
        <f>INDEX(resultados!$A$2:$ZZ$1352, 617, MATCH($B$3, resultados!$A$1:$ZZ$1, 0))</f>
        <v/>
      </c>
    </row>
    <row r="624">
      <c r="A624">
        <f>INDEX(resultados!$A$2:$ZZ$1352, 618, MATCH($B$1, resultados!$A$1:$ZZ$1, 0))</f>
        <v/>
      </c>
      <c r="B624">
        <f>INDEX(resultados!$A$2:$ZZ$1352, 618, MATCH($B$2, resultados!$A$1:$ZZ$1, 0))</f>
        <v/>
      </c>
      <c r="C624">
        <f>INDEX(resultados!$A$2:$ZZ$1352, 618, MATCH($B$3, resultados!$A$1:$ZZ$1, 0))</f>
        <v/>
      </c>
    </row>
    <row r="625">
      <c r="A625">
        <f>INDEX(resultados!$A$2:$ZZ$1352, 619, MATCH($B$1, resultados!$A$1:$ZZ$1, 0))</f>
        <v/>
      </c>
      <c r="B625">
        <f>INDEX(resultados!$A$2:$ZZ$1352, 619, MATCH($B$2, resultados!$A$1:$ZZ$1, 0))</f>
        <v/>
      </c>
      <c r="C625">
        <f>INDEX(resultados!$A$2:$ZZ$1352, 619, MATCH($B$3, resultados!$A$1:$ZZ$1, 0))</f>
        <v/>
      </c>
    </row>
    <row r="626">
      <c r="A626">
        <f>INDEX(resultados!$A$2:$ZZ$1352, 620, MATCH($B$1, resultados!$A$1:$ZZ$1, 0))</f>
        <v/>
      </c>
      <c r="B626">
        <f>INDEX(resultados!$A$2:$ZZ$1352, 620, MATCH($B$2, resultados!$A$1:$ZZ$1, 0))</f>
        <v/>
      </c>
      <c r="C626">
        <f>INDEX(resultados!$A$2:$ZZ$1352, 620, MATCH($B$3, resultados!$A$1:$ZZ$1, 0))</f>
        <v/>
      </c>
    </row>
    <row r="627">
      <c r="A627">
        <f>INDEX(resultados!$A$2:$ZZ$1352, 621, MATCH($B$1, resultados!$A$1:$ZZ$1, 0))</f>
        <v/>
      </c>
      <c r="B627">
        <f>INDEX(resultados!$A$2:$ZZ$1352, 621, MATCH($B$2, resultados!$A$1:$ZZ$1, 0))</f>
        <v/>
      </c>
      <c r="C627">
        <f>INDEX(resultados!$A$2:$ZZ$1352, 621, MATCH($B$3, resultados!$A$1:$ZZ$1, 0))</f>
        <v/>
      </c>
    </row>
    <row r="628">
      <c r="A628">
        <f>INDEX(resultados!$A$2:$ZZ$1352, 622, MATCH($B$1, resultados!$A$1:$ZZ$1, 0))</f>
        <v/>
      </c>
      <c r="B628">
        <f>INDEX(resultados!$A$2:$ZZ$1352, 622, MATCH($B$2, resultados!$A$1:$ZZ$1, 0))</f>
        <v/>
      </c>
      <c r="C628">
        <f>INDEX(resultados!$A$2:$ZZ$1352, 622, MATCH($B$3, resultados!$A$1:$ZZ$1, 0))</f>
        <v/>
      </c>
    </row>
    <row r="629">
      <c r="A629">
        <f>INDEX(resultados!$A$2:$ZZ$1352, 623, MATCH($B$1, resultados!$A$1:$ZZ$1, 0))</f>
        <v/>
      </c>
      <c r="B629">
        <f>INDEX(resultados!$A$2:$ZZ$1352, 623, MATCH($B$2, resultados!$A$1:$ZZ$1, 0))</f>
        <v/>
      </c>
      <c r="C629">
        <f>INDEX(resultados!$A$2:$ZZ$1352, 623, MATCH($B$3, resultados!$A$1:$ZZ$1, 0))</f>
        <v/>
      </c>
    </row>
    <row r="630">
      <c r="A630">
        <f>INDEX(resultados!$A$2:$ZZ$1352, 624, MATCH($B$1, resultados!$A$1:$ZZ$1, 0))</f>
        <v/>
      </c>
      <c r="B630">
        <f>INDEX(resultados!$A$2:$ZZ$1352, 624, MATCH($B$2, resultados!$A$1:$ZZ$1, 0))</f>
        <v/>
      </c>
      <c r="C630">
        <f>INDEX(resultados!$A$2:$ZZ$1352, 624, MATCH($B$3, resultados!$A$1:$ZZ$1, 0))</f>
        <v/>
      </c>
    </row>
    <row r="631">
      <c r="A631">
        <f>INDEX(resultados!$A$2:$ZZ$1352, 625, MATCH($B$1, resultados!$A$1:$ZZ$1, 0))</f>
        <v/>
      </c>
      <c r="B631">
        <f>INDEX(resultados!$A$2:$ZZ$1352, 625, MATCH($B$2, resultados!$A$1:$ZZ$1, 0))</f>
        <v/>
      </c>
      <c r="C631">
        <f>INDEX(resultados!$A$2:$ZZ$1352, 625, MATCH($B$3, resultados!$A$1:$ZZ$1, 0))</f>
        <v/>
      </c>
    </row>
    <row r="632">
      <c r="A632">
        <f>INDEX(resultados!$A$2:$ZZ$1352, 626, MATCH($B$1, resultados!$A$1:$ZZ$1, 0))</f>
        <v/>
      </c>
      <c r="B632">
        <f>INDEX(resultados!$A$2:$ZZ$1352, 626, MATCH($B$2, resultados!$A$1:$ZZ$1, 0))</f>
        <v/>
      </c>
      <c r="C632">
        <f>INDEX(resultados!$A$2:$ZZ$1352, 626, MATCH($B$3, resultados!$A$1:$ZZ$1, 0))</f>
        <v/>
      </c>
    </row>
    <row r="633">
      <c r="A633">
        <f>INDEX(resultados!$A$2:$ZZ$1352, 627, MATCH($B$1, resultados!$A$1:$ZZ$1, 0))</f>
        <v/>
      </c>
      <c r="B633">
        <f>INDEX(resultados!$A$2:$ZZ$1352, 627, MATCH($B$2, resultados!$A$1:$ZZ$1, 0))</f>
        <v/>
      </c>
      <c r="C633">
        <f>INDEX(resultados!$A$2:$ZZ$1352, 627, MATCH($B$3, resultados!$A$1:$ZZ$1, 0))</f>
        <v/>
      </c>
    </row>
    <row r="634">
      <c r="A634">
        <f>INDEX(resultados!$A$2:$ZZ$1352, 628, MATCH($B$1, resultados!$A$1:$ZZ$1, 0))</f>
        <v/>
      </c>
      <c r="B634">
        <f>INDEX(resultados!$A$2:$ZZ$1352, 628, MATCH($B$2, resultados!$A$1:$ZZ$1, 0))</f>
        <v/>
      </c>
      <c r="C634">
        <f>INDEX(resultados!$A$2:$ZZ$1352, 628, MATCH($B$3, resultados!$A$1:$ZZ$1, 0))</f>
        <v/>
      </c>
    </row>
    <row r="635">
      <c r="A635">
        <f>INDEX(resultados!$A$2:$ZZ$1352, 629, MATCH($B$1, resultados!$A$1:$ZZ$1, 0))</f>
        <v/>
      </c>
      <c r="B635">
        <f>INDEX(resultados!$A$2:$ZZ$1352, 629, MATCH($B$2, resultados!$A$1:$ZZ$1, 0))</f>
        <v/>
      </c>
      <c r="C635">
        <f>INDEX(resultados!$A$2:$ZZ$1352, 629, MATCH($B$3, resultados!$A$1:$ZZ$1, 0))</f>
        <v/>
      </c>
    </row>
    <row r="636">
      <c r="A636">
        <f>INDEX(resultados!$A$2:$ZZ$1352, 630, MATCH($B$1, resultados!$A$1:$ZZ$1, 0))</f>
        <v/>
      </c>
      <c r="B636">
        <f>INDEX(resultados!$A$2:$ZZ$1352, 630, MATCH($B$2, resultados!$A$1:$ZZ$1, 0))</f>
        <v/>
      </c>
      <c r="C636">
        <f>INDEX(resultados!$A$2:$ZZ$1352, 630, MATCH($B$3, resultados!$A$1:$ZZ$1, 0))</f>
        <v/>
      </c>
    </row>
    <row r="637">
      <c r="A637">
        <f>INDEX(resultados!$A$2:$ZZ$1352, 631, MATCH($B$1, resultados!$A$1:$ZZ$1, 0))</f>
        <v/>
      </c>
      <c r="B637">
        <f>INDEX(resultados!$A$2:$ZZ$1352, 631, MATCH($B$2, resultados!$A$1:$ZZ$1, 0))</f>
        <v/>
      </c>
      <c r="C637">
        <f>INDEX(resultados!$A$2:$ZZ$1352, 631, MATCH($B$3, resultados!$A$1:$ZZ$1, 0))</f>
        <v/>
      </c>
    </row>
    <row r="638">
      <c r="A638">
        <f>INDEX(resultados!$A$2:$ZZ$1352, 632, MATCH($B$1, resultados!$A$1:$ZZ$1, 0))</f>
        <v/>
      </c>
      <c r="B638">
        <f>INDEX(resultados!$A$2:$ZZ$1352, 632, MATCH($B$2, resultados!$A$1:$ZZ$1, 0))</f>
        <v/>
      </c>
      <c r="C638">
        <f>INDEX(resultados!$A$2:$ZZ$1352, 632, MATCH($B$3, resultados!$A$1:$ZZ$1, 0))</f>
        <v/>
      </c>
    </row>
    <row r="639">
      <c r="A639">
        <f>INDEX(resultados!$A$2:$ZZ$1352, 633, MATCH($B$1, resultados!$A$1:$ZZ$1, 0))</f>
        <v/>
      </c>
      <c r="B639">
        <f>INDEX(resultados!$A$2:$ZZ$1352, 633, MATCH($B$2, resultados!$A$1:$ZZ$1, 0))</f>
        <v/>
      </c>
      <c r="C639">
        <f>INDEX(resultados!$A$2:$ZZ$1352, 633, MATCH($B$3, resultados!$A$1:$ZZ$1, 0))</f>
        <v/>
      </c>
    </row>
    <row r="640">
      <c r="A640">
        <f>INDEX(resultados!$A$2:$ZZ$1352, 634, MATCH($B$1, resultados!$A$1:$ZZ$1, 0))</f>
        <v/>
      </c>
      <c r="B640">
        <f>INDEX(resultados!$A$2:$ZZ$1352, 634, MATCH($B$2, resultados!$A$1:$ZZ$1, 0))</f>
        <v/>
      </c>
      <c r="C640">
        <f>INDEX(resultados!$A$2:$ZZ$1352, 634, MATCH($B$3, resultados!$A$1:$ZZ$1, 0))</f>
        <v/>
      </c>
    </row>
    <row r="641">
      <c r="A641">
        <f>INDEX(resultados!$A$2:$ZZ$1352, 635, MATCH($B$1, resultados!$A$1:$ZZ$1, 0))</f>
        <v/>
      </c>
      <c r="B641">
        <f>INDEX(resultados!$A$2:$ZZ$1352, 635, MATCH($B$2, resultados!$A$1:$ZZ$1, 0))</f>
        <v/>
      </c>
      <c r="C641">
        <f>INDEX(resultados!$A$2:$ZZ$1352, 635, MATCH($B$3, resultados!$A$1:$ZZ$1, 0))</f>
        <v/>
      </c>
    </row>
    <row r="642">
      <c r="A642">
        <f>INDEX(resultados!$A$2:$ZZ$1352, 636, MATCH($B$1, resultados!$A$1:$ZZ$1, 0))</f>
        <v/>
      </c>
      <c r="B642">
        <f>INDEX(resultados!$A$2:$ZZ$1352, 636, MATCH($B$2, resultados!$A$1:$ZZ$1, 0))</f>
        <v/>
      </c>
      <c r="C642">
        <f>INDEX(resultados!$A$2:$ZZ$1352, 636, MATCH($B$3, resultados!$A$1:$ZZ$1, 0))</f>
        <v/>
      </c>
    </row>
    <row r="643">
      <c r="A643">
        <f>INDEX(resultados!$A$2:$ZZ$1352, 637, MATCH($B$1, resultados!$A$1:$ZZ$1, 0))</f>
        <v/>
      </c>
      <c r="B643">
        <f>INDEX(resultados!$A$2:$ZZ$1352, 637, MATCH($B$2, resultados!$A$1:$ZZ$1, 0))</f>
        <v/>
      </c>
      <c r="C643">
        <f>INDEX(resultados!$A$2:$ZZ$1352, 637, MATCH($B$3, resultados!$A$1:$ZZ$1, 0))</f>
        <v/>
      </c>
    </row>
    <row r="644">
      <c r="A644">
        <f>INDEX(resultados!$A$2:$ZZ$1352, 638, MATCH($B$1, resultados!$A$1:$ZZ$1, 0))</f>
        <v/>
      </c>
      <c r="B644">
        <f>INDEX(resultados!$A$2:$ZZ$1352, 638, MATCH($B$2, resultados!$A$1:$ZZ$1, 0))</f>
        <v/>
      </c>
      <c r="C644">
        <f>INDEX(resultados!$A$2:$ZZ$1352, 638, MATCH($B$3, resultados!$A$1:$ZZ$1, 0))</f>
        <v/>
      </c>
    </row>
    <row r="645">
      <c r="A645">
        <f>INDEX(resultados!$A$2:$ZZ$1352, 639, MATCH($B$1, resultados!$A$1:$ZZ$1, 0))</f>
        <v/>
      </c>
      <c r="B645">
        <f>INDEX(resultados!$A$2:$ZZ$1352, 639, MATCH($B$2, resultados!$A$1:$ZZ$1, 0))</f>
        <v/>
      </c>
      <c r="C645">
        <f>INDEX(resultados!$A$2:$ZZ$1352, 639, MATCH($B$3, resultados!$A$1:$ZZ$1, 0))</f>
        <v/>
      </c>
    </row>
    <row r="646">
      <c r="A646">
        <f>INDEX(resultados!$A$2:$ZZ$1352, 640, MATCH($B$1, resultados!$A$1:$ZZ$1, 0))</f>
        <v/>
      </c>
      <c r="B646">
        <f>INDEX(resultados!$A$2:$ZZ$1352, 640, MATCH($B$2, resultados!$A$1:$ZZ$1, 0))</f>
        <v/>
      </c>
      <c r="C646">
        <f>INDEX(resultados!$A$2:$ZZ$1352, 640, MATCH($B$3, resultados!$A$1:$ZZ$1, 0))</f>
        <v/>
      </c>
    </row>
    <row r="647">
      <c r="A647">
        <f>INDEX(resultados!$A$2:$ZZ$1352, 641, MATCH($B$1, resultados!$A$1:$ZZ$1, 0))</f>
        <v/>
      </c>
      <c r="B647">
        <f>INDEX(resultados!$A$2:$ZZ$1352, 641, MATCH($B$2, resultados!$A$1:$ZZ$1, 0))</f>
        <v/>
      </c>
      <c r="C647">
        <f>INDEX(resultados!$A$2:$ZZ$1352, 641, MATCH($B$3, resultados!$A$1:$ZZ$1, 0))</f>
        <v/>
      </c>
    </row>
    <row r="648">
      <c r="A648">
        <f>INDEX(resultados!$A$2:$ZZ$1352, 642, MATCH($B$1, resultados!$A$1:$ZZ$1, 0))</f>
        <v/>
      </c>
      <c r="B648">
        <f>INDEX(resultados!$A$2:$ZZ$1352, 642, MATCH($B$2, resultados!$A$1:$ZZ$1, 0))</f>
        <v/>
      </c>
      <c r="C648">
        <f>INDEX(resultados!$A$2:$ZZ$1352, 642, MATCH($B$3, resultados!$A$1:$ZZ$1, 0))</f>
        <v/>
      </c>
    </row>
    <row r="649">
      <c r="A649">
        <f>INDEX(resultados!$A$2:$ZZ$1352, 643, MATCH($B$1, resultados!$A$1:$ZZ$1, 0))</f>
        <v/>
      </c>
      <c r="B649">
        <f>INDEX(resultados!$A$2:$ZZ$1352, 643, MATCH($B$2, resultados!$A$1:$ZZ$1, 0))</f>
        <v/>
      </c>
      <c r="C649">
        <f>INDEX(resultados!$A$2:$ZZ$1352, 643, MATCH($B$3, resultados!$A$1:$ZZ$1, 0))</f>
        <v/>
      </c>
    </row>
    <row r="650">
      <c r="A650">
        <f>INDEX(resultados!$A$2:$ZZ$1352, 644, MATCH($B$1, resultados!$A$1:$ZZ$1, 0))</f>
        <v/>
      </c>
      <c r="B650">
        <f>INDEX(resultados!$A$2:$ZZ$1352, 644, MATCH($B$2, resultados!$A$1:$ZZ$1, 0))</f>
        <v/>
      </c>
      <c r="C650">
        <f>INDEX(resultados!$A$2:$ZZ$1352, 644, MATCH($B$3, resultados!$A$1:$ZZ$1, 0))</f>
        <v/>
      </c>
    </row>
    <row r="651">
      <c r="A651">
        <f>INDEX(resultados!$A$2:$ZZ$1352, 645, MATCH($B$1, resultados!$A$1:$ZZ$1, 0))</f>
        <v/>
      </c>
      <c r="B651">
        <f>INDEX(resultados!$A$2:$ZZ$1352, 645, MATCH($B$2, resultados!$A$1:$ZZ$1, 0))</f>
        <v/>
      </c>
      <c r="C651">
        <f>INDEX(resultados!$A$2:$ZZ$1352, 645, MATCH($B$3, resultados!$A$1:$ZZ$1, 0))</f>
        <v/>
      </c>
    </row>
    <row r="652">
      <c r="A652">
        <f>INDEX(resultados!$A$2:$ZZ$1352, 646, MATCH($B$1, resultados!$A$1:$ZZ$1, 0))</f>
        <v/>
      </c>
      <c r="B652">
        <f>INDEX(resultados!$A$2:$ZZ$1352, 646, MATCH($B$2, resultados!$A$1:$ZZ$1, 0))</f>
        <v/>
      </c>
      <c r="C652">
        <f>INDEX(resultados!$A$2:$ZZ$1352, 646, MATCH($B$3, resultados!$A$1:$ZZ$1, 0))</f>
        <v/>
      </c>
    </row>
    <row r="653">
      <c r="A653">
        <f>INDEX(resultados!$A$2:$ZZ$1352, 647, MATCH($B$1, resultados!$A$1:$ZZ$1, 0))</f>
        <v/>
      </c>
      <c r="B653">
        <f>INDEX(resultados!$A$2:$ZZ$1352, 647, MATCH($B$2, resultados!$A$1:$ZZ$1, 0))</f>
        <v/>
      </c>
      <c r="C653">
        <f>INDEX(resultados!$A$2:$ZZ$1352, 647, MATCH($B$3, resultados!$A$1:$ZZ$1, 0))</f>
        <v/>
      </c>
    </row>
    <row r="654">
      <c r="A654">
        <f>INDEX(resultados!$A$2:$ZZ$1352, 648, MATCH($B$1, resultados!$A$1:$ZZ$1, 0))</f>
        <v/>
      </c>
      <c r="B654">
        <f>INDEX(resultados!$A$2:$ZZ$1352, 648, MATCH($B$2, resultados!$A$1:$ZZ$1, 0))</f>
        <v/>
      </c>
      <c r="C654">
        <f>INDEX(resultados!$A$2:$ZZ$1352, 648, MATCH($B$3, resultados!$A$1:$ZZ$1, 0))</f>
        <v/>
      </c>
    </row>
    <row r="655">
      <c r="A655">
        <f>INDEX(resultados!$A$2:$ZZ$1352, 649, MATCH($B$1, resultados!$A$1:$ZZ$1, 0))</f>
        <v/>
      </c>
      <c r="B655">
        <f>INDEX(resultados!$A$2:$ZZ$1352, 649, MATCH($B$2, resultados!$A$1:$ZZ$1, 0))</f>
        <v/>
      </c>
      <c r="C655">
        <f>INDEX(resultados!$A$2:$ZZ$1352, 649, MATCH($B$3, resultados!$A$1:$ZZ$1, 0))</f>
        <v/>
      </c>
    </row>
    <row r="656">
      <c r="A656">
        <f>INDEX(resultados!$A$2:$ZZ$1352, 650, MATCH($B$1, resultados!$A$1:$ZZ$1, 0))</f>
        <v/>
      </c>
      <c r="B656">
        <f>INDEX(resultados!$A$2:$ZZ$1352, 650, MATCH($B$2, resultados!$A$1:$ZZ$1, 0))</f>
        <v/>
      </c>
      <c r="C656">
        <f>INDEX(resultados!$A$2:$ZZ$1352, 650, MATCH($B$3, resultados!$A$1:$ZZ$1, 0))</f>
        <v/>
      </c>
    </row>
    <row r="657">
      <c r="A657">
        <f>INDEX(resultados!$A$2:$ZZ$1352, 651, MATCH($B$1, resultados!$A$1:$ZZ$1, 0))</f>
        <v/>
      </c>
      <c r="B657">
        <f>INDEX(resultados!$A$2:$ZZ$1352, 651, MATCH($B$2, resultados!$A$1:$ZZ$1, 0))</f>
        <v/>
      </c>
      <c r="C657">
        <f>INDEX(resultados!$A$2:$ZZ$1352, 651, MATCH($B$3, resultados!$A$1:$ZZ$1, 0))</f>
        <v/>
      </c>
    </row>
    <row r="658">
      <c r="A658">
        <f>INDEX(resultados!$A$2:$ZZ$1352, 652, MATCH($B$1, resultados!$A$1:$ZZ$1, 0))</f>
        <v/>
      </c>
      <c r="B658">
        <f>INDEX(resultados!$A$2:$ZZ$1352, 652, MATCH($B$2, resultados!$A$1:$ZZ$1, 0))</f>
        <v/>
      </c>
      <c r="C658">
        <f>INDEX(resultados!$A$2:$ZZ$1352, 652, MATCH($B$3, resultados!$A$1:$ZZ$1, 0))</f>
        <v/>
      </c>
    </row>
    <row r="659">
      <c r="A659">
        <f>INDEX(resultados!$A$2:$ZZ$1352, 653, MATCH($B$1, resultados!$A$1:$ZZ$1, 0))</f>
        <v/>
      </c>
      <c r="B659">
        <f>INDEX(resultados!$A$2:$ZZ$1352, 653, MATCH($B$2, resultados!$A$1:$ZZ$1, 0))</f>
        <v/>
      </c>
      <c r="C659">
        <f>INDEX(resultados!$A$2:$ZZ$1352, 653, MATCH($B$3, resultados!$A$1:$ZZ$1, 0))</f>
        <v/>
      </c>
    </row>
    <row r="660">
      <c r="A660">
        <f>INDEX(resultados!$A$2:$ZZ$1352, 654, MATCH($B$1, resultados!$A$1:$ZZ$1, 0))</f>
        <v/>
      </c>
      <c r="B660">
        <f>INDEX(resultados!$A$2:$ZZ$1352, 654, MATCH($B$2, resultados!$A$1:$ZZ$1, 0))</f>
        <v/>
      </c>
      <c r="C660">
        <f>INDEX(resultados!$A$2:$ZZ$1352, 654, MATCH($B$3, resultados!$A$1:$ZZ$1, 0))</f>
        <v/>
      </c>
    </row>
    <row r="661">
      <c r="A661">
        <f>INDEX(resultados!$A$2:$ZZ$1352, 655, MATCH($B$1, resultados!$A$1:$ZZ$1, 0))</f>
        <v/>
      </c>
      <c r="B661">
        <f>INDEX(resultados!$A$2:$ZZ$1352, 655, MATCH($B$2, resultados!$A$1:$ZZ$1, 0))</f>
        <v/>
      </c>
      <c r="C661">
        <f>INDEX(resultados!$A$2:$ZZ$1352, 655, MATCH($B$3, resultados!$A$1:$ZZ$1, 0))</f>
        <v/>
      </c>
    </row>
    <row r="662">
      <c r="A662">
        <f>INDEX(resultados!$A$2:$ZZ$1352, 656, MATCH($B$1, resultados!$A$1:$ZZ$1, 0))</f>
        <v/>
      </c>
      <c r="B662">
        <f>INDEX(resultados!$A$2:$ZZ$1352, 656, MATCH($B$2, resultados!$A$1:$ZZ$1, 0))</f>
        <v/>
      </c>
      <c r="C662">
        <f>INDEX(resultados!$A$2:$ZZ$1352, 656, MATCH($B$3, resultados!$A$1:$ZZ$1, 0))</f>
        <v/>
      </c>
    </row>
    <row r="663">
      <c r="A663">
        <f>INDEX(resultados!$A$2:$ZZ$1352, 657, MATCH($B$1, resultados!$A$1:$ZZ$1, 0))</f>
        <v/>
      </c>
      <c r="B663">
        <f>INDEX(resultados!$A$2:$ZZ$1352, 657, MATCH($B$2, resultados!$A$1:$ZZ$1, 0))</f>
        <v/>
      </c>
      <c r="C663">
        <f>INDEX(resultados!$A$2:$ZZ$1352, 657, MATCH($B$3, resultados!$A$1:$ZZ$1, 0))</f>
        <v/>
      </c>
    </row>
    <row r="664">
      <c r="A664">
        <f>INDEX(resultados!$A$2:$ZZ$1352, 658, MATCH($B$1, resultados!$A$1:$ZZ$1, 0))</f>
        <v/>
      </c>
      <c r="B664">
        <f>INDEX(resultados!$A$2:$ZZ$1352, 658, MATCH($B$2, resultados!$A$1:$ZZ$1, 0))</f>
        <v/>
      </c>
      <c r="C664">
        <f>INDEX(resultados!$A$2:$ZZ$1352, 658, MATCH($B$3, resultados!$A$1:$ZZ$1, 0))</f>
        <v/>
      </c>
    </row>
    <row r="665">
      <c r="A665">
        <f>INDEX(resultados!$A$2:$ZZ$1352, 659, MATCH($B$1, resultados!$A$1:$ZZ$1, 0))</f>
        <v/>
      </c>
      <c r="B665">
        <f>INDEX(resultados!$A$2:$ZZ$1352, 659, MATCH($B$2, resultados!$A$1:$ZZ$1, 0))</f>
        <v/>
      </c>
      <c r="C665">
        <f>INDEX(resultados!$A$2:$ZZ$1352, 659, MATCH($B$3, resultados!$A$1:$ZZ$1, 0))</f>
        <v/>
      </c>
    </row>
    <row r="666">
      <c r="A666">
        <f>INDEX(resultados!$A$2:$ZZ$1352, 660, MATCH($B$1, resultados!$A$1:$ZZ$1, 0))</f>
        <v/>
      </c>
      <c r="B666">
        <f>INDEX(resultados!$A$2:$ZZ$1352, 660, MATCH($B$2, resultados!$A$1:$ZZ$1, 0))</f>
        <v/>
      </c>
      <c r="C666">
        <f>INDEX(resultados!$A$2:$ZZ$1352, 660, MATCH($B$3, resultados!$A$1:$ZZ$1, 0))</f>
        <v/>
      </c>
    </row>
    <row r="667">
      <c r="A667">
        <f>INDEX(resultados!$A$2:$ZZ$1352, 661, MATCH($B$1, resultados!$A$1:$ZZ$1, 0))</f>
        <v/>
      </c>
      <c r="B667">
        <f>INDEX(resultados!$A$2:$ZZ$1352, 661, MATCH($B$2, resultados!$A$1:$ZZ$1, 0))</f>
        <v/>
      </c>
      <c r="C667">
        <f>INDEX(resultados!$A$2:$ZZ$1352, 661, MATCH($B$3, resultados!$A$1:$ZZ$1, 0))</f>
        <v/>
      </c>
    </row>
    <row r="668">
      <c r="A668">
        <f>INDEX(resultados!$A$2:$ZZ$1352, 662, MATCH($B$1, resultados!$A$1:$ZZ$1, 0))</f>
        <v/>
      </c>
      <c r="B668">
        <f>INDEX(resultados!$A$2:$ZZ$1352, 662, MATCH($B$2, resultados!$A$1:$ZZ$1, 0))</f>
        <v/>
      </c>
      <c r="C668">
        <f>INDEX(resultados!$A$2:$ZZ$1352, 662, MATCH($B$3, resultados!$A$1:$ZZ$1, 0))</f>
        <v/>
      </c>
    </row>
    <row r="669">
      <c r="A669">
        <f>INDEX(resultados!$A$2:$ZZ$1352, 663, MATCH($B$1, resultados!$A$1:$ZZ$1, 0))</f>
        <v/>
      </c>
      <c r="B669">
        <f>INDEX(resultados!$A$2:$ZZ$1352, 663, MATCH($B$2, resultados!$A$1:$ZZ$1, 0))</f>
        <v/>
      </c>
      <c r="C669">
        <f>INDEX(resultados!$A$2:$ZZ$1352, 663, MATCH($B$3, resultados!$A$1:$ZZ$1, 0))</f>
        <v/>
      </c>
    </row>
    <row r="670">
      <c r="A670">
        <f>INDEX(resultados!$A$2:$ZZ$1352, 664, MATCH($B$1, resultados!$A$1:$ZZ$1, 0))</f>
        <v/>
      </c>
      <c r="B670">
        <f>INDEX(resultados!$A$2:$ZZ$1352, 664, MATCH($B$2, resultados!$A$1:$ZZ$1, 0))</f>
        <v/>
      </c>
      <c r="C670">
        <f>INDEX(resultados!$A$2:$ZZ$1352, 664, MATCH($B$3, resultados!$A$1:$ZZ$1, 0))</f>
        <v/>
      </c>
    </row>
    <row r="671">
      <c r="A671">
        <f>INDEX(resultados!$A$2:$ZZ$1352, 665, MATCH($B$1, resultados!$A$1:$ZZ$1, 0))</f>
        <v/>
      </c>
      <c r="B671">
        <f>INDEX(resultados!$A$2:$ZZ$1352, 665, MATCH($B$2, resultados!$A$1:$ZZ$1, 0))</f>
        <v/>
      </c>
      <c r="C671">
        <f>INDEX(resultados!$A$2:$ZZ$1352, 665, MATCH($B$3, resultados!$A$1:$ZZ$1, 0))</f>
        <v/>
      </c>
    </row>
    <row r="672">
      <c r="A672">
        <f>INDEX(resultados!$A$2:$ZZ$1352, 666, MATCH($B$1, resultados!$A$1:$ZZ$1, 0))</f>
        <v/>
      </c>
      <c r="B672">
        <f>INDEX(resultados!$A$2:$ZZ$1352, 666, MATCH($B$2, resultados!$A$1:$ZZ$1, 0))</f>
        <v/>
      </c>
      <c r="C672">
        <f>INDEX(resultados!$A$2:$ZZ$1352, 666, MATCH($B$3, resultados!$A$1:$ZZ$1, 0))</f>
        <v/>
      </c>
    </row>
    <row r="673">
      <c r="A673">
        <f>INDEX(resultados!$A$2:$ZZ$1352, 667, MATCH($B$1, resultados!$A$1:$ZZ$1, 0))</f>
        <v/>
      </c>
      <c r="B673">
        <f>INDEX(resultados!$A$2:$ZZ$1352, 667, MATCH($B$2, resultados!$A$1:$ZZ$1, 0))</f>
        <v/>
      </c>
      <c r="C673">
        <f>INDEX(resultados!$A$2:$ZZ$1352, 667, MATCH($B$3, resultados!$A$1:$ZZ$1, 0))</f>
        <v/>
      </c>
    </row>
    <row r="674">
      <c r="A674">
        <f>INDEX(resultados!$A$2:$ZZ$1352, 668, MATCH($B$1, resultados!$A$1:$ZZ$1, 0))</f>
        <v/>
      </c>
      <c r="B674">
        <f>INDEX(resultados!$A$2:$ZZ$1352, 668, MATCH($B$2, resultados!$A$1:$ZZ$1, 0))</f>
        <v/>
      </c>
      <c r="C674">
        <f>INDEX(resultados!$A$2:$ZZ$1352, 668, MATCH($B$3, resultados!$A$1:$ZZ$1, 0))</f>
        <v/>
      </c>
    </row>
    <row r="675">
      <c r="A675">
        <f>INDEX(resultados!$A$2:$ZZ$1352, 669, MATCH($B$1, resultados!$A$1:$ZZ$1, 0))</f>
        <v/>
      </c>
      <c r="B675">
        <f>INDEX(resultados!$A$2:$ZZ$1352, 669, MATCH($B$2, resultados!$A$1:$ZZ$1, 0))</f>
        <v/>
      </c>
      <c r="C675">
        <f>INDEX(resultados!$A$2:$ZZ$1352, 669, MATCH($B$3, resultados!$A$1:$ZZ$1, 0))</f>
        <v/>
      </c>
    </row>
    <row r="676">
      <c r="A676">
        <f>INDEX(resultados!$A$2:$ZZ$1352, 670, MATCH($B$1, resultados!$A$1:$ZZ$1, 0))</f>
        <v/>
      </c>
      <c r="B676">
        <f>INDEX(resultados!$A$2:$ZZ$1352, 670, MATCH($B$2, resultados!$A$1:$ZZ$1, 0))</f>
        <v/>
      </c>
      <c r="C676">
        <f>INDEX(resultados!$A$2:$ZZ$1352, 670, MATCH($B$3, resultados!$A$1:$ZZ$1, 0))</f>
        <v/>
      </c>
    </row>
    <row r="677">
      <c r="A677">
        <f>INDEX(resultados!$A$2:$ZZ$1352, 671, MATCH($B$1, resultados!$A$1:$ZZ$1, 0))</f>
        <v/>
      </c>
      <c r="B677">
        <f>INDEX(resultados!$A$2:$ZZ$1352, 671, MATCH($B$2, resultados!$A$1:$ZZ$1, 0))</f>
        <v/>
      </c>
      <c r="C677">
        <f>INDEX(resultados!$A$2:$ZZ$1352, 671, MATCH($B$3, resultados!$A$1:$ZZ$1, 0))</f>
        <v/>
      </c>
    </row>
    <row r="678">
      <c r="A678">
        <f>INDEX(resultados!$A$2:$ZZ$1352, 672, MATCH($B$1, resultados!$A$1:$ZZ$1, 0))</f>
        <v/>
      </c>
      <c r="B678">
        <f>INDEX(resultados!$A$2:$ZZ$1352, 672, MATCH($B$2, resultados!$A$1:$ZZ$1, 0))</f>
        <v/>
      </c>
      <c r="C678">
        <f>INDEX(resultados!$A$2:$ZZ$1352, 672, MATCH($B$3, resultados!$A$1:$ZZ$1, 0))</f>
        <v/>
      </c>
    </row>
    <row r="679">
      <c r="A679">
        <f>INDEX(resultados!$A$2:$ZZ$1352, 673, MATCH($B$1, resultados!$A$1:$ZZ$1, 0))</f>
        <v/>
      </c>
      <c r="B679">
        <f>INDEX(resultados!$A$2:$ZZ$1352, 673, MATCH($B$2, resultados!$A$1:$ZZ$1, 0))</f>
        <v/>
      </c>
      <c r="C679">
        <f>INDEX(resultados!$A$2:$ZZ$1352, 673, MATCH($B$3, resultados!$A$1:$ZZ$1, 0))</f>
        <v/>
      </c>
    </row>
    <row r="680">
      <c r="A680">
        <f>INDEX(resultados!$A$2:$ZZ$1352, 674, MATCH($B$1, resultados!$A$1:$ZZ$1, 0))</f>
        <v/>
      </c>
      <c r="B680">
        <f>INDEX(resultados!$A$2:$ZZ$1352, 674, MATCH($B$2, resultados!$A$1:$ZZ$1, 0))</f>
        <v/>
      </c>
      <c r="C680">
        <f>INDEX(resultados!$A$2:$ZZ$1352, 674, MATCH($B$3, resultados!$A$1:$ZZ$1, 0))</f>
        <v/>
      </c>
    </row>
    <row r="681">
      <c r="A681">
        <f>INDEX(resultados!$A$2:$ZZ$1352, 675, MATCH($B$1, resultados!$A$1:$ZZ$1, 0))</f>
        <v/>
      </c>
      <c r="B681">
        <f>INDEX(resultados!$A$2:$ZZ$1352, 675, MATCH($B$2, resultados!$A$1:$ZZ$1, 0))</f>
        <v/>
      </c>
      <c r="C681">
        <f>INDEX(resultados!$A$2:$ZZ$1352, 675, MATCH($B$3, resultados!$A$1:$ZZ$1, 0))</f>
        <v/>
      </c>
    </row>
    <row r="682">
      <c r="A682">
        <f>INDEX(resultados!$A$2:$ZZ$1352, 676, MATCH($B$1, resultados!$A$1:$ZZ$1, 0))</f>
        <v/>
      </c>
      <c r="B682">
        <f>INDEX(resultados!$A$2:$ZZ$1352, 676, MATCH($B$2, resultados!$A$1:$ZZ$1, 0))</f>
        <v/>
      </c>
      <c r="C682">
        <f>INDEX(resultados!$A$2:$ZZ$1352, 676, MATCH($B$3, resultados!$A$1:$ZZ$1, 0))</f>
        <v/>
      </c>
    </row>
    <row r="683">
      <c r="A683">
        <f>INDEX(resultados!$A$2:$ZZ$1352, 677, MATCH($B$1, resultados!$A$1:$ZZ$1, 0))</f>
        <v/>
      </c>
      <c r="B683">
        <f>INDEX(resultados!$A$2:$ZZ$1352, 677, MATCH($B$2, resultados!$A$1:$ZZ$1, 0))</f>
        <v/>
      </c>
      <c r="C683">
        <f>INDEX(resultados!$A$2:$ZZ$1352, 677, MATCH($B$3, resultados!$A$1:$ZZ$1, 0))</f>
        <v/>
      </c>
    </row>
    <row r="684">
      <c r="A684">
        <f>INDEX(resultados!$A$2:$ZZ$1352, 678, MATCH($B$1, resultados!$A$1:$ZZ$1, 0))</f>
        <v/>
      </c>
      <c r="B684">
        <f>INDEX(resultados!$A$2:$ZZ$1352, 678, MATCH($B$2, resultados!$A$1:$ZZ$1, 0))</f>
        <v/>
      </c>
      <c r="C684">
        <f>INDEX(resultados!$A$2:$ZZ$1352, 678, MATCH($B$3, resultados!$A$1:$ZZ$1, 0))</f>
        <v/>
      </c>
    </row>
    <row r="685">
      <c r="A685">
        <f>INDEX(resultados!$A$2:$ZZ$1352, 679, MATCH($B$1, resultados!$A$1:$ZZ$1, 0))</f>
        <v/>
      </c>
      <c r="B685">
        <f>INDEX(resultados!$A$2:$ZZ$1352, 679, MATCH($B$2, resultados!$A$1:$ZZ$1, 0))</f>
        <v/>
      </c>
      <c r="C685">
        <f>INDEX(resultados!$A$2:$ZZ$1352, 679, MATCH($B$3, resultados!$A$1:$ZZ$1, 0))</f>
        <v/>
      </c>
    </row>
    <row r="686">
      <c r="A686">
        <f>INDEX(resultados!$A$2:$ZZ$1352, 680, MATCH($B$1, resultados!$A$1:$ZZ$1, 0))</f>
        <v/>
      </c>
      <c r="B686">
        <f>INDEX(resultados!$A$2:$ZZ$1352, 680, MATCH($B$2, resultados!$A$1:$ZZ$1, 0))</f>
        <v/>
      </c>
      <c r="C686">
        <f>INDEX(resultados!$A$2:$ZZ$1352, 680, MATCH($B$3, resultados!$A$1:$ZZ$1, 0))</f>
        <v/>
      </c>
    </row>
    <row r="687">
      <c r="A687">
        <f>INDEX(resultados!$A$2:$ZZ$1352, 681, MATCH($B$1, resultados!$A$1:$ZZ$1, 0))</f>
        <v/>
      </c>
      <c r="B687">
        <f>INDEX(resultados!$A$2:$ZZ$1352, 681, MATCH($B$2, resultados!$A$1:$ZZ$1, 0))</f>
        <v/>
      </c>
      <c r="C687">
        <f>INDEX(resultados!$A$2:$ZZ$1352, 681, MATCH($B$3, resultados!$A$1:$ZZ$1, 0))</f>
        <v/>
      </c>
    </row>
    <row r="688">
      <c r="A688">
        <f>INDEX(resultados!$A$2:$ZZ$1352, 682, MATCH($B$1, resultados!$A$1:$ZZ$1, 0))</f>
        <v/>
      </c>
      <c r="B688">
        <f>INDEX(resultados!$A$2:$ZZ$1352, 682, MATCH($B$2, resultados!$A$1:$ZZ$1, 0))</f>
        <v/>
      </c>
      <c r="C688">
        <f>INDEX(resultados!$A$2:$ZZ$1352, 682, MATCH($B$3, resultados!$A$1:$ZZ$1, 0))</f>
        <v/>
      </c>
    </row>
    <row r="689">
      <c r="A689">
        <f>INDEX(resultados!$A$2:$ZZ$1352, 683, MATCH($B$1, resultados!$A$1:$ZZ$1, 0))</f>
        <v/>
      </c>
      <c r="B689">
        <f>INDEX(resultados!$A$2:$ZZ$1352, 683, MATCH($B$2, resultados!$A$1:$ZZ$1, 0))</f>
        <v/>
      </c>
      <c r="C689">
        <f>INDEX(resultados!$A$2:$ZZ$1352, 683, MATCH($B$3, resultados!$A$1:$ZZ$1, 0))</f>
        <v/>
      </c>
    </row>
    <row r="690">
      <c r="A690">
        <f>INDEX(resultados!$A$2:$ZZ$1352, 684, MATCH($B$1, resultados!$A$1:$ZZ$1, 0))</f>
        <v/>
      </c>
      <c r="B690">
        <f>INDEX(resultados!$A$2:$ZZ$1352, 684, MATCH($B$2, resultados!$A$1:$ZZ$1, 0))</f>
        <v/>
      </c>
      <c r="C690">
        <f>INDEX(resultados!$A$2:$ZZ$1352, 684, MATCH($B$3, resultados!$A$1:$ZZ$1, 0))</f>
        <v/>
      </c>
    </row>
    <row r="691">
      <c r="A691">
        <f>INDEX(resultados!$A$2:$ZZ$1352, 685, MATCH($B$1, resultados!$A$1:$ZZ$1, 0))</f>
        <v/>
      </c>
      <c r="B691">
        <f>INDEX(resultados!$A$2:$ZZ$1352, 685, MATCH($B$2, resultados!$A$1:$ZZ$1, 0))</f>
        <v/>
      </c>
      <c r="C691">
        <f>INDEX(resultados!$A$2:$ZZ$1352, 685, MATCH($B$3, resultados!$A$1:$ZZ$1, 0))</f>
        <v/>
      </c>
    </row>
    <row r="692">
      <c r="A692">
        <f>INDEX(resultados!$A$2:$ZZ$1352, 686, MATCH($B$1, resultados!$A$1:$ZZ$1, 0))</f>
        <v/>
      </c>
      <c r="B692">
        <f>INDEX(resultados!$A$2:$ZZ$1352, 686, MATCH($B$2, resultados!$A$1:$ZZ$1, 0))</f>
        <v/>
      </c>
      <c r="C692">
        <f>INDEX(resultados!$A$2:$ZZ$1352, 686, MATCH($B$3, resultados!$A$1:$ZZ$1, 0))</f>
        <v/>
      </c>
    </row>
    <row r="693">
      <c r="A693">
        <f>INDEX(resultados!$A$2:$ZZ$1352, 687, MATCH($B$1, resultados!$A$1:$ZZ$1, 0))</f>
        <v/>
      </c>
      <c r="B693">
        <f>INDEX(resultados!$A$2:$ZZ$1352, 687, MATCH($B$2, resultados!$A$1:$ZZ$1, 0))</f>
        <v/>
      </c>
      <c r="C693">
        <f>INDEX(resultados!$A$2:$ZZ$1352, 687, MATCH($B$3, resultados!$A$1:$ZZ$1, 0))</f>
        <v/>
      </c>
    </row>
    <row r="694">
      <c r="A694">
        <f>INDEX(resultados!$A$2:$ZZ$1352, 688, MATCH($B$1, resultados!$A$1:$ZZ$1, 0))</f>
        <v/>
      </c>
      <c r="B694">
        <f>INDEX(resultados!$A$2:$ZZ$1352, 688, MATCH($B$2, resultados!$A$1:$ZZ$1, 0))</f>
        <v/>
      </c>
      <c r="C694">
        <f>INDEX(resultados!$A$2:$ZZ$1352, 688, MATCH($B$3, resultados!$A$1:$ZZ$1, 0))</f>
        <v/>
      </c>
    </row>
    <row r="695">
      <c r="A695">
        <f>INDEX(resultados!$A$2:$ZZ$1352, 689, MATCH($B$1, resultados!$A$1:$ZZ$1, 0))</f>
        <v/>
      </c>
      <c r="B695">
        <f>INDEX(resultados!$A$2:$ZZ$1352, 689, MATCH($B$2, resultados!$A$1:$ZZ$1, 0))</f>
        <v/>
      </c>
      <c r="C695">
        <f>INDEX(resultados!$A$2:$ZZ$1352, 689, MATCH($B$3, resultados!$A$1:$ZZ$1, 0))</f>
        <v/>
      </c>
    </row>
    <row r="696">
      <c r="A696">
        <f>INDEX(resultados!$A$2:$ZZ$1352, 690, MATCH($B$1, resultados!$A$1:$ZZ$1, 0))</f>
        <v/>
      </c>
      <c r="B696">
        <f>INDEX(resultados!$A$2:$ZZ$1352, 690, MATCH($B$2, resultados!$A$1:$ZZ$1, 0))</f>
        <v/>
      </c>
      <c r="C696">
        <f>INDEX(resultados!$A$2:$ZZ$1352, 690, MATCH($B$3, resultados!$A$1:$ZZ$1, 0))</f>
        <v/>
      </c>
    </row>
    <row r="697">
      <c r="A697">
        <f>INDEX(resultados!$A$2:$ZZ$1352, 691, MATCH($B$1, resultados!$A$1:$ZZ$1, 0))</f>
        <v/>
      </c>
      <c r="B697">
        <f>INDEX(resultados!$A$2:$ZZ$1352, 691, MATCH($B$2, resultados!$A$1:$ZZ$1, 0))</f>
        <v/>
      </c>
      <c r="C697">
        <f>INDEX(resultados!$A$2:$ZZ$1352, 691, MATCH($B$3, resultados!$A$1:$ZZ$1, 0))</f>
        <v/>
      </c>
    </row>
    <row r="698">
      <c r="A698">
        <f>INDEX(resultados!$A$2:$ZZ$1352, 692, MATCH($B$1, resultados!$A$1:$ZZ$1, 0))</f>
        <v/>
      </c>
      <c r="B698">
        <f>INDEX(resultados!$A$2:$ZZ$1352, 692, MATCH($B$2, resultados!$A$1:$ZZ$1, 0))</f>
        <v/>
      </c>
      <c r="C698">
        <f>INDEX(resultados!$A$2:$ZZ$1352, 692, MATCH($B$3, resultados!$A$1:$ZZ$1, 0))</f>
        <v/>
      </c>
    </row>
    <row r="699">
      <c r="A699">
        <f>INDEX(resultados!$A$2:$ZZ$1352, 693, MATCH($B$1, resultados!$A$1:$ZZ$1, 0))</f>
        <v/>
      </c>
      <c r="B699">
        <f>INDEX(resultados!$A$2:$ZZ$1352, 693, MATCH($B$2, resultados!$A$1:$ZZ$1, 0))</f>
        <v/>
      </c>
      <c r="C699">
        <f>INDEX(resultados!$A$2:$ZZ$1352, 693, MATCH($B$3, resultados!$A$1:$ZZ$1, 0))</f>
        <v/>
      </c>
    </row>
    <row r="700">
      <c r="A700">
        <f>INDEX(resultados!$A$2:$ZZ$1352, 694, MATCH($B$1, resultados!$A$1:$ZZ$1, 0))</f>
        <v/>
      </c>
      <c r="B700">
        <f>INDEX(resultados!$A$2:$ZZ$1352, 694, MATCH($B$2, resultados!$A$1:$ZZ$1, 0))</f>
        <v/>
      </c>
      <c r="C700">
        <f>INDEX(resultados!$A$2:$ZZ$1352, 694, MATCH($B$3, resultados!$A$1:$ZZ$1, 0))</f>
        <v/>
      </c>
    </row>
    <row r="701">
      <c r="A701">
        <f>INDEX(resultados!$A$2:$ZZ$1352, 695, MATCH($B$1, resultados!$A$1:$ZZ$1, 0))</f>
        <v/>
      </c>
      <c r="B701">
        <f>INDEX(resultados!$A$2:$ZZ$1352, 695, MATCH($B$2, resultados!$A$1:$ZZ$1, 0))</f>
        <v/>
      </c>
      <c r="C701">
        <f>INDEX(resultados!$A$2:$ZZ$1352, 695, MATCH($B$3, resultados!$A$1:$ZZ$1, 0))</f>
        <v/>
      </c>
    </row>
    <row r="702">
      <c r="A702">
        <f>INDEX(resultados!$A$2:$ZZ$1352, 696, MATCH($B$1, resultados!$A$1:$ZZ$1, 0))</f>
        <v/>
      </c>
      <c r="B702">
        <f>INDEX(resultados!$A$2:$ZZ$1352, 696, MATCH($B$2, resultados!$A$1:$ZZ$1, 0))</f>
        <v/>
      </c>
      <c r="C702">
        <f>INDEX(resultados!$A$2:$ZZ$1352, 696, MATCH($B$3, resultados!$A$1:$ZZ$1, 0))</f>
        <v/>
      </c>
    </row>
    <row r="703">
      <c r="A703">
        <f>INDEX(resultados!$A$2:$ZZ$1352, 697, MATCH($B$1, resultados!$A$1:$ZZ$1, 0))</f>
        <v/>
      </c>
      <c r="B703">
        <f>INDEX(resultados!$A$2:$ZZ$1352, 697, MATCH($B$2, resultados!$A$1:$ZZ$1, 0))</f>
        <v/>
      </c>
      <c r="C703">
        <f>INDEX(resultados!$A$2:$ZZ$1352, 697, MATCH($B$3, resultados!$A$1:$ZZ$1, 0))</f>
        <v/>
      </c>
    </row>
    <row r="704">
      <c r="A704">
        <f>INDEX(resultados!$A$2:$ZZ$1352, 698, MATCH($B$1, resultados!$A$1:$ZZ$1, 0))</f>
        <v/>
      </c>
      <c r="B704">
        <f>INDEX(resultados!$A$2:$ZZ$1352, 698, MATCH($B$2, resultados!$A$1:$ZZ$1, 0))</f>
        <v/>
      </c>
      <c r="C704">
        <f>INDEX(resultados!$A$2:$ZZ$1352, 698, MATCH($B$3, resultados!$A$1:$ZZ$1, 0))</f>
        <v/>
      </c>
    </row>
    <row r="705">
      <c r="A705">
        <f>INDEX(resultados!$A$2:$ZZ$1352, 699, MATCH($B$1, resultados!$A$1:$ZZ$1, 0))</f>
        <v/>
      </c>
      <c r="B705">
        <f>INDEX(resultados!$A$2:$ZZ$1352, 699, MATCH($B$2, resultados!$A$1:$ZZ$1, 0))</f>
        <v/>
      </c>
      <c r="C705">
        <f>INDEX(resultados!$A$2:$ZZ$1352, 699, MATCH($B$3, resultados!$A$1:$ZZ$1, 0))</f>
        <v/>
      </c>
    </row>
    <row r="706">
      <c r="A706">
        <f>INDEX(resultados!$A$2:$ZZ$1352, 700, MATCH($B$1, resultados!$A$1:$ZZ$1, 0))</f>
        <v/>
      </c>
      <c r="B706">
        <f>INDEX(resultados!$A$2:$ZZ$1352, 700, MATCH($B$2, resultados!$A$1:$ZZ$1, 0))</f>
        <v/>
      </c>
      <c r="C706">
        <f>INDEX(resultados!$A$2:$ZZ$1352, 700, MATCH($B$3, resultados!$A$1:$ZZ$1, 0))</f>
        <v/>
      </c>
    </row>
    <row r="707">
      <c r="A707">
        <f>INDEX(resultados!$A$2:$ZZ$1352, 701, MATCH($B$1, resultados!$A$1:$ZZ$1, 0))</f>
        <v/>
      </c>
      <c r="B707">
        <f>INDEX(resultados!$A$2:$ZZ$1352, 701, MATCH($B$2, resultados!$A$1:$ZZ$1, 0))</f>
        <v/>
      </c>
      <c r="C707">
        <f>INDEX(resultados!$A$2:$ZZ$1352, 701, MATCH($B$3, resultados!$A$1:$ZZ$1, 0))</f>
        <v/>
      </c>
    </row>
    <row r="708">
      <c r="A708">
        <f>INDEX(resultados!$A$2:$ZZ$1352, 702, MATCH($B$1, resultados!$A$1:$ZZ$1, 0))</f>
        <v/>
      </c>
      <c r="B708">
        <f>INDEX(resultados!$A$2:$ZZ$1352, 702, MATCH($B$2, resultados!$A$1:$ZZ$1, 0))</f>
        <v/>
      </c>
      <c r="C708">
        <f>INDEX(resultados!$A$2:$ZZ$1352, 702, MATCH($B$3, resultados!$A$1:$ZZ$1, 0))</f>
        <v/>
      </c>
    </row>
    <row r="709">
      <c r="A709">
        <f>INDEX(resultados!$A$2:$ZZ$1352, 703, MATCH($B$1, resultados!$A$1:$ZZ$1, 0))</f>
        <v/>
      </c>
      <c r="B709">
        <f>INDEX(resultados!$A$2:$ZZ$1352, 703, MATCH($B$2, resultados!$A$1:$ZZ$1, 0))</f>
        <v/>
      </c>
      <c r="C709">
        <f>INDEX(resultados!$A$2:$ZZ$1352, 703, MATCH($B$3, resultados!$A$1:$ZZ$1, 0))</f>
        <v/>
      </c>
    </row>
    <row r="710">
      <c r="A710">
        <f>INDEX(resultados!$A$2:$ZZ$1352, 704, MATCH($B$1, resultados!$A$1:$ZZ$1, 0))</f>
        <v/>
      </c>
      <c r="B710">
        <f>INDEX(resultados!$A$2:$ZZ$1352, 704, MATCH($B$2, resultados!$A$1:$ZZ$1, 0))</f>
        <v/>
      </c>
      <c r="C710">
        <f>INDEX(resultados!$A$2:$ZZ$1352, 704, MATCH($B$3, resultados!$A$1:$ZZ$1, 0))</f>
        <v/>
      </c>
    </row>
    <row r="711">
      <c r="A711">
        <f>INDEX(resultados!$A$2:$ZZ$1352, 705, MATCH($B$1, resultados!$A$1:$ZZ$1, 0))</f>
        <v/>
      </c>
      <c r="B711">
        <f>INDEX(resultados!$A$2:$ZZ$1352, 705, MATCH($B$2, resultados!$A$1:$ZZ$1, 0))</f>
        <v/>
      </c>
      <c r="C711">
        <f>INDEX(resultados!$A$2:$ZZ$1352, 705, MATCH($B$3, resultados!$A$1:$ZZ$1, 0))</f>
        <v/>
      </c>
    </row>
    <row r="712">
      <c r="A712">
        <f>INDEX(resultados!$A$2:$ZZ$1352, 706, MATCH($B$1, resultados!$A$1:$ZZ$1, 0))</f>
        <v/>
      </c>
      <c r="B712">
        <f>INDEX(resultados!$A$2:$ZZ$1352, 706, MATCH($B$2, resultados!$A$1:$ZZ$1, 0))</f>
        <v/>
      </c>
      <c r="C712">
        <f>INDEX(resultados!$A$2:$ZZ$1352, 706, MATCH($B$3, resultados!$A$1:$ZZ$1, 0))</f>
        <v/>
      </c>
    </row>
    <row r="713">
      <c r="A713">
        <f>INDEX(resultados!$A$2:$ZZ$1352, 707, MATCH($B$1, resultados!$A$1:$ZZ$1, 0))</f>
        <v/>
      </c>
      <c r="B713">
        <f>INDEX(resultados!$A$2:$ZZ$1352, 707, MATCH($B$2, resultados!$A$1:$ZZ$1, 0))</f>
        <v/>
      </c>
      <c r="C713">
        <f>INDEX(resultados!$A$2:$ZZ$1352, 707, MATCH($B$3, resultados!$A$1:$ZZ$1, 0))</f>
        <v/>
      </c>
    </row>
    <row r="714">
      <c r="A714">
        <f>INDEX(resultados!$A$2:$ZZ$1352, 708, MATCH($B$1, resultados!$A$1:$ZZ$1, 0))</f>
        <v/>
      </c>
      <c r="B714">
        <f>INDEX(resultados!$A$2:$ZZ$1352, 708, MATCH($B$2, resultados!$A$1:$ZZ$1, 0))</f>
        <v/>
      </c>
      <c r="C714">
        <f>INDEX(resultados!$A$2:$ZZ$1352, 708, MATCH($B$3, resultados!$A$1:$ZZ$1, 0))</f>
        <v/>
      </c>
    </row>
    <row r="715">
      <c r="A715">
        <f>INDEX(resultados!$A$2:$ZZ$1352, 709, MATCH($B$1, resultados!$A$1:$ZZ$1, 0))</f>
        <v/>
      </c>
      <c r="B715">
        <f>INDEX(resultados!$A$2:$ZZ$1352, 709, MATCH($B$2, resultados!$A$1:$ZZ$1, 0))</f>
        <v/>
      </c>
      <c r="C715">
        <f>INDEX(resultados!$A$2:$ZZ$1352, 709, MATCH($B$3, resultados!$A$1:$ZZ$1, 0))</f>
        <v/>
      </c>
    </row>
    <row r="716">
      <c r="A716">
        <f>INDEX(resultados!$A$2:$ZZ$1352, 710, MATCH($B$1, resultados!$A$1:$ZZ$1, 0))</f>
        <v/>
      </c>
      <c r="B716">
        <f>INDEX(resultados!$A$2:$ZZ$1352, 710, MATCH($B$2, resultados!$A$1:$ZZ$1, 0))</f>
        <v/>
      </c>
      <c r="C716">
        <f>INDEX(resultados!$A$2:$ZZ$1352, 710, MATCH($B$3, resultados!$A$1:$ZZ$1, 0))</f>
        <v/>
      </c>
    </row>
    <row r="717">
      <c r="A717">
        <f>INDEX(resultados!$A$2:$ZZ$1352, 711, MATCH($B$1, resultados!$A$1:$ZZ$1, 0))</f>
        <v/>
      </c>
      <c r="B717">
        <f>INDEX(resultados!$A$2:$ZZ$1352, 711, MATCH($B$2, resultados!$A$1:$ZZ$1, 0))</f>
        <v/>
      </c>
      <c r="C717">
        <f>INDEX(resultados!$A$2:$ZZ$1352, 711, MATCH($B$3, resultados!$A$1:$ZZ$1, 0))</f>
        <v/>
      </c>
    </row>
    <row r="718">
      <c r="A718">
        <f>INDEX(resultados!$A$2:$ZZ$1352, 712, MATCH($B$1, resultados!$A$1:$ZZ$1, 0))</f>
        <v/>
      </c>
      <c r="B718">
        <f>INDEX(resultados!$A$2:$ZZ$1352, 712, MATCH($B$2, resultados!$A$1:$ZZ$1, 0))</f>
        <v/>
      </c>
      <c r="C718">
        <f>INDEX(resultados!$A$2:$ZZ$1352, 712, MATCH($B$3, resultados!$A$1:$ZZ$1, 0))</f>
        <v/>
      </c>
    </row>
    <row r="719">
      <c r="A719">
        <f>INDEX(resultados!$A$2:$ZZ$1352, 713, MATCH($B$1, resultados!$A$1:$ZZ$1, 0))</f>
        <v/>
      </c>
      <c r="B719">
        <f>INDEX(resultados!$A$2:$ZZ$1352, 713, MATCH($B$2, resultados!$A$1:$ZZ$1, 0))</f>
        <v/>
      </c>
      <c r="C719">
        <f>INDEX(resultados!$A$2:$ZZ$1352, 713, MATCH($B$3, resultados!$A$1:$ZZ$1, 0))</f>
        <v/>
      </c>
    </row>
    <row r="720">
      <c r="A720">
        <f>INDEX(resultados!$A$2:$ZZ$1352, 714, MATCH($B$1, resultados!$A$1:$ZZ$1, 0))</f>
        <v/>
      </c>
      <c r="B720">
        <f>INDEX(resultados!$A$2:$ZZ$1352, 714, MATCH($B$2, resultados!$A$1:$ZZ$1, 0))</f>
        <v/>
      </c>
      <c r="C720">
        <f>INDEX(resultados!$A$2:$ZZ$1352, 714, MATCH($B$3, resultados!$A$1:$ZZ$1, 0))</f>
        <v/>
      </c>
    </row>
    <row r="721">
      <c r="A721">
        <f>INDEX(resultados!$A$2:$ZZ$1352, 715, MATCH($B$1, resultados!$A$1:$ZZ$1, 0))</f>
        <v/>
      </c>
      <c r="B721">
        <f>INDEX(resultados!$A$2:$ZZ$1352, 715, MATCH($B$2, resultados!$A$1:$ZZ$1, 0))</f>
        <v/>
      </c>
      <c r="C721">
        <f>INDEX(resultados!$A$2:$ZZ$1352, 715, MATCH($B$3, resultados!$A$1:$ZZ$1, 0))</f>
        <v/>
      </c>
    </row>
    <row r="722">
      <c r="A722">
        <f>INDEX(resultados!$A$2:$ZZ$1352, 716, MATCH($B$1, resultados!$A$1:$ZZ$1, 0))</f>
        <v/>
      </c>
      <c r="B722">
        <f>INDEX(resultados!$A$2:$ZZ$1352, 716, MATCH($B$2, resultados!$A$1:$ZZ$1, 0))</f>
        <v/>
      </c>
      <c r="C722">
        <f>INDEX(resultados!$A$2:$ZZ$1352, 716, MATCH($B$3, resultados!$A$1:$ZZ$1, 0))</f>
        <v/>
      </c>
    </row>
    <row r="723">
      <c r="A723">
        <f>INDEX(resultados!$A$2:$ZZ$1352, 717, MATCH($B$1, resultados!$A$1:$ZZ$1, 0))</f>
        <v/>
      </c>
      <c r="B723">
        <f>INDEX(resultados!$A$2:$ZZ$1352, 717, MATCH($B$2, resultados!$A$1:$ZZ$1, 0))</f>
        <v/>
      </c>
      <c r="C723">
        <f>INDEX(resultados!$A$2:$ZZ$1352, 717, MATCH($B$3, resultados!$A$1:$ZZ$1, 0))</f>
        <v/>
      </c>
    </row>
    <row r="724">
      <c r="A724">
        <f>INDEX(resultados!$A$2:$ZZ$1352, 718, MATCH($B$1, resultados!$A$1:$ZZ$1, 0))</f>
        <v/>
      </c>
      <c r="B724">
        <f>INDEX(resultados!$A$2:$ZZ$1352, 718, MATCH($B$2, resultados!$A$1:$ZZ$1, 0))</f>
        <v/>
      </c>
      <c r="C724">
        <f>INDEX(resultados!$A$2:$ZZ$1352, 718, MATCH($B$3, resultados!$A$1:$ZZ$1, 0))</f>
        <v/>
      </c>
    </row>
    <row r="725">
      <c r="A725">
        <f>INDEX(resultados!$A$2:$ZZ$1352, 719, MATCH($B$1, resultados!$A$1:$ZZ$1, 0))</f>
        <v/>
      </c>
      <c r="B725">
        <f>INDEX(resultados!$A$2:$ZZ$1352, 719, MATCH($B$2, resultados!$A$1:$ZZ$1, 0))</f>
        <v/>
      </c>
      <c r="C725">
        <f>INDEX(resultados!$A$2:$ZZ$1352, 719, MATCH($B$3, resultados!$A$1:$ZZ$1, 0))</f>
        <v/>
      </c>
    </row>
    <row r="726">
      <c r="A726">
        <f>INDEX(resultados!$A$2:$ZZ$1352, 720, MATCH($B$1, resultados!$A$1:$ZZ$1, 0))</f>
        <v/>
      </c>
      <c r="B726">
        <f>INDEX(resultados!$A$2:$ZZ$1352, 720, MATCH($B$2, resultados!$A$1:$ZZ$1, 0))</f>
        <v/>
      </c>
      <c r="C726">
        <f>INDEX(resultados!$A$2:$ZZ$1352, 720, MATCH($B$3, resultados!$A$1:$ZZ$1, 0))</f>
        <v/>
      </c>
    </row>
    <row r="727">
      <c r="A727">
        <f>INDEX(resultados!$A$2:$ZZ$1352, 721, MATCH($B$1, resultados!$A$1:$ZZ$1, 0))</f>
        <v/>
      </c>
      <c r="B727">
        <f>INDEX(resultados!$A$2:$ZZ$1352, 721, MATCH($B$2, resultados!$A$1:$ZZ$1, 0))</f>
        <v/>
      </c>
      <c r="C727">
        <f>INDEX(resultados!$A$2:$ZZ$1352, 721, MATCH($B$3, resultados!$A$1:$ZZ$1, 0))</f>
        <v/>
      </c>
    </row>
    <row r="728">
      <c r="A728">
        <f>INDEX(resultados!$A$2:$ZZ$1352, 722, MATCH($B$1, resultados!$A$1:$ZZ$1, 0))</f>
        <v/>
      </c>
      <c r="B728">
        <f>INDEX(resultados!$A$2:$ZZ$1352, 722, MATCH($B$2, resultados!$A$1:$ZZ$1, 0))</f>
        <v/>
      </c>
      <c r="C728">
        <f>INDEX(resultados!$A$2:$ZZ$1352, 722, MATCH($B$3, resultados!$A$1:$ZZ$1, 0))</f>
        <v/>
      </c>
    </row>
    <row r="729">
      <c r="A729">
        <f>INDEX(resultados!$A$2:$ZZ$1352, 723, MATCH($B$1, resultados!$A$1:$ZZ$1, 0))</f>
        <v/>
      </c>
      <c r="B729">
        <f>INDEX(resultados!$A$2:$ZZ$1352, 723, MATCH($B$2, resultados!$A$1:$ZZ$1, 0))</f>
        <v/>
      </c>
      <c r="C729">
        <f>INDEX(resultados!$A$2:$ZZ$1352, 723, MATCH($B$3, resultados!$A$1:$ZZ$1, 0))</f>
        <v/>
      </c>
    </row>
    <row r="730">
      <c r="A730">
        <f>INDEX(resultados!$A$2:$ZZ$1352, 724, MATCH($B$1, resultados!$A$1:$ZZ$1, 0))</f>
        <v/>
      </c>
      <c r="B730">
        <f>INDEX(resultados!$A$2:$ZZ$1352, 724, MATCH($B$2, resultados!$A$1:$ZZ$1, 0))</f>
        <v/>
      </c>
      <c r="C730">
        <f>INDEX(resultados!$A$2:$ZZ$1352, 724, MATCH($B$3, resultados!$A$1:$ZZ$1, 0))</f>
        <v/>
      </c>
    </row>
    <row r="731">
      <c r="A731">
        <f>INDEX(resultados!$A$2:$ZZ$1352, 725, MATCH($B$1, resultados!$A$1:$ZZ$1, 0))</f>
        <v/>
      </c>
      <c r="B731">
        <f>INDEX(resultados!$A$2:$ZZ$1352, 725, MATCH($B$2, resultados!$A$1:$ZZ$1, 0))</f>
        <v/>
      </c>
      <c r="C731">
        <f>INDEX(resultados!$A$2:$ZZ$1352, 725, MATCH($B$3, resultados!$A$1:$ZZ$1, 0))</f>
        <v/>
      </c>
    </row>
    <row r="732">
      <c r="A732">
        <f>INDEX(resultados!$A$2:$ZZ$1352, 726, MATCH($B$1, resultados!$A$1:$ZZ$1, 0))</f>
        <v/>
      </c>
      <c r="B732">
        <f>INDEX(resultados!$A$2:$ZZ$1352, 726, MATCH($B$2, resultados!$A$1:$ZZ$1, 0))</f>
        <v/>
      </c>
      <c r="C732">
        <f>INDEX(resultados!$A$2:$ZZ$1352, 726, MATCH($B$3, resultados!$A$1:$ZZ$1, 0))</f>
        <v/>
      </c>
    </row>
    <row r="733">
      <c r="A733">
        <f>INDEX(resultados!$A$2:$ZZ$1352, 727, MATCH($B$1, resultados!$A$1:$ZZ$1, 0))</f>
        <v/>
      </c>
      <c r="B733">
        <f>INDEX(resultados!$A$2:$ZZ$1352, 727, MATCH($B$2, resultados!$A$1:$ZZ$1, 0))</f>
        <v/>
      </c>
      <c r="C733">
        <f>INDEX(resultados!$A$2:$ZZ$1352, 727, MATCH($B$3, resultados!$A$1:$ZZ$1, 0))</f>
        <v/>
      </c>
    </row>
    <row r="734">
      <c r="A734">
        <f>INDEX(resultados!$A$2:$ZZ$1352, 728, MATCH($B$1, resultados!$A$1:$ZZ$1, 0))</f>
        <v/>
      </c>
      <c r="B734">
        <f>INDEX(resultados!$A$2:$ZZ$1352, 728, MATCH($B$2, resultados!$A$1:$ZZ$1, 0))</f>
        <v/>
      </c>
      <c r="C734">
        <f>INDEX(resultados!$A$2:$ZZ$1352, 728, MATCH($B$3, resultados!$A$1:$ZZ$1, 0))</f>
        <v/>
      </c>
    </row>
    <row r="735">
      <c r="A735">
        <f>INDEX(resultados!$A$2:$ZZ$1352, 729, MATCH($B$1, resultados!$A$1:$ZZ$1, 0))</f>
        <v/>
      </c>
      <c r="B735">
        <f>INDEX(resultados!$A$2:$ZZ$1352, 729, MATCH($B$2, resultados!$A$1:$ZZ$1, 0))</f>
        <v/>
      </c>
      <c r="C735">
        <f>INDEX(resultados!$A$2:$ZZ$1352, 729, MATCH($B$3, resultados!$A$1:$ZZ$1, 0))</f>
        <v/>
      </c>
    </row>
    <row r="736">
      <c r="A736">
        <f>INDEX(resultados!$A$2:$ZZ$1352, 730, MATCH($B$1, resultados!$A$1:$ZZ$1, 0))</f>
        <v/>
      </c>
      <c r="B736">
        <f>INDEX(resultados!$A$2:$ZZ$1352, 730, MATCH($B$2, resultados!$A$1:$ZZ$1, 0))</f>
        <v/>
      </c>
      <c r="C736">
        <f>INDEX(resultados!$A$2:$ZZ$1352, 730, MATCH($B$3, resultados!$A$1:$ZZ$1, 0))</f>
        <v/>
      </c>
    </row>
    <row r="737">
      <c r="A737">
        <f>INDEX(resultados!$A$2:$ZZ$1352, 731, MATCH($B$1, resultados!$A$1:$ZZ$1, 0))</f>
        <v/>
      </c>
      <c r="B737">
        <f>INDEX(resultados!$A$2:$ZZ$1352, 731, MATCH($B$2, resultados!$A$1:$ZZ$1, 0))</f>
        <v/>
      </c>
      <c r="C737">
        <f>INDEX(resultados!$A$2:$ZZ$1352, 731, MATCH($B$3, resultados!$A$1:$ZZ$1, 0))</f>
        <v/>
      </c>
    </row>
    <row r="738">
      <c r="A738">
        <f>INDEX(resultados!$A$2:$ZZ$1352, 732, MATCH($B$1, resultados!$A$1:$ZZ$1, 0))</f>
        <v/>
      </c>
      <c r="B738">
        <f>INDEX(resultados!$A$2:$ZZ$1352, 732, MATCH($B$2, resultados!$A$1:$ZZ$1, 0))</f>
        <v/>
      </c>
      <c r="C738">
        <f>INDEX(resultados!$A$2:$ZZ$1352, 732, MATCH($B$3, resultados!$A$1:$ZZ$1, 0))</f>
        <v/>
      </c>
    </row>
    <row r="739">
      <c r="A739">
        <f>INDEX(resultados!$A$2:$ZZ$1352, 733, MATCH($B$1, resultados!$A$1:$ZZ$1, 0))</f>
        <v/>
      </c>
      <c r="B739">
        <f>INDEX(resultados!$A$2:$ZZ$1352, 733, MATCH($B$2, resultados!$A$1:$ZZ$1, 0))</f>
        <v/>
      </c>
      <c r="C739">
        <f>INDEX(resultados!$A$2:$ZZ$1352, 733, MATCH($B$3, resultados!$A$1:$ZZ$1, 0))</f>
        <v/>
      </c>
    </row>
    <row r="740">
      <c r="A740">
        <f>INDEX(resultados!$A$2:$ZZ$1352, 734, MATCH($B$1, resultados!$A$1:$ZZ$1, 0))</f>
        <v/>
      </c>
      <c r="B740">
        <f>INDEX(resultados!$A$2:$ZZ$1352, 734, MATCH($B$2, resultados!$A$1:$ZZ$1, 0))</f>
        <v/>
      </c>
      <c r="C740">
        <f>INDEX(resultados!$A$2:$ZZ$1352, 734, MATCH($B$3, resultados!$A$1:$ZZ$1, 0))</f>
        <v/>
      </c>
    </row>
    <row r="741">
      <c r="A741">
        <f>INDEX(resultados!$A$2:$ZZ$1352, 735, MATCH($B$1, resultados!$A$1:$ZZ$1, 0))</f>
        <v/>
      </c>
      <c r="B741">
        <f>INDEX(resultados!$A$2:$ZZ$1352, 735, MATCH($B$2, resultados!$A$1:$ZZ$1, 0))</f>
        <v/>
      </c>
      <c r="C741">
        <f>INDEX(resultados!$A$2:$ZZ$1352, 735, MATCH($B$3, resultados!$A$1:$ZZ$1, 0))</f>
        <v/>
      </c>
    </row>
    <row r="742">
      <c r="A742">
        <f>INDEX(resultados!$A$2:$ZZ$1352, 736, MATCH($B$1, resultados!$A$1:$ZZ$1, 0))</f>
        <v/>
      </c>
      <c r="B742">
        <f>INDEX(resultados!$A$2:$ZZ$1352, 736, MATCH($B$2, resultados!$A$1:$ZZ$1, 0))</f>
        <v/>
      </c>
      <c r="C742">
        <f>INDEX(resultados!$A$2:$ZZ$1352, 736, MATCH($B$3, resultados!$A$1:$ZZ$1, 0))</f>
        <v/>
      </c>
    </row>
    <row r="743">
      <c r="A743">
        <f>INDEX(resultados!$A$2:$ZZ$1352, 737, MATCH($B$1, resultados!$A$1:$ZZ$1, 0))</f>
        <v/>
      </c>
      <c r="B743">
        <f>INDEX(resultados!$A$2:$ZZ$1352, 737, MATCH($B$2, resultados!$A$1:$ZZ$1, 0))</f>
        <v/>
      </c>
      <c r="C743">
        <f>INDEX(resultados!$A$2:$ZZ$1352, 737, MATCH($B$3, resultados!$A$1:$ZZ$1, 0))</f>
        <v/>
      </c>
    </row>
    <row r="744">
      <c r="A744">
        <f>INDEX(resultados!$A$2:$ZZ$1352, 738, MATCH($B$1, resultados!$A$1:$ZZ$1, 0))</f>
        <v/>
      </c>
      <c r="B744">
        <f>INDEX(resultados!$A$2:$ZZ$1352, 738, MATCH($B$2, resultados!$A$1:$ZZ$1, 0))</f>
        <v/>
      </c>
      <c r="C744">
        <f>INDEX(resultados!$A$2:$ZZ$1352, 738, MATCH($B$3, resultados!$A$1:$ZZ$1, 0))</f>
        <v/>
      </c>
    </row>
    <row r="745">
      <c r="A745">
        <f>INDEX(resultados!$A$2:$ZZ$1352, 739, MATCH($B$1, resultados!$A$1:$ZZ$1, 0))</f>
        <v/>
      </c>
      <c r="B745">
        <f>INDEX(resultados!$A$2:$ZZ$1352, 739, MATCH($B$2, resultados!$A$1:$ZZ$1, 0))</f>
        <v/>
      </c>
      <c r="C745">
        <f>INDEX(resultados!$A$2:$ZZ$1352, 739, MATCH($B$3, resultados!$A$1:$ZZ$1, 0))</f>
        <v/>
      </c>
    </row>
    <row r="746">
      <c r="A746">
        <f>INDEX(resultados!$A$2:$ZZ$1352, 740, MATCH($B$1, resultados!$A$1:$ZZ$1, 0))</f>
        <v/>
      </c>
      <c r="B746">
        <f>INDEX(resultados!$A$2:$ZZ$1352, 740, MATCH($B$2, resultados!$A$1:$ZZ$1, 0))</f>
        <v/>
      </c>
      <c r="C746">
        <f>INDEX(resultados!$A$2:$ZZ$1352, 740, MATCH($B$3, resultados!$A$1:$ZZ$1, 0))</f>
        <v/>
      </c>
    </row>
    <row r="747">
      <c r="A747">
        <f>INDEX(resultados!$A$2:$ZZ$1352, 741, MATCH($B$1, resultados!$A$1:$ZZ$1, 0))</f>
        <v/>
      </c>
      <c r="B747">
        <f>INDEX(resultados!$A$2:$ZZ$1352, 741, MATCH($B$2, resultados!$A$1:$ZZ$1, 0))</f>
        <v/>
      </c>
      <c r="C747">
        <f>INDEX(resultados!$A$2:$ZZ$1352, 741, MATCH($B$3, resultados!$A$1:$ZZ$1, 0))</f>
        <v/>
      </c>
    </row>
    <row r="748">
      <c r="A748">
        <f>INDEX(resultados!$A$2:$ZZ$1352, 742, MATCH($B$1, resultados!$A$1:$ZZ$1, 0))</f>
        <v/>
      </c>
      <c r="B748">
        <f>INDEX(resultados!$A$2:$ZZ$1352, 742, MATCH($B$2, resultados!$A$1:$ZZ$1, 0))</f>
        <v/>
      </c>
      <c r="C748">
        <f>INDEX(resultados!$A$2:$ZZ$1352, 742, MATCH($B$3, resultados!$A$1:$ZZ$1, 0))</f>
        <v/>
      </c>
    </row>
    <row r="749">
      <c r="A749">
        <f>INDEX(resultados!$A$2:$ZZ$1352, 743, MATCH($B$1, resultados!$A$1:$ZZ$1, 0))</f>
        <v/>
      </c>
      <c r="B749">
        <f>INDEX(resultados!$A$2:$ZZ$1352, 743, MATCH($B$2, resultados!$A$1:$ZZ$1, 0))</f>
        <v/>
      </c>
      <c r="C749">
        <f>INDEX(resultados!$A$2:$ZZ$1352, 743, MATCH($B$3, resultados!$A$1:$ZZ$1, 0))</f>
        <v/>
      </c>
    </row>
    <row r="750">
      <c r="A750">
        <f>INDEX(resultados!$A$2:$ZZ$1352, 744, MATCH($B$1, resultados!$A$1:$ZZ$1, 0))</f>
        <v/>
      </c>
      <c r="B750">
        <f>INDEX(resultados!$A$2:$ZZ$1352, 744, MATCH($B$2, resultados!$A$1:$ZZ$1, 0))</f>
        <v/>
      </c>
      <c r="C750">
        <f>INDEX(resultados!$A$2:$ZZ$1352, 744, MATCH($B$3, resultados!$A$1:$ZZ$1, 0))</f>
        <v/>
      </c>
    </row>
    <row r="751">
      <c r="A751">
        <f>INDEX(resultados!$A$2:$ZZ$1352, 745, MATCH($B$1, resultados!$A$1:$ZZ$1, 0))</f>
        <v/>
      </c>
      <c r="B751">
        <f>INDEX(resultados!$A$2:$ZZ$1352, 745, MATCH($B$2, resultados!$A$1:$ZZ$1, 0))</f>
        <v/>
      </c>
      <c r="C751">
        <f>INDEX(resultados!$A$2:$ZZ$1352, 745, MATCH($B$3, resultados!$A$1:$ZZ$1, 0))</f>
        <v/>
      </c>
    </row>
    <row r="752">
      <c r="A752">
        <f>INDEX(resultados!$A$2:$ZZ$1352, 746, MATCH($B$1, resultados!$A$1:$ZZ$1, 0))</f>
        <v/>
      </c>
      <c r="B752">
        <f>INDEX(resultados!$A$2:$ZZ$1352, 746, MATCH($B$2, resultados!$A$1:$ZZ$1, 0))</f>
        <v/>
      </c>
      <c r="C752">
        <f>INDEX(resultados!$A$2:$ZZ$1352, 746, MATCH($B$3, resultados!$A$1:$ZZ$1, 0))</f>
        <v/>
      </c>
    </row>
    <row r="753">
      <c r="A753">
        <f>INDEX(resultados!$A$2:$ZZ$1352, 747, MATCH($B$1, resultados!$A$1:$ZZ$1, 0))</f>
        <v/>
      </c>
      <c r="B753">
        <f>INDEX(resultados!$A$2:$ZZ$1352, 747, MATCH($B$2, resultados!$A$1:$ZZ$1, 0))</f>
        <v/>
      </c>
      <c r="C753">
        <f>INDEX(resultados!$A$2:$ZZ$1352, 747, MATCH($B$3, resultados!$A$1:$ZZ$1, 0))</f>
        <v/>
      </c>
    </row>
    <row r="754">
      <c r="A754">
        <f>INDEX(resultados!$A$2:$ZZ$1352, 748, MATCH($B$1, resultados!$A$1:$ZZ$1, 0))</f>
        <v/>
      </c>
      <c r="B754">
        <f>INDEX(resultados!$A$2:$ZZ$1352, 748, MATCH($B$2, resultados!$A$1:$ZZ$1, 0))</f>
        <v/>
      </c>
      <c r="C754">
        <f>INDEX(resultados!$A$2:$ZZ$1352, 748, MATCH($B$3, resultados!$A$1:$ZZ$1, 0))</f>
        <v/>
      </c>
    </row>
    <row r="755">
      <c r="A755">
        <f>INDEX(resultados!$A$2:$ZZ$1352, 749, MATCH($B$1, resultados!$A$1:$ZZ$1, 0))</f>
        <v/>
      </c>
      <c r="B755">
        <f>INDEX(resultados!$A$2:$ZZ$1352, 749, MATCH($B$2, resultados!$A$1:$ZZ$1, 0))</f>
        <v/>
      </c>
      <c r="C755">
        <f>INDEX(resultados!$A$2:$ZZ$1352, 749, MATCH($B$3, resultados!$A$1:$ZZ$1, 0))</f>
        <v/>
      </c>
    </row>
    <row r="756">
      <c r="A756">
        <f>INDEX(resultados!$A$2:$ZZ$1352, 750, MATCH($B$1, resultados!$A$1:$ZZ$1, 0))</f>
        <v/>
      </c>
      <c r="B756">
        <f>INDEX(resultados!$A$2:$ZZ$1352, 750, MATCH($B$2, resultados!$A$1:$ZZ$1, 0))</f>
        <v/>
      </c>
      <c r="C756">
        <f>INDEX(resultados!$A$2:$ZZ$1352, 750, MATCH($B$3, resultados!$A$1:$ZZ$1, 0))</f>
        <v/>
      </c>
    </row>
    <row r="757">
      <c r="A757">
        <f>INDEX(resultados!$A$2:$ZZ$1352, 751, MATCH($B$1, resultados!$A$1:$ZZ$1, 0))</f>
        <v/>
      </c>
      <c r="B757">
        <f>INDEX(resultados!$A$2:$ZZ$1352, 751, MATCH($B$2, resultados!$A$1:$ZZ$1, 0))</f>
        <v/>
      </c>
      <c r="C757">
        <f>INDEX(resultados!$A$2:$ZZ$1352, 751, MATCH($B$3, resultados!$A$1:$ZZ$1, 0))</f>
        <v/>
      </c>
    </row>
    <row r="758">
      <c r="A758">
        <f>INDEX(resultados!$A$2:$ZZ$1352, 752, MATCH($B$1, resultados!$A$1:$ZZ$1, 0))</f>
        <v/>
      </c>
      <c r="B758">
        <f>INDEX(resultados!$A$2:$ZZ$1352, 752, MATCH($B$2, resultados!$A$1:$ZZ$1, 0))</f>
        <v/>
      </c>
      <c r="C758">
        <f>INDEX(resultados!$A$2:$ZZ$1352, 752, MATCH($B$3, resultados!$A$1:$ZZ$1, 0))</f>
        <v/>
      </c>
    </row>
    <row r="759">
      <c r="A759">
        <f>INDEX(resultados!$A$2:$ZZ$1352, 753, MATCH($B$1, resultados!$A$1:$ZZ$1, 0))</f>
        <v/>
      </c>
      <c r="B759">
        <f>INDEX(resultados!$A$2:$ZZ$1352, 753, MATCH($B$2, resultados!$A$1:$ZZ$1, 0))</f>
        <v/>
      </c>
      <c r="C759">
        <f>INDEX(resultados!$A$2:$ZZ$1352, 753, MATCH($B$3, resultados!$A$1:$ZZ$1, 0))</f>
        <v/>
      </c>
    </row>
    <row r="760">
      <c r="A760">
        <f>INDEX(resultados!$A$2:$ZZ$1352, 754, MATCH($B$1, resultados!$A$1:$ZZ$1, 0))</f>
        <v/>
      </c>
      <c r="B760">
        <f>INDEX(resultados!$A$2:$ZZ$1352, 754, MATCH($B$2, resultados!$A$1:$ZZ$1, 0))</f>
        <v/>
      </c>
      <c r="C760">
        <f>INDEX(resultados!$A$2:$ZZ$1352, 754, MATCH($B$3, resultados!$A$1:$ZZ$1, 0))</f>
        <v/>
      </c>
    </row>
    <row r="761">
      <c r="A761">
        <f>INDEX(resultados!$A$2:$ZZ$1352, 755, MATCH($B$1, resultados!$A$1:$ZZ$1, 0))</f>
        <v/>
      </c>
      <c r="B761">
        <f>INDEX(resultados!$A$2:$ZZ$1352, 755, MATCH($B$2, resultados!$A$1:$ZZ$1, 0))</f>
        <v/>
      </c>
      <c r="C761">
        <f>INDEX(resultados!$A$2:$ZZ$1352, 755, MATCH($B$3, resultados!$A$1:$ZZ$1, 0))</f>
        <v/>
      </c>
    </row>
    <row r="762">
      <c r="A762">
        <f>INDEX(resultados!$A$2:$ZZ$1352, 756, MATCH($B$1, resultados!$A$1:$ZZ$1, 0))</f>
        <v/>
      </c>
      <c r="B762">
        <f>INDEX(resultados!$A$2:$ZZ$1352, 756, MATCH($B$2, resultados!$A$1:$ZZ$1, 0))</f>
        <v/>
      </c>
      <c r="C762">
        <f>INDEX(resultados!$A$2:$ZZ$1352, 756, MATCH($B$3, resultados!$A$1:$ZZ$1, 0))</f>
        <v/>
      </c>
    </row>
    <row r="763">
      <c r="A763">
        <f>INDEX(resultados!$A$2:$ZZ$1352, 757, MATCH($B$1, resultados!$A$1:$ZZ$1, 0))</f>
        <v/>
      </c>
      <c r="B763">
        <f>INDEX(resultados!$A$2:$ZZ$1352, 757, MATCH($B$2, resultados!$A$1:$ZZ$1, 0))</f>
        <v/>
      </c>
      <c r="C763">
        <f>INDEX(resultados!$A$2:$ZZ$1352, 757, MATCH($B$3, resultados!$A$1:$ZZ$1, 0))</f>
        <v/>
      </c>
    </row>
    <row r="764">
      <c r="A764">
        <f>INDEX(resultados!$A$2:$ZZ$1352, 758, MATCH($B$1, resultados!$A$1:$ZZ$1, 0))</f>
        <v/>
      </c>
      <c r="B764">
        <f>INDEX(resultados!$A$2:$ZZ$1352, 758, MATCH($B$2, resultados!$A$1:$ZZ$1, 0))</f>
        <v/>
      </c>
      <c r="C764">
        <f>INDEX(resultados!$A$2:$ZZ$1352, 758, MATCH($B$3, resultados!$A$1:$ZZ$1, 0))</f>
        <v/>
      </c>
    </row>
    <row r="765">
      <c r="A765">
        <f>INDEX(resultados!$A$2:$ZZ$1352, 759, MATCH($B$1, resultados!$A$1:$ZZ$1, 0))</f>
        <v/>
      </c>
      <c r="B765">
        <f>INDEX(resultados!$A$2:$ZZ$1352, 759, MATCH($B$2, resultados!$A$1:$ZZ$1, 0))</f>
        <v/>
      </c>
      <c r="C765">
        <f>INDEX(resultados!$A$2:$ZZ$1352, 759, MATCH($B$3, resultados!$A$1:$ZZ$1, 0))</f>
        <v/>
      </c>
    </row>
    <row r="766">
      <c r="A766">
        <f>INDEX(resultados!$A$2:$ZZ$1352, 760, MATCH($B$1, resultados!$A$1:$ZZ$1, 0))</f>
        <v/>
      </c>
      <c r="B766">
        <f>INDEX(resultados!$A$2:$ZZ$1352, 760, MATCH($B$2, resultados!$A$1:$ZZ$1, 0))</f>
        <v/>
      </c>
      <c r="C766">
        <f>INDEX(resultados!$A$2:$ZZ$1352, 760, MATCH($B$3, resultados!$A$1:$ZZ$1, 0))</f>
        <v/>
      </c>
    </row>
    <row r="767">
      <c r="A767">
        <f>INDEX(resultados!$A$2:$ZZ$1352, 761, MATCH($B$1, resultados!$A$1:$ZZ$1, 0))</f>
        <v/>
      </c>
      <c r="B767">
        <f>INDEX(resultados!$A$2:$ZZ$1352, 761, MATCH($B$2, resultados!$A$1:$ZZ$1, 0))</f>
        <v/>
      </c>
      <c r="C767">
        <f>INDEX(resultados!$A$2:$ZZ$1352, 761, MATCH($B$3, resultados!$A$1:$ZZ$1, 0))</f>
        <v/>
      </c>
    </row>
    <row r="768">
      <c r="A768">
        <f>INDEX(resultados!$A$2:$ZZ$1352, 762, MATCH($B$1, resultados!$A$1:$ZZ$1, 0))</f>
        <v/>
      </c>
      <c r="B768">
        <f>INDEX(resultados!$A$2:$ZZ$1352, 762, MATCH($B$2, resultados!$A$1:$ZZ$1, 0))</f>
        <v/>
      </c>
      <c r="C768">
        <f>INDEX(resultados!$A$2:$ZZ$1352, 762, MATCH($B$3, resultados!$A$1:$ZZ$1, 0))</f>
        <v/>
      </c>
    </row>
    <row r="769">
      <c r="A769">
        <f>INDEX(resultados!$A$2:$ZZ$1352, 763, MATCH($B$1, resultados!$A$1:$ZZ$1, 0))</f>
        <v/>
      </c>
      <c r="B769">
        <f>INDEX(resultados!$A$2:$ZZ$1352, 763, MATCH($B$2, resultados!$A$1:$ZZ$1, 0))</f>
        <v/>
      </c>
      <c r="C769">
        <f>INDEX(resultados!$A$2:$ZZ$1352, 763, MATCH($B$3, resultados!$A$1:$ZZ$1, 0))</f>
        <v/>
      </c>
    </row>
    <row r="770">
      <c r="A770">
        <f>INDEX(resultados!$A$2:$ZZ$1352, 764, MATCH($B$1, resultados!$A$1:$ZZ$1, 0))</f>
        <v/>
      </c>
      <c r="B770">
        <f>INDEX(resultados!$A$2:$ZZ$1352, 764, MATCH($B$2, resultados!$A$1:$ZZ$1, 0))</f>
        <v/>
      </c>
      <c r="C770">
        <f>INDEX(resultados!$A$2:$ZZ$1352, 764, MATCH($B$3, resultados!$A$1:$ZZ$1, 0))</f>
        <v/>
      </c>
    </row>
    <row r="771">
      <c r="A771">
        <f>INDEX(resultados!$A$2:$ZZ$1352, 765, MATCH($B$1, resultados!$A$1:$ZZ$1, 0))</f>
        <v/>
      </c>
      <c r="B771">
        <f>INDEX(resultados!$A$2:$ZZ$1352, 765, MATCH($B$2, resultados!$A$1:$ZZ$1, 0))</f>
        <v/>
      </c>
      <c r="C771">
        <f>INDEX(resultados!$A$2:$ZZ$1352, 765, MATCH($B$3, resultados!$A$1:$ZZ$1, 0))</f>
        <v/>
      </c>
    </row>
    <row r="772">
      <c r="A772">
        <f>INDEX(resultados!$A$2:$ZZ$1352, 766, MATCH($B$1, resultados!$A$1:$ZZ$1, 0))</f>
        <v/>
      </c>
      <c r="B772">
        <f>INDEX(resultados!$A$2:$ZZ$1352, 766, MATCH($B$2, resultados!$A$1:$ZZ$1, 0))</f>
        <v/>
      </c>
      <c r="C772">
        <f>INDEX(resultados!$A$2:$ZZ$1352, 766, MATCH($B$3, resultados!$A$1:$ZZ$1, 0))</f>
        <v/>
      </c>
    </row>
    <row r="773">
      <c r="A773">
        <f>INDEX(resultados!$A$2:$ZZ$1352, 767, MATCH($B$1, resultados!$A$1:$ZZ$1, 0))</f>
        <v/>
      </c>
      <c r="B773">
        <f>INDEX(resultados!$A$2:$ZZ$1352, 767, MATCH($B$2, resultados!$A$1:$ZZ$1, 0))</f>
        <v/>
      </c>
      <c r="C773">
        <f>INDEX(resultados!$A$2:$ZZ$1352, 767, MATCH($B$3, resultados!$A$1:$ZZ$1, 0))</f>
        <v/>
      </c>
    </row>
    <row r="774">
      <c r="A774">
        <f>INDEX(resultados!$A$2:$ZZ$1352, 768, MATCH($B$1, resultados!$A$1:$ZZ$1, 0))</f>
        <v/>
      </c>
      <c r="B774">
        <f>INDEX(resultados!$A$2:$ZZ$1352, 768, MATCH($B$2, resultados!$A$1:$ZZ$1, 0))</f>
        <v/>
      </c>
      <c r="C774">
        <f>INDEX(resultados!$A$2:$ZZ$1352, 768, MATCH($B$3, resultados!$A$1:$ZZ$1, 0))</f>
        <v/>
      </c>
    </row>
    <row r="775">
      <c r="A775">
        <f>INDEX(resultados!$A$2:$ZZ$1352, 769, MATCH($B$1, resultados!$A$1:$ZZ$1, 0))</f>
        <v/>
      </c>
      <c r="B775">
        <f>INDEX(resultados!$A$2:$ZZ$1352, 769, MATCH($B$2, resultados!$A$1:$ZZ$1, 0))</f>
        <v/>
      </c>
      <c r="C775">
        <f>INDEX(resultados!$A$2:$ZZ$1352, 769, MATCH($B$3, resultados!$A$1:$ZZ$1, 0))</f>
        <v/>
      </c>
    </row>
    <row r="776">
      <c r="A776">
        <f>INDEX(resultados!$A$2:$ZZ$1352, 770, MATCH($B$1, resultados!$A$1:$ZZ$1, 0))</f>
        <v/>
      </c>
      <c r="B776">
        <f>INDEX(resultados!$A$2:$ZZ$1352, 770, MATCH($B$2, resultados!$A$1:$ZZ$1, 0))</f>
        <v/>
      </c>
      <c r="C776">
        <f>INDEX(resultados!$A$2:$ZZ$1352, 770, MATCH($B$3, resultados!$A$1:$ZZ$1, 0))</f>
        <v/>
      </c>
    </row>
    <row r="777">
      <c r="A777">
        <f>INDEX(resultados!$A$2:$ZZ$1352, 771, MATCH($B$1, resultados!$A$1:$ZZ$1, 0))</f>
        <v/>
      </c>
      <c r="B777">
        <f>INDEX(resultados!$A$2:$ZZ$1352, 771, MATCH($B$2, resultados!$A$1:$ZZ$1, 0))</f>
        <v/>
      </c>
      <c r="C777">
        <f>INDEX(resultados!$A$2:$ZZ$1352, 771, MATCH($B$3, resultados!$A$1:$ZZ$1, 0))</f>
        <v/>
      </c>
    </row>
    <row r="778">
      <c r="A778">
        <f>INDEX(resultados!$A$2:$ZZ$1352, 772, MATCH($B$1, resultados!$A$1:$ZZ$1, 0))</f>
        <v/>
      </c>
      <c r="B778">
        <f>INDEX(resultados!$A$2:$ZZ$1352, 772, MATCH($B$2, resultados!$A$1:$ZZ$1, 0))</f>
        <v/>
      </c>
      <c r="C778">
        <f>INDEX(resultados!$A$2:$ZZ$1352, 772, MATCH($B$3, resultados!$A$1:$ZZ$1, 0))</f>
        <v/>
      </c>
    </row>
    <row r="779">
      <c r="A779">
        <f>INDEX(resultados!$A$2:$ZZ$1352, 773, MATCH($B$1, resultados!$A$1:$ZZ$1, 0))</f>
        <v/>
      </c>
      <c r="B779">
        <f>INDEX(resultados!$A$2:$ZZ$1352, 773, MATCH($B$2, resultados!$A$1:$ZZ$1, 0))</f>
        <v/>
      </c>
      <c r="C779">
        <f>INDEX(resultados!$A$2:$ZZ$1352, 773, MATCH($B$3, resultados!$A$1:$ZZ$1, 0))</f>
        <v/>
      </c>
    </row>
    <row r="780">
      <c r="A780">
        <f>INDEX(resultados!$A$2:$ZZ$1352, 774, MATCH($B$1, resultados!$A$1:$ZZ$1, 0))</f>
        <v/>
      </c>
      <c r="B780">
        <f>INDEX(resultados!$A$2:$ZZ$1352, 774, MATCH($B$2, resultados!$A$1:$ZZ$1, 0))</f>
        <v/>
      </c>
      <c r="C780">
        <f>INDEX(resultados!$A$2:$ZZ$1352, 774, MATCH($B$3, resultados!$A$1:$ZZ$1, 0))</f>
        <v/>
      </c>
    </row>
    <row r="781">
      <c r="A781">
        <f>INDEX(resultados!$A$2:$ZZ$1352, 775, MATCH($B$1, resultados!$A$1:$ZZ$1, 0))</f>
        <v/>
      </c>
      <c r="B781">
        <f>INDEX(resultados!$A$2:$ZZ$1352, 775, MATCH($B$2, resultados!$A$1:$ZZ$1, 0))</f>
        <v/>
      </c>
      <c r="C781">
        <f>INDEX(resultados!$A$2:$ZZ$1352, 775, MATCH($B$3, resultados!$A$1:$ZZ$1, 0))</f>
        <v/>
      </c>
    </row>
    <row r="782">
      <c r="A782">
        <f>INDEX(resultados!$A$2:$ZZ$1352, 776, MATCH($B$1, resultados!$A$1:$ZZ$1, 0))</f>
        <v/>
      </c>
      <c r="B782">
        <f>INDEX(resultados!$A$2:$ZZ$1352, 776, MATCH($B$2, resultados!$A$1:$ZZ$1, 0))</f>
        <v/>
      </c>
      <c r="C782">
        <f>INDEX(resultados!$A$2:$ZZ$1352, 776, MATCH($B$3, resultados!$A$1:$ZZ$1, 0))</f>
        <v/>
      </c>
    </row>
    <row r="783">
      <c r="A783">
        <f>INDEX(resultados!$A$2:$ZZ$1352, 777, MATCH($B$1, resultados!$A$1:$ZZ$1, 0))</f>
        <v/>
      </c>
      <c r="B783">
        <f>INDEX(resultados!$A$2:$ZZ$1352, 777, MATCH($B$2, resultados!$A$1:$ZZ$1, 0))</f>
        <v/>
      </c>
      <c r="C783">
        <f>INDEX(resultados!$A$2:$ZZ$1352, 777, MATCH($B$3, resultados!$A$1:$ZZ$1, 0))</f>
        <v/>
      </c>
    </row>
    <row r="784">
      <c r="A784">
        <f>INDEX(resultados!$A$2:$ZZ$1352, 778, MATCH($B$1, resultados!$A$1:$ZZ$1, 0))</f>
        <v/>
      </c>
      <c r="B784">
        <f>INDEX(resultados!$A$2:$ZZ$1352, 778, MATCH($B$2, resultados!$A$1:$ZZ$1, 0))</f>
        <v/>
      </c>
      <c r="C784">
        <f>INDEX(resultados!$A$2:$ZZ$1352, 778, MATCH($B$3, resultados!$A$1:$ZZ$1, 0))</f>
        <v/>
      </c>
    </row>
    <row r="785">
      <c r="A785">
        <f>INDEX(resultados!$A$2:$ZZ$1352, 779, MATCH($B$1, resultados!$A$1:$ZZ$1, 0))</f>
        <v/>
      </c>
      <c r="B785">
        <f>INDEX(resultados!$A$2:$ZZ$1352, 779, MATCH($B$2, resultados!$A$1:$ZZ$1, 0))</f>
        <v/>
      </c>
      <c r="C785">
        <f>INDEX(resultados!$A$2:$ZZ$1352, 779, MATCH($B$3, resultados!$A$1:$ZZ$1, 0))</f>
        <v/>
      </c>
    </row>
    <row r="786">
      <c r="A786">
        <f>INDEX(resultados!$A$2:$ZZ$1352, 780, MATCH($B$1, resultados!$A$1:$ZZ$1, 0))</f>
        <v/>
      </c>
      <c r="B786">
        <f>INDEX(resultados!$A$2:$ZZ$1352, 780, MATCH($B$2, resultados!$A$1:$ZZ$1, 0))</f>
        <v/>
      </c>
      <c r="C786">
        <f>INDEX(resultados!$A$2:$ZZ$1352, 780, MATCH($B$3, resultados!$A$1:$ZZ$1, 0))</f>
        <v/>
      </c>
    </row>
    <row r="787">
      <c r="A787">
        <f>INDEX(resultados!$A$2:$ZZ$1352, 781, MATCH($B$1, resultados!$A$1:$ZZ$1, 0))</f>
        <v/>
      </c>
      <c r="B787">
        <f>INDEX(resultados!$A$2:$ZZ$1352, 781, MATCH($B$2, resultados!$A$1:$ZZ$1, 0))</f>
        <v/>
      </c>
      <c r="C787">
        <f>INDEX(resultados!$A$2:$ZZ$1352, 781, MATCH($B$3, resultados!$A$1:$ZZ$1, 0))</f>
        <v/>
      </c>
    </row>
    <row r="788">
      <c r="A788">
        <f>INDEX(resultados!$A$2:$ZZ$1352, 782, MATCH($B$1, resultados!$A$1:$ZZ$1, 0))</f>
        <v/>
      </c>
      <c r="B788">
        <f>INDEX(resultados!$A$2:$ZZ$1352, 782, MATCH($B$2, resultados!$A$1:$ZZ$1, 0))</f>
        <v/>
      </c>
      <c r="C788">
        <f>INDEX(resultados!$A$2:$ZZ$1352, 782, MATCH($B$3, resultados!$A$1:$ZZ$1, 0))</f>
        <v/>
      </c>
    </row>
    <row r="789">
      <c r="A789">
        <f>INDEX(resultados!$A$2:$ZZ$1352, 783, MATCH($B$1, resultados!$A$1:$ZZ$1, 0))</f>
        <v/>
      </c>
      <c r="B789">
        <f>INDEX(resultados!$A$2:$ZZ$1352, 783, MATCH($B$2, resultados!$A$1:$ZZ$1, 0))</f>
        <v/>
      </c>
      <c r="C789">
        <f>INDEX(resultados!$A$2:$ZZ$1352, 783, MATCH($B$3, resultados!$A$1:$ZZ$1, 0))</f>
        <v/>
      </c>
    </row>
    <row r="790">
      <c r="A790">
        <f>INDEX(resultados!$A$2:$ZZ$1352, 784, MATCH($B$1, resultados!$A$1:$ZZ$1, 0))</f>
        <v/>
      </c>
      <c r="B790">
        <f>INDEX(resultados!$A$2:$ZZ$1352, 784, MATCH($B$2, resultados!$A$1:$ZZ$1, 0))</f>
        <v/>
      </c>
      <c r="C790">
        <f>INDEX(resultados!$A$2:$ZZ$1352, 784, MATCH($B$3, resultados!$A$1:$ZZ$1, 0))</f>
        <v/>
      </c>
    </row>
    <row r="791">
      <c r="A791">
        <f>INDEX(resultados!$A$2:$ZZ$1352, 785, MATCH($B$1, resultados!$A$1:$ZZ$1, 0))</f>
        <v/>
      </c>
      <c r="B791">
        <f>INDEX(resultados!$A$2:$ZZ$1352, 785, MATCH($B$2, resultados!$A$1:$ZZ$1, 0))</f>
        <v/>
      </c>
      <c r="C791">
        <f>INDEX(resultados!$A$2:$ZZ$1352, 785, MATCH($B$3, resultados!$A$1:$ZZ$1, 0))</f>
        <v/>
      </c>
    </row>
    <row r="792">
      <c r="A792">
        <f>INDEX(resultados!$A$2:$ZZ$1352, 786, MATCH($B$1, resultados!$A$1:$ZZ$1, 0))</f>
        <v/>
      </c>
      <c r="B792">
        <f>INDEX(resultados!$A$2:$ZZ$1352, 786, MATCH($B$2, resultados!$A$1:$ZZ$1, 0))</f>
        <v/>
      </c>
      <c r="C792">
        <f>INDEX(resultados!$A$2:$ZZ$1352, 786, MATCH($B$3, resultados!$A$1:$ZZ$1, 0))</f>
        <v/>
      </c>
    </row>
    <row r="793">
      <c r="A793">
        <f>INDEX(resultados!$A$2:$ZZ$1352, 787, MATCH($B$1, resultados!$A$1:$ZZ$1, 0))</f>
        <v/>
      </c>
      <c r="B793">
        <f>INDEX(resultados!$A$2:$ZZ$1352, 787, MATCH($B$2, resultados!$A$1:$ZZ$1, 0))</f>
        <v/>
      </c>
      <c r="C793">
        <f>INDEX(resultados!$A$2:$ZZ$1352, 787, MATCH($B$3, resultados!$A$1:$ZZ$1, 0))</f>
        <v/>
      </c>
    </row>
    <row r="794">
      <c r="A794">
        <f>INDEX(resultados!$A$2:$ZZ$1352, 788, MATCH($B$1, resultados!$A$1:$ZZ$1, 0))</f>
        <v/>
      </c>
      <c r="B794">
        <f>INDEX(resultados!$A$2:$ZZ$1352, 788, MATCH($B$2, resultados!$A$1:$ZZ$1, 0))</f>
        <v/>
      </c>
      <c r="C794">
        <f>INDEX(resultados!$A$2:$ZZ$1352, 788, MATCH($B$3, resultados!$A$1:$ZZ$1, 0))</f>
        <v/>
      </c>
    </row>
    <row r="795">
      <c r="A795">
        <f>INDEX(resultados!$A$2:$ZZ$1352, 789, MATCH($B$1, resultados!$A$1:$ZZ$1, 0))</f>
        <v/>
      </c>
      <c r="B795">
        <f>INDEX(resultados!$A$2:$ZZ$1352, 789, MATCH($B$2, resultados!$A$1:$ZZ$1, 0))</f>
        <v/>
      </c>
      <c r="C795">
        <f>INDEX(resultados!$A$2:$ZZ$1352, 789, MATCH($B$3, resultados!$A$1:$ZZ$1, 0))</f>
        <v/>
      </c>
    </row>
    <row r="796">
      <c r="A796">
        <f>INDEX(resultados!$A$2:$ZZ$1352, 790, MATCH($B$1, resultados!$A$1:$ZZ$1, 0))</f>
        <v/>
      </c>
      <c r="B796">
        <f>INDEX(resultados!$A$2:$ZZ$1352, 790, MATCH($B$2, resultados!$A$1:$ZZ$1, 0))</f>
        <v/>
      </c>
      <c r="C796">
        <f>INDEX(resultados!$A$2:$ZZ$1352, 790, MATCH($B$3, resultados!$A$1:$ZZ$1, 0))</f>
        <v/>
      </c>
    </row>
    <row r="797">
      <c r="A797">
        <f>INDEX(resultados!$A$2:$ZZ$1352, 791, MATCH($B$1, resultados!$A$1:$ZZ$1, 0))</f>
        <v/>
      </c>
      <c r="B797">
        <f>INDEX(resultados!$A$2:$ZZ$1352, 791, MATCH($B$2, resultados!$A$1:$ZZ$1, 0))</f>
        <v/>
      </c>
      <c r="C797">
        <f>INDEX(resultados!$A$2:$ZZ$1352, 791, MATCH($B$3, resultados!$A$1:$ZZ$1, 0))</f>
        <v/>
      </c>
    </row>
    <row r="798">
      <c r="A798">
        <f>INDEX(resultados!$A$2:$ZZ$1352, 792, MATCH($B$1, resultados!$A$1:$ZZ$1, 0))</f>
        <v/>
      </c>
      <c r="B798">
        <f>INDEX(resultados!$A$2:$ZZ$1352, 792, MATCH($B$2, resultados!$A$1:$ZZ$1, 0))</f>
        <v/>
      </c>
      <c r="C798">
        <f>INDEX(resultados!$A$2:$ZZ$1352, 792, MATCH($B$3, resultados!$A$1:$ZZ$1, 0))</f>
        <v/>
      </c>
    </row>
    <row r="799">
      <c r="A799">
        <f>INDEX(resultados!$A$2:$ZZ$1352, 793, MATCH($B$1, resultados!$A$1:$ZZ$1, 0))</f>
        <v/>
      </c>
      <c r="B799">
        <f>INDEX(resultados!$A$2:$ZZ$1352, 793, MATCH($B$2, resultados!$A$1:$ZZ$1, 0))</f>
        <v/>
      </c>
      <c r="C799">
        <f>INDEX(resultados!$A$2:$ZZ$1352, 793, MATCH($B$3, resultados!$A$1:$ZZ$1, 0))</f>
        <v/>
      </c>
    </row>
    <row r="800">
      <c r="A800">
        <f>INDEX(resultados!$A$2:$ZZ$1352, 794, MATCH($B$1, resultados!$A$1:$ZZ$1, 0))</f>
        <v/>
      </c>
      <c r="B800">
        <f>INDEX(resultados!$A$2:$ZZ$1352, 794, MATCH($B$2, resultados!$A$1:$ZZ$1, 0))</f>
        <v/>
      </c>
      <c r="C800">
        <f>INDEX(resultados!$A$2:$ZZ$1352, 794, MATCH($B$3, resultados!$A$1:$ZZ$1, 0))</f>
        <v/>
      </c>
    </row>
    <row r="801">
      <c r="A801">
        <f>INDEX(resultados!$A$2:$ZZ$1352, 795, MATCH($B$1, resultados!$A$1:$ZZ$1, 0))</f>
        <v/>
      </c>
      <c r="B801">
        <f>INDEX(resultados!$A$2:$ZZ$1352, 795, MATCH($B$2, resultados!$A$1:$ZZ$1, 0))</f>
        <v/>
      </c>
      <c r="C801">
        <f>INDEX(resultados!$A$2:$ZZ$1352, 795, MATCH($B$3, resultados!$A$1:$ZZ$1, 0))</f>
        <v/>
      </c>
    </row>
    <row r="802">
      <c r="A802">
        <f>INDEX(resultados!$A$2:$ZZ$1352, 796, MATCH($B$1, resultados!$A$1:$ZZ$1, 0))</f>
        <v/>
      </c>
      <c r="B802">
        <f>INDEX(resultados!$A$2:$ZZ$1352, 796, MATCH($B$2, resultados!$A$1:$ZZ$1, 0))</f>
        <v/>
      </c>
      <c r="C802">
        <f>INDEX(resultados!$A$2:$ZZ$1352, 796, MATCH($B$3, resultados!$A$1:$ZZ$1, 0))</f>
        <v/>
      </c>
    </row>
    <row r="803">
      <c r="A803">
        <f>INDEX(resultados!$A$2:$ZZ$1352, 797, MATCH($B$1, resultados!$A$1:$ZZ$1, 0))</f>
        <v/>
      </c>
      <c r="B803">
        <f>INDEX(resultados!$A$2:$ZZ$1352, 797, MATCH($B$2, resultados!$A$1:$ZZ$1, 0))</f>
        <v/>
      </c>
      <c r="C803">
        <f>INDEX(resultados!$A$2:$ZZ$1352, 797, MATCH($B$3, resultados!$A$1:$ZZ$1, 0))</f>
        <v/>
      </c>
    </row>
    <row r="804">
      <c r="A804">
        <f>INDEX(resultados!$A$2:$ZZ$1352, 798, MATCH($B$1, resultados!$A$1:$ZZ$1, 0))</f>
        <v/>
      </c>
      <c r="B804">
        <f>INDEX(resultados!$A$2:$ZZ$1352, 798, MATCH($B$2, resultados!$A$1:$ZZ$1, 0))</f>
        <v/>
      </c>
      <c r="C804">
        <f>INDEX(resultados!$A$2:$ZZ$1352, 798, MATCH($B$3, resultados!$A$1:$ZZ$1, 0))</f>
        <v/>
      </c>
    </row>
    <row r="805">
      <c r="A805">
        <f>INDEX(resultados!$A$2:$ZZ$1352, 799, MATCH($B$1, resultados!$A$1:$ZZ$1, 0))</f>
        <v/>
      </c>
      <c r="B805">
        <f>INDEX(resultados!$A$2:$ZZ$1352, 799, MATCH($B$2, resultados!$A$1:$ZZ$1, 0))</f>
        <v/>
      </c>
      <c r="C805">
        <f>INDEX(resultados!$A$2:$ZZ$1352, 799, MATCH($B$3, resultados!$A$1:$ZZ$1, 0))</f>
        <v/>
      </c>
    </row>
    <row r="806">
      <c r="A806">
        <f>INDEX(resultados!$A$2:$ZZ$1352, 800, MATCH($B$1, resultados!$A$1:$ZZ$1, 0))</f>
        <v/>
      </c>
      <c r="B806">
        <f>INDEX(resultados!$A$2:$ZZ$1352, 800, MATCH($B$2, resultados!$A$1:$ZZ$1, 0))</f>
        <v/>
      </c>
      <c r="C806">
        <f>INDEX(resultados!$A$2:$ZZ$1352, 800, MATCH($B$3, resultados!$A$1:$ZZ$1, 0))</f>
        <v/>
      </c>
    </row>
    <row r="807">
      <c r="A807">
        <f>INDEX(resultados!$A$2:$ZZ$1352, 801, MATCH($B$1, resultados!$A$1:$ZZ$1, 0))</f>
        <v/>
      </c>
      <c r="B807">
        <f>INDEX(resultados!$A$2:$ZZ$1352, 801, MATCH($B$2, resultados!$A$1:$ZZ$1, 0))</f>
        <v/>
      </c>
      <c r="C807">
        <f>INDEX(resultados!$A$2:$ZZ$1352, 801, MATCH($B$3, resultados!$A$1:$ZZ$1, 0))</f>
        <v/>
      </c>
    </row>
    <row r="808">
      <c r="A808">
        <f>INDEX(resultados!$A$2:$ZZ$1352, 802, MATCH($B$1, resultados!$A$1:$ZZ$1, 0))</f>
        <v/>
      </c>
      <c r="B808">
        <f>INDEX(resultados!$A$2:$ZZ$1352, 802, MATCH($B$2, resultados!$A$1:$ZZ$1, 0))</f>
        <v/>
      </c>
      <c r="C808">
        <f>INDEX(resultados!$A$2:$ZZ$1352, 802, MATCH($B$3, resultados!$A$1:$ZZ$1, 0))</f>
        <v/>
      </c>
    </row>
    <row r="809">
      <c r="A809">
        <f>INDEX(resultados!$A$2:$ZZ$1352, 803, MATCH($B$1, resultados!$A$1:$ZZ$1, 0))</f>
        <v/>
      </c>
      <c r="B809">
        <f>INDEX(resultados!$A$2:$ZZ$1352, 803, MATCH($B$2, resultados!$A$1:$ZZ$1, 0))</f>
        <v/>
      </c>
      <c r="C809">
        <f>INDEX(resultados!$A$2:$ZZ$1352, 803, MATCH($B$3, resultados!$A$1:$ZZ$1, 0))</f>
        <v/>
      </c>
    </row>
    <row r="810">
      <c r="A810">
        <f>INDEX(resultados!$A$2:$ZZ$1352, 804, MATCH($B$1, resultados!$A$1:$ZZ$1, 0))</f>
        <v/>
      </c>
      <c r="B810">
        <f>INDEX(resultados!$A$2:$ZZ$1352, 804, MATCH($B$2, resultados!$A$1:$ZZ$1, 0))</f>
        <v/>
      </c>
      <c r="C810">
        <f>INDEX(resultados!$A$2:$ZZ$1352, 804, MATCH($B$3, resultados!$A$1:$ZZ$1, 0))</f>
        <v/>
      </c>
    </row>
    <row r="811">
      <c r="A811">
        <f>INDEX(resultados!$A$2:$ZZ$1352, 805, MATCH($B$1, resultados!$A$1:$ZZ$1, 0))</f>
        <v/>
      </c>
      <c r="B811">
        <f>INDEX(resultados!$A$2:$ZZ$1352, 805, MATCH($B$2, resultados!$A$1:$ZZ$1, 0))</f>
        <v/>
      </c>
      <c r="C811">
        <f>INDEX(resultados!$A$2:$ZZ$1352, 805, MATCH($B$3, resultados!$A$1:$ZZ$1, 0))</f>
        <v/>
      </c>
    </row>
    <row r="812">
      <c r="A812">
        <f>INDEX(resultados!$A$2:$ZZ$1352, 806, MATCH($B$1, resultados!$A$1:$ZZ$1, 0))</f>
        <v/>
      </c>
      <c r="B812">
        <f>INDEX(resultados!$A$2:$ZZ$1352, 806, MATCH($B$2, resultados!$A$1:$ZZ$1, 0))</f>
        <v/>
      </c>
      <c r="C812">
        <f>INDEX(resultados!$A$2:$ZZ$1352, 806, MATCH($B$3, resultados!$A$1:$ZZ$1, 0))</f>
        <v/>
      </c>
    </row>
    <row r="813">
      <c r="A813">
        <f>INDEX(resultados!$A$2:$ZZ$1352, 807, MATCH($B$1, resultados!$A$1:$ZZ$1, 0))</f>
        <v/>
      </c>
      <c r="B813">
        <f>INDEX(resultados!$A$2:$ZZ$1352, 807, MATCH($B$2, resultados!$A$1:$ZZ$1, 0))</f>
        <v/>
      </c>
      <c r="C813">
        <f>INDEX(resultados!$A$2:$ZZ$1352, 807, MATCH($B$3, resultados!$A$1:$ZZ$1, 0))</f>
        <v/>
      </c>
    </row>
    <row r="814">
      <c r="A814">
        <f>INDEX(resultados!$A$2:$ZZ$1352, 808, MATCH($B$1, resultados!$A$1:$ZZ$1, 0))</f>
        <v/>
      </c>
      <c r="B814">
        <f>INDEX(resultados!$A$2:$ZZ$1352, 808, MATCH($B$2, resultados!$A$1:$ZZ$1, 0))</f>
        <v/>
      </c>
      <c r="C814">
        <f>INDEX(resultados!$A$2:$ZZ$1352, 808, MATCH($B$3, resultados!$A$1:$ZZ$1, 0))</f>
        <v/>
      </c>
    </row>
    <row r="815">
      <c r="A815">
        <f>INDEX(resultados!$A$2:$ZZ$1352, 809, MATCH($B$1, resultados!$A$1:$ZZ$1, 0))</f>
        <v/>
      </c>
      <c r="B815">
        <f>INDEX(resultados!$A$2:$ZZ$1352, 809, MATCH($B$2, resultados!$A$1:$ZZ$1, 0))</f>
        <v/>
      </c>
      <c r="C815">
        <f>INDEX(resultados!$A$2:$ZZ$1352, 809, MATCH($B$3, resultados!$A$1:$ZZ$1, 0))</f>
        <v/>
      </c>
    </row>
    <row r="816">
      <c r="A816">
        <f>INDEX(resultados!$A$2:$ZZ$1352, 810, MATCH($B$1, resultados!$A$1:$ZZ$1, 0))</f>
        <v/>
      </c>
      <c r="B816">
        <f>INDEX(resultados!$A$2:$ZZ$1352, 810, MATCH($B$2, resultados!$A$1:$ZZ$1, 0))</f>
        <v/>
      </c>
      <c r="C816">
        <f>INDEX(resultados!$A$2:$ZZ$1352, 810, MATCH($B$3, resultados!$A$1:$ZZ$1, 0))</f>
        <v/>
      </c>
    </row>
    <row r="817">
      <c r="A817">
        <f>INDEX(resultados!$A$2:$ZZ$1352, 811, MATCH($B$1, resultados!$A$1:$ZZ$1, 0))</f>
        <v/>
      </c>
      <c r="B817">
        <f>INDEX(resultados!$A$2:$ZZ$1352, 811, MATCH($B$2, resultados!$A$1:$ZZ$1, 0))</f>
        <v/>
      </c>
      <c r="C817">
        <f>INDEX(resultados!$A$2:$ZZ$1352, 811, MATCH($B$3, resultados!$A$1:$ZZ$1, 0))</f>
        <v/>
      </c>
    </row>
    <row r="818">
      <c r="A818">
        <f>INDEX(resultados!$A$2:$ZZ$1352, 812, MATCH($B$1, resultados!$A$1:$ZZ$1, 0))</f>
        <v/>
      </c>
      <c r="B818">
        <f>INDEX(resultados!$A$2:$ZZ$1352, 812, MATCH($B$2, resultados!$A$1:$ZZ$1, 0))</f>
        <v/>
      </c>
      <c r="C818">
        <f>INDEX(resultados!$A$2:$ZZ$1352, 812, MATCH($B$3, resultados!$A$1:$ZZ$1, 0))</f>
        <v/>
      </c>
    </row>
    <row r="819">
      <c r="A819">
        <f>INDEX(resultados!$A$2:$ZZ$1352, 813, MATCH($B$1, resultados!$A$1:$ZZ$1, 0))</f>
        <v/>
      </c>
      <c r="B819">
        <f>INDEX(resultados!$A$2:$ZZ$1352, 813, MATCH($B$2, resultados!$A$1:$ZZ$1, 0))</f>
        <v/>
      </c>
      <c r="C819">
        <f>INDEX(resultados!$A$2:$ZZ$1352, 813, MATCH($B$3, resultados!$A$1:$ZZ$1, 0))</f>
        <v/>
      </c>
    </row>
    <row r="820">
      <c r="A820">
        <f>INDEX(resultados!$A$2:$ZZ$1352, 814, MATCH($B$1, resultados!$A$1:$ZZ$1, 0))</f>
        <v/>
      </c>
      <c r="B820">
        <f>INDEX(resultados!$A$2:$ZZ$1352, 814, MATCH($B$2, resultados!$A$1:$ZZ$1, 0))</f>
        <v/>
      </c>
      <c r="C820">
        <f>INDEX(resultados!$A$2:$ZZ$1352, 814, MATCH($B$3, resultados!$A$1:$ZZ$1, 0))</f>
        <v/>
      </c>
    </row>
    <row r="821">
      <c r="A821">
        <f>INDEX(resultados!$A$2:$ZZ$1352, 815, MATCH($B$1, resultados!$A$1:$ZZ$1, 0))</f>
        <v/>
      </c>
      <c r="B821">
        <f>INDEX(resultados!$A$2:$ZZ$1352, 815, MATCH($B$2, resultados!$A$1:$ZZ$1, 0))</f>
        <v/>
      </c>
      <c r="C821">
        <f>INDEX(resultados!$A$2:$ZZ$1352, 815, MATCH($B$3, resultados!$A$1:$ZZ$1, 0))</f>
        <v/>
      </c>
    </row>
    <row r="822">
      <c r="A822">
        <f>INDEX(resultados!$A$2:$ZZ$1352, 816, MATCH($B$1, resultados!$A$1:$ZZ$1, 0))</f>
        <v/>
      </c>
      <c r="B822">
        <f>INDEX(resultados!$A$2:$ZZ$1352, 816, MATCH($B$2, resultados!$A$1:$ZZ$1, 0))</f>
        <v/>
      </c>
      <c r="C822">
        <f>INDEX(resultados!$A$2:$ZZ$1352, 816, MATCH($B$3, resultados!$A$1:$ZZ$1, 0))</f>
        <v/>
      </c>
    </row>
    <row r="823">
      <c r="A823">
        <f>INDEX(resultados!$A$2:$ZZ$1352, 817, MATCH($B$1, resultados!$A$1:$ZZ$1, 0))</f>
        <v/>
      </c>
      <c r="B823">
        <f>INDEX(resultados!$A$2:$ZZ$1352, 817, MATCH($B$2, resultados!$A$1:$ZZ$1, 0))</f>
        <v/>
      </c>
      <c r="C823">
        <f>INDEX(resultados!$A$2:$ZZ$1352, 817, MATCH($B$3, resultados!$A$1:$ZZ$1, 0))</f>
        <v/>
      </c>
    </row>
    <row r="824">
      <c r="A824">
        <f>INDEX(resultados!$A$2:$ZZ$1352, 818, MATCH($B$1, resultados!$A$1:$ZZ$1, 0))</f>
        <v/>
      </c>
      <c r="B824">
        <f>INDEX(resultados!$A$2:$ZZ$1352, 818, MATCH($B$2, resultados!$A$1:$ZZ$1, 0))</f>
        <v/>
      </c>
      <c r="C824">
        <f>INDEX(resultados!$A$2:$ZZ$1352, 818, MATCH($B$3, resultados!$A$1:$ZZ$1, 0))</f>
        <v/>
      </c>
    </row>
    <row r="825">
      <c r="A825">
        <f>INDEX(resultados!$A$2:$ZZ$1352, 819, MATCH($B$1, resultados!$A$1:$ZZ$1, 0))</f>
        <v/>
      </c>
      <c r="B825">
        <f>INDEX(resultados!$A$2:$ZZ$1352, 819, MATCH($B$2, resultados!$A$1:$ZZ$1, 0))</f>
        <v/>
      </c>
      <c r="C825">
        <f>INDEX(resultados!$A$2:$ZZ$1352, 819, MATCH($B$3, resultados!$A$1:$ZZ$1, 0))</f>
        <v/>
      </c>
    </row>
    <row r="826">
      <c r="A826">
        <f>INDEX(resultados!$A$2:$ZZ$1352, 820, MATCH($B$1, resultados!$A$1:$ZZ$1, 0))</f>
        <v/>
      </c>
      <c r="B826">
        <f>INDEX(resultados!$A$2:$ZZ$1352, 820, MATCH($B$2, resultados!$A$1:$ZZ$1, 0))</f>
        <v/>
      </c>
      <c r="C826">
        <f>INDEX(resultados!$A$2:$ZZ$1352, 820, MATCH($B$3, resultados!$A$1:$ZZ$1, 0))</f>
        <v/>
      </c>
    </row>
    <row r="827">
      <c r="A827">
        <f>INDEX(resultados!$A$2:$ZZ$1352, 821, MATCH($B$1, resultados!$A$1:$ZZ$1, 0))</f>
        <v/>
      </c>
      <c r="B827">
        <f>INDEX(resultados!$A$2:$ZZ$1352, 821, MATCH($B$2, resultados!$A$1:$ZZ$1, 0))</f>
        <v/>
      </c>
      <c r="C827">
        <f>INDEX(resultados!$A$2:$ZZ$1352, 821, MATCH($B$3, resultados!$A$1:$ZZ$1, 0))</f>
        <v/>
      </c>
    </row>
    <row r="828">
      <c r="A828">
        <f>INDEX(resultados!$A$2:$ZZ$1352, 822, MATCH($B$1, resultados!$A$1:$ZZ$1, 0))</f>
        <v/>
      </c>
      <c r="B828">
        <f>INDEX(resultados!$A$2:$ZZ$1352, 822, MATCH($B$2, resultados!$A$1:$ZZ$1, 0))</f>
        <v/>
      </c>
      <c r="C828">
        <f>INDEX(resultados!$A$2:$ZZ$1352, 822, MATCH($B$3, resultados!$A$1:$ZZ$1, 0))</f>
        <v/>
      </c>
    </row>
    <row r="829">
      <c r="A829">
        <f>INDEX(resultados!$A$2:$ZZ$1352, 823, MATCH($B$1, resultados!$A$1:$ZZ$1, 0))</f>
        <v/>
      </c>
      <c r="B829">
        <f>INDEX(resultados!$A$2:$ZZ$1352, 823, MATCH($B$2, resultados!$A$1:$ZZ$1, 0))</f>
        <v/>
      </c>
      <c r="C829">
        <f>INDEX(resultados!$A$2:$ZZ$1352, 823, MATCH($B$3, resultados!$A$1:$ZZ$1, 0))</f>
        <v/>
      </c>
    </row>
    <row r="830">
      <c r="A830">
        <f>INDEX(resultados!$A$2:$ZZ$1352, 824, MATCH($B$1, resultados!$A$1:$ZZ$1, 0))</f>
        <v/>
      </c>
      <c r="B830">
        <f>INDEX(resultados!$A$2:$ZZ$1352, 824, MATCH($B$2, resultados!$A$1:$ZZ$1, 0))</f>
        <v/>
      </c>
      <c r="C830">
        <f>INDEX(resultados!$A$2:$ZZ$1352, 824, MATCH($B$3, resultados!$A$1:$ZZ$1, 0))</f>
        <v/>
      </c>
    </row>
    <row r="831">
      <c r="A831">
        <f>INDEX(resultados!$A$2:$ZZ$1352, 825, MATCH($B$1, resultados!$A$1:$ZZ$1, 0))</f>
        <v/>
      </c>
      <c r="B831">
        <f>INDEX(resultados!$A$2:$ZZ$1352, 825, MATCH($B$2, resultados!$A$1:$ZZ$1, 0))</f>
        <v/>
      </c>
      <c r="C831">
        <f>INDEX(resultados!$A$2:$ZZ$1352, 825, MATCH($B$3, resultados!$A$1:$ZZ$1, 0))</f>
        <v/>
      </c>
    </row>
    <row r="832">
      <c r="A832">
        <f>INDEX(resultados!$A$2:$ZZ$1352, 826, MATCH($B$1, resultados!$A$1:$ZZ$1, 0))</f>
        <v/>
      </c>
      <c r="B832">
        <f>INDEX(resultados!$A$2:$ZZ$1352, 826, MATCH($B$2, resultados!$A$1:$ZZ$1, 0))</f>
        <v/>
      </c>
      <c r="C832">
        <f>INDEX(resultados!$A$2:$ZZ$1352, 826, MATCH($B$3, resultados!$A$1:$ZZ$1, 0))</f>
        <v/>
      </c>
    </row>
    <row r="833">
      <c r="A833">
        <f>INDEX(resultados!$A$2:$ZZ$1352, 827, MATCH($B$1, resultados!$A$1:$ZZ$1, 0))</f>
        <v/>
      </c>
      <c r="B833">
        <f>INDEX(resultados!$A$2:$ZZ$1352, 827, MATCH($B$2, resultados!$A$1:$ZZ$1, 0))</f>
        <v/>
      </c>
      <c r="C833">
        <f>INDEX(resultados!$A$2:$ZZ$1352, 827, MATCH($B$3, resultados!$A$1:$ZZ$1, 0))</f>
        <v/>
      </c>
    </row>
    <row r="834">
      <c r="A834">
        <f>INDEX(resultados!$A$2:$ZZ$1352, 828, MATCH($B$1, resultados!$A$1:$ZZ$1, 0))</f>
        <v/>
      </c>
      <c r="B834">
        <f>INDEX(resultados!$A$2:$ZZ$1352, 828, MATCH($B$2, resultados!$A$1:$ZZ$1, 0))</f>
        <v/>
      </c>
      <c r="C834">
        <f>INDEX(resultados!$A$2:$ZZ$1352, 828, MATCH($B$3, resultados!$A$1:$ZZ$1, 0))</f>
        <v/>
      </c>
    </row>
    <row r="835">
      <c r="A835">
        <f>INDEX(resultados!$A$2:$ZZ$1352, 829, MATCH($B$1, resultados!$A$1:$ZZ$1, 0))</f>
        <v/>
      </c>
      <c r="B835">
        <f>INDEX(resultados!$A$2:$ZZ$1352, 829, MATCH($B$2, resultados!$A$1:$ZZ$1, 0))</f>
        <v/>
      </c>
      <c r="C835">
        <f>INDEX(resultados!$A$2:$ZZ$1352, 829, MATCH($B$3, resultados!$A$1:$ZZ$1, 0))</f>
        <v/>
      </c>
    </row>
    <row r="836">
      <c r="A836">
        <f>INDEX(resultados!$A$2:$ZZ$1352, 830, MATCH($B$1, resultados!$A$1:$ZZ$1, 0))</f>
        <v/>
      </c>
      <c r="B836">
        <f>INDEX(resultados!$A$2:$ZZ$1352, 830, MATCH($B$2, resultados!$A$1:$ZZ$1, 0))</f>
        <v/>
      </c>
      <c r="C836">
        <f>INDEX(resultados!$A$2:$ZZ$1352, 830, MATCH($B$3, resultados!$A$1:$ZZ$1, 0))</f>
        <v/>
      </c>
    </row>
    <row r="837">
      <c r="A837">
        <f>INDEX(resultados!$A$2:$ZZ$1352, 831, MATCH($B$1, resultados!$A$1:$ZZ$1, 0))</f>
        <v/>
      </c>
      <c r="B837">
        <f>INDEX(resultados!$A$2:$ZZ$1352, 831, MATCH($B$2, resultados!$A$1:$ZZ$1, 0))</f>
        <v/>
      </c>
      <c r="C837">
        <f>INDEX(resultados!$A$2:$ZZ$1352, 831, MATCH($B$3, resultados!$A$1:$ZZ$1, 0))</f>
        <v/>
      </c>
    </row>
    <row r="838">
      <c r="A838">
        <f>INDEX(resultados!$A$2:$ZZ$1352, 832, MATCH($B$1, resultados!$A$1:$ZZ$1, 0))</f>
        <v/>
      </c>
      <c r="B838">
        <f>INDEX(resultados!$A$2:$ZZ$1352, 832, MATCH($B$2, resultados!$A$1:$ZZ$1, 0))</f>
        <v/>
      </c>
      <c r="C838">
        <f>INDEX(resultados!$A$2:$ZZ$1352, 832, MATCH($B$3, resultados!$A$1:$ZZ$1, 0))</f>
        <v/>
      </c>
    </row>
    <row r="839">
      <c r="A839">
        <f>INDEX(resultados!$A$2:$ZZ$1352, 833, MATCH($B$1, resultados!$A$1:$ZZ$1, 0))</f>
        <v/>
      </c>
      <c r="B839">
        <f>INDEX(resultados!$A$2:$ZZ$1352, 833, MATCH($B$2, resultados!$A$1:$ZZ$1, 0))</f>
        <v/>
      </c>
      <c r="C839">
        <f>INDEX(resultados!$A$2:$ZZ$1352, 833, MATCH($B$3, resultados!$A$1:$ZZ$1, 0))</f>
        <v/>
      </c>
    </row>
    <row r="840">
      <c r="A840">
        <f>INDEX(resultados!$A$2:$ZZ$1352, 834, MATCH($B$1, resultados!$A$1:$ZZ$1, 0))</f>
        <v/>
      </c>
      <c r="B840">
        <f>INDEX(resultados!$A$2:$ZZ$1352, 834, MATCH($B$2, resultados!$A$1:$ZZ$1, 0))</f>
        <v/>
      </c>
      <c r="C840">
        <f>INDEX(resultados!$A$2:$ZZ$1352, 834, MATCH($B$3, resultados!$A$1:$ZZ$1, 0))</f>
        <v/>
      </c>
    </row>
    <row r="841">
      <c r="A841">
        <f>INDEX(resultados!$A$2:$ZZ$1352, 835, MATCH($B$1, resultados!$A$1:$ZZ$1, 0))</f>
        <v/>
      </c>
      <c r="B841">
        <f>INDEX(resultados!$A$2:$ZZ$1352, 835, MATCH($B$2, resultados!$A$1:$ZZ$1, 0))</f>
        <v/>
      </c>
      <c r="C841">
        <f>INDEX(resultados!$A$2:$ZZ$1352, 835, MATCH($B$3, resultados!$A$1:$ZZ$1, 0))</f>
        <v/>
      </c>
    </row>
    <row r="842">
      <c r="A842">
        <f>INDEX(resultados!$A$2:$ZZ$1352, 836, MATCH($B$1, resultados!$A$1:$ZZ$1, 0))</f>
        <v/>
      </c>
      <c r="B842">
        <f>INDEX(resultados!$A$2:$ZZ$1352, 836, MATCH($B$2, resultados!$A$1:$ZZ$1, 0))</f>
        <v/>
      </c>
      <c r="C842">
        <f>INDEX(resultados!$A$2:$ZZ$1352, 836, MATCH($B$3, resultados!$A$1:$ZZ$1, 0))</f>
        <v/>
      </c>
    </row>
    <row r="843">
      <c r="A843">
        <f>INDEX(resultados!$A$2:$ZZ$1352, 837, MATCH($B$1, resultados!$A$1:$ZZ$1, 0))</f>
        <v/>
      </c>
      <c r="B843">
        <f>INDEX(resultados!$A$2:$ZZ$1352, 837, MATCH($B$2, resultados!$A$1:$ZZ$1, 0))</f>
        <v/>
      </c>
      <c r="C843">
        <f>INDEX(resultados!$A$2:$ZZ$1352, 837, MATCH($B$3, resultados!$A$1:$ZZ$1, 0))</f>
        <v/>
      </c>
    </row>
    <row r="844">
      <c r="A844">
        <f>INDEX(resultados!$A$2:$ZZ$1352, 838, MATCH($B$1, resultados!$A$1:$ZZ$1, 0))</f>
        <v/>
      </c>
      <c r="B844">
        <f>INDEX(resultados!$A$2:$ZZ$1352, 838, MATCH($B$2, resultados!$A$1:$ZZ$1, 0))</f>
        <v/>
      </c>
      <c r="C844">
        <f>INDEX(resultados!$A$2:$ZZ$1352, 838, MATCH($B$3, resultados!$A$1:$ZZ$1, 0))</f>
        <v/>
      </c>
    </row>
    <row r="845">
      <c r="A845">
        <f>INDEX(resultados!$A$2:$ZZ$1352, 839, MATCH($B$1, resultados!$A$1:$ZZ$1, 0))</f>
        <v/>
      </c>
      <c r="B845">
        <f>INDEX(resultados!$A$2:$ZZ$1352, 839, MATCH($B$2, resultados!$A$1:$ZZ$1, 0))</f>
        <v/>
      </c>
      <c r="C845">
        <f>INDEX(resultados!$A$2:$ZZ$1352, 839, MATCH($B$3, resultados!$A$1:$ZZ$1, 0))</f>
        <v/>
      </c>
    </row>
    <row r="846">
      <c r="A846">
        <f>INDEX(resultados!$A$2:$ZZ$1352, 840, MATCH($B$1, resultados!$A$1:$ZZ$1, 0))</f>
        <v/>
      </c>
      <c r="B846">
        <f>INDEX(resultados!$A$2:$ZZ$1352, 840, MATCH($B$2, resultados!$A$1:$ZZ$1, 0))</f>
        <v/>
      </c>
      <c r="C846">
        <f>INDEX(resultados!$A$2:$ZZ$1352, 840, MATCH($B$3, resultados!$A$1:$ZZ$1, 0))</f>
        <v/>
      </c>
    </row>
    <row r="847">
      <c r="A847">
        <f>INDEX(resultados!$A$2:$ZZ$1352, 841, MATCH($B$1, resultados!$A$1:$ZZ$1, 0))</f>
        <v/>
      </c>
      <c r="B847">
        <f>INDEX(resultados!$A$2:$ZZ$1352, 841, MATCH($B$2, resultados!$A$1:$ZZ$1, 0))</f>
        <v/>
      </c>
      <c r="C847">
        <f>INDEX(resultados!$A$2:$ZZ$1352, 841, MATCH($B$3, resultados!$A$1:$ZZ$1, 0))</f>
        <v/>
      </c>
    </row>
    <row r="848">
      <c r="A848">
        <f>INDEX(resultados!$A$2:$ZZ$1352, 842, MATCH($B$1, resultados!$A$1:$ZZ$1, 0))</f>
        <v/>
      </c>
      <c r="B848">
        <f>INDEX(resultados!$A$2:$ZZ$1352, 842, MATCH($B$2, resultados!$A$1:$ZZ$1, 0))</f>
        <v/>
      </c>
      <c r="C848">
        <f>INDEX(resultados!$A$2:$ZZ$1352, 842, MATCH($B$3, resultados!$A$1:$ZZ$1, 0))</f>
        <v/>
      </c>
    </row>
    <row r="849">
      <c r="A849">
        <f>INDEX(resultados!$A$2:$ZZ$1352, 843, MATCH($B$1, resultados!$A$1:$ZZ$1, 0))</f>
        <v/>
      </c>
      <c r="B849">
        <f>INDEX(resultados!$A$2:$ZZ$1352, 843, MATCH($B$2, resultados!$A$1:$ZZ$1, 0))</f>
        <v/>
      </c>
      <c r="C849">
        <f>INDEX(resultados!$A$2:$ZZ$1352, 843, MATCH($B$3, resultados!$A$1:$ZZ$1, 0))</f>
        <v/>
      </c>
    </row>
    <row r="850">
      <c r="A850">
        <f>INDEX(resultados!$A$2:$ZZ$1352, 844, MATCH($B$1, resultados!$A$1:$ZZ$1, 0))</f>
        <v/>
      </c>
      <c r="B850">
        <f>INDEX(resultados!$A$2:$ZZ$1352, 844, MATCH($B$2, resultados!$A$1:$ZZ$1, 0))</f>
        <v/>
      </c>
      <c r="C850">
        <f>INDEX(resultados!$A$2:$ZZ$1352, 844, MATCH($B$3, resultados!$A$1:$ZZ$1, 0))</f>
        <v/>
      </c>
    </row>
    <row r="851">
      <c r="A851">
        <f>INDEX(resultados!$A$2:$ZZ$1352, 845, MATCH($B$1, resultados!$A$1:$ZZ$1, 0))</f>
        <v/>
      </c>
      <c r="B851">
        <f>INDEX(resultados!$A$2:$ZZ$1352, 845, MATCH($B$2, resultados!$A$1:$ZZ$1, 0))</f>
        <v/>
      </c>
      <c r="C851">
        <f>INDEX(resultados!$A$2:$ZZ$1352, 845, MATCH($B$3, resultados!$A$1:$ZZ$1, 0))</f>
        <v/>
      </c>
    </row>
    <row r="852">
      <c r="A852">
        <f>INDEX(resultados!$A$2:$ZZ$1352, 846, MATCH($B$1, resultados!$A$1:$ZZ$1, 0))</f>
        <v/>
      </c>
      <c r="B852">
        <f>INDEX(resultados!$A$2:$ZZ$1352, 846, MATCH($B$2, resultados!$A$1:$ZZ$1, 0))</f>
        <v/>
      </c>
      <c r="C852">
        <f>INDEX(resultados!$A$2:$ZZ$1352, 846, MATCH($B$3, resultados!$A$1:$ZZ$1, 0))</f>
        <v/>
      </c>
    </row>
    <row r="853">
      <c r="A853">
        <f>INDEX(resultados!$A$2:$ZZ$1352, 847, MATCH($B$1, resultados!$A$1:$ZZ$1, 0))</f>
        <v/>
      </c>
      <c r="B853">
        <f>INDEX(resultados!$A$2:$ZZ$1352, 847, MATCH($B$2, resultados!$A$1:$ZZ$1, 0))</f>
        <v/>
      </c>
      <c r="C853">
        <f>INDEX(resultados!$A$2:$ZZ$1352, 847, MATCH($B$3, resultados!$A$1:$ZZ$1, 0))</f>
        <v/>
      </c>
    </row>
    <row r="854">
      <c r="A854">
        <f>INDEX(resultados!$A$2:$ZZ$1352, 848, MATCH($B$1, resultados!$A$1:$ZZ$1, 0))</f>
        <v/>
      </c>
      <c r="B854">
        <f>INDEX(resultados!$A$2:$ZZ$1352, 848, MATCH($B$2, resultados!$A$1:$ZZ$1, 0))</f>
        <v/>
      </c>
      <c r="C854">
        <f>INDEX(resultados!$A$2:$ZZ$1352, 848, MATCH($B$3, resultados!$A$1:$ZZ$1, 0))</f>
        <v/>
      </c>
    </row>
    <row r="855">
      <c r="A855">
        <f>INDEX(resultados!$A$2:$ZZ$1352, 849, MATCH($B$1, resultados!$A$1:$ZZ$1, 0))</f>
        <v/>
      </c>
      <c r="B855">
        <f>INDEX(resultados!$A$2:$ZZ$1352, 849, MATCH($B$2, resultados!$A$1:$ZZ$1, 0))</f>
        <v/>
      </c>
      <c r="C855">
        <f>INDEX(resultados!$A$2:$ZZ$1352, 849, MATCH($B$3, resultados!$A$1:$ZZ$1, 0))</f>
        <v/>
      </c>
    </row>
    <row r="856">
      <c r="A856">
        <f>INDEX(resultados!$A$2:$ZZ$1352, 850, MATCH($B$1, resultados!$A$1:$ZZ$1, 0))</f>
        <v/>
      </c>
      <c r="B856">
        <f>INDEX(resultados!$A$2:$ZZ$1352, 850, MATCH($B$2, resultados!$A$1:$ZZ$1, 0))</f>
        <v/>
      </c>
      <c r="C856">
        <f>INDEX(resultados!$A$2:$ZZ$1352, 850, MATCH($B$3, resultados!$A$1:$ZZ$1, 0))</f>
        <v/>
      </c>
    </row>
    <row r="857">
      <c r="A857">
        <f>INDEX(resultados!$A$2:$ZZ$1352, 851, MATCH($B$1, resultados!$A$1:$ZZ$1, 0))</f>
        <v/>
      </c>
      <c r="B857">
        <f>INDEX(resultados!$A$2:$ZZ$1352, 851, MATCH($B$2, resultados!$A$1:$ZZ$1, 0))</f>
        <v/>
      </c>
      <c r="C857">
        <f>INDEX(resultados!$A$2:$ZZ$1352, 851, MATCH($B$3, resultados!$A$1:$ZZ$1, 0))</f>
        <v/>
      </c>
    </row>
    <row r="858">
      <c r="A858">
        <f>INDEX(resultados!$A$2:$ZZ$1352, 852, MATCH($B$1, resultados!$A$1:$ZZ$1, 0))</f>
        <v/>
      </c>
      <c r="B858">
        <f>INDEX(resultados!$A$2:$ZZ$1352, 852, MATCH($B$2, resultados!$A$1:$ZZ$1, 0))</f>
        <v/>
      </c>
      <c r="C858">
        <f>INDEX(resultados!$A$2:$ZZ$1352, 852, MATCH($B$3, resultados!$A$1:$ZZ$1, 0))</f>
        <v/>
      </c>
    </row>
    <row r="859">
      <c r="A859">
        <f>INDEX(resultados!$A$2:$ZZ$1352, 853, MATCH($B$1, resultados!$A$1:$ZZ$1, 0))</f>
        <v/>
      </c>
      <c r="B859">
        <f>INDEX(resultados!$A$2:$ZZ$1352, 853, MATCH($B$2, resultados!$A$1:$ZZ$1, 0))</f>
        <v/>
      </c>
      <c r="C859">
        <f>INDEX(resultados!$A$2:$ZZ$1352, 853, MATCH($B$3, resultados!$A$1:$ZZ$1, 0))</f>
        <v/>
      </c>
    </row>
    <row r="860">
      <c r="A860">
        <f>INDEX(resultados!$A$2:$ZZ$1352, 854, MATCH($B$1, resultados!$A$1:$ZZ$1, 0))</f>
        <v/>
      </c>
      <c r="B860">
        <f>INDEX(resultados!$A$2:$ZZ$1352, 854, MATCH($B$2, resultados!$A$1:$ZZ$1, 0))</f>
        <v/>
      </c>
      <c r="C860">
        <f>INDEX(resultados!$A$2:$ZZ$1352, 854, MATCH($B$3, resultados!$A$1:$ZZ$1, 0))</f>
        <v/>
      </c>
    </row>
    <row r="861">
      <c r="A861">
        <f>INDEX(resultados!$A$2:$ZZ$1352, 855, MATCH($B$1, resultados!$A$1:$ZZ$1, 0))</f>
        <v/>
      </c>
      <c r="B861">
        <f>INDEX(resultados!$A$2:$ZZ$1352, 855, MATCH($B$2, resultados!$A$1:$ZZ$1, 0))</f>
        <v/>
      </c>
      <c r="C861">
        <f>INDEX(resultados!$A$2:$ZZ$1352, 855, MATCH($B$3, resultados!$A$1:$ZZ$1, 0))</f>
        <v/>
      </c>
    </row>
    <row r="862">
      <c r="A862">
        <f>INDEX(resultados!$A$2:$ZZ$1352, 856, MATCH($B$1, resultados!$A$1:$ZZ$1, 0))</f>
        <v/>
      </c>
      <c r="B862">
        <f>INDEX(resultados!$A$2:$ZZ$1352, 856, MATCH($B$2, resultados!$A$1:$ZZ$1, 0))</f>
        <v/>
      </c>
      <c r="C862">
        <f>INDEX(resultados!$A$2:$ZZ$1352, 856, MATCH($B$3, resultados!$A$1:$ZZ$1, 0))</f>
        <v/>
      </c>
    </row>
    <row r="863">
      <c r="A863">
        <f>INDEX(resultados!$A$2:$ZZ$1352, 857, MATCH($B$1, resultados!$A$1:$ZZ$1, 0))</f>
        <v/>
      </c>
      <c r="B863">
        <f>INDEX(resultados!$A$2:$ZZ$1352, 857, MATCH($B$2, resultados!$A$1:$ZZ$1, 0))</f>
        <v/>
      </c>
      <c r="C863">
        <f>INDEX(resultados!$A$2:$ZZ$1352, 857, MATCH($B$3, resultados!$A$1:$ZZ$1, 0))</f>
        <v/>
      </c>
    </row>
    <row r="864">
      <c r="A864">
        <f>INDEX(resultados!$A$2:$ZZ$1352, 858, MATCH($B$1, resultados!$A$1:$ZZ$1, 0))</f>
        <v/>
      </c>
      <c r="B864">
        <f>INDEX(resultados!$A$2:$ZZ$1352, 858, MATCH($B$2, resultados!$A$1:$ZZ$1, 0))</f>
        <v/>
      </c>
      <c r="C864">
        <f>INDEX(resultados!$A$2:$ZZ$1352, 858, MATCH($B$3, resultados!$A$1:$ZZ$1, 0))</f>
        <v/>
      </c>
    </row>
    <row r="865">
      <c r="A865">
        <f>INDEX(resultados!$A$2:$ZZ$1352, 859, MATCH($B$1, resultados!$A$1:$ZZ$1, 0))</f>
        <v/>
      </c>
      <c r="B865">
        <f>INDEX(resultados!$A$2:$ZZ$1352, 859, MATCH($B$2, resultados!$A$1:$ZZ$1, 0))</f>
        <v/>
      </c>
      <c r="C865">
        <f>INDEX(resultados!$A$2:$ZZ$1352, 859, MATCH($B$3, resultados!$A$1:$ZZ$1, 0))</f>
        <v/>
      </c>
    </row>
    <row r="866">
      <c r="A866">
        <f>INDEX(resultados!$A$2:$ZZ$1352, 860, MATCH($B$1, resultados!$A$1:$ZZ$1, 0))</f>
        <v/>
      </c>
      <c r="B866">
        <f>INDEX(resultados!$A$2:$ZZ$1352, 860, MATCH($B$2, resultados!$A$1:$ZZ$1, 0))</f>
        <v/>
      </c>
      <c r="C866">
        <f>INDEX(resultados!$A$2:$ZZ$1352, 860, MATCH($B$3, resultados!$A$1:$ZZ$1, 0))</f>
        <v/>
      </c>
    </row>
    <row r="867">
      <c r="A867">
        <f>INDEX(resultados!$A$2:$ZZ$1352, 861, MATCH($B$1, resultados!$A$1:$ZZ$1, 0))</f>
        <v/>
      </c>
      <c r="B867">
        <f>INDEX(resultados!$A$2:$ZZ$1352, 861, MATCH($B$2, resultados!$A$1:$ZZ$1, 0))</f>
        <v/>
      </c>
      <c r="C867">
        <f>INDEX(resultados!$A$2:$ZZ$1352, 861, MATCH($B$3, resultados!$A$1:$ZZ$1, 0))</f>
        <v/>
      </c>
    </row>
    <row r="868">
      <c r="A868">
        <f>INDEX(resultados!$A$2:$ZZ$1352, 862, MATCH($B$1, resultados!$A$1:$ZZ$1, 0))</f>
        <v/>
      </c>
      <c r="B868">
        <f>INDEX(resultados!$A$2:$ZZ$1352, 862, MATCH($B$2, resultados!$A$1:$ZZ$1, 0))</f>
        <v/>
      </c>
      <c r="C868">
        <f>INDEX(resultados!$A$2:$ZZ$1352, 862, MATCH($B$3, resultados!$A$1:$ZZ$1, 0))</f>
        <v/>
      </c>
    </row>
    <row r="869">
      <c r="A869">
        <f>INDEX(resultados!$A$2:$ZZ$1352, 863, MATCH($B$1, resultados!$A$1:$ZZ$1, 0))</f>
        <v/>
      </c>
      <c r="B869">
        <f>INDEX(resultados!$A$2:$ZZ$1352, 863, MATCH($B$2, resultados!$A$1:$ZZ$1, 0))</f>
        <v/>
      </c>
      <c r="C869">
        <f>INDEX(resultados!$A$2:$ZZ$1352, 863, MATCH($B$3, resultados!$A$1:$ZZ$1, 0))</f>
        <v/>
      </c>
    </row>
    <row r="870">
      <c r="A870">
        <f>INDEX(resultados!$A$2:$ZZ$1352, 864, MATCH($B$1, resultados!$A$1:$ZZ$1, 0))</f>
        <v/>
      </c>
      <c r="B870">
        <f>INDEX(resultados!$A$2:$ZZ$1352, 864, MATCH($B$2, resultados!$A$1:$ZZ$1, 0))</f>
        <v/>
      </c>
      <c r="C870">
        <f>INDEX(resultados!$A$2:$ZZ$1352, 864, MATCH($B$3, resultados!$A$1:$ZZ$1, 0))</f>
        <v/>
      </c>
    </row>
    <row r="871">
      <c r="A871">
        <f>INDEX(resultados!$A$2:$ZZ$1352, 865, MATCH($B$1, resultados!$A$1:$ZZ$1, 0))</f>
        <v/>
      </c>
      <c r="B871">
        <f>INDEX(resultados!$A$2:$ZZ$1352, 865, MATCH($B$2, resultados!$A$1:$ZZ$1, 0))</f>
        <v/>
      </c>
      <c r="C871">
        <f>INDEX(resultados!$A$2:$ZZ$1352, 865, MATCH($B$3, resultados!$A$1:$ZZ$1, 0))</f>
        <v/>
      </c>
    </row>
    <row r="872">
      <c r="A872">
        <f>INDEX(resultados!$A$2:$ZZ$1352, 866, MATCH($B$1, resultados!$A$1:$ZZ$1, 0))</f>
        <v/>
      </c>
      <c r="B872">
        <f>INDEX(resultados!$A$2:$ZZ$1352, 866, MATCH($B$2, resultados!$A$1:$ZZ$1, 0))</f>
        <v/>
      </c>
      <c r="C872">
        <f>INDEX(resultados!$A$2:$ZZ$1352, 866, MATCH($B$3, resultados!$A$1:$ZZ$1, 0))</f>
        <v/>
      </c>
    </row>
    <row r="873">
      <c r="A873">
        <f>INDEX(resultados!$A$2:$ZZ$1352, 867, MATCH($B$1, resultados!$A$1:$ZZ$1, 0))</f>
        <v/>
      </c>
      <c r="B873">
        <f>INDEX(resultados!$A$2:$ZZ$1352, 867, MATCH($B$2, resultados!$A$1:$ZZ$1, 0))</f>
        <v/>
      </c>
      <c r="C873">
        <f>INDEX(resultados!$A$2:$ZZ$1352, 867, MATCH($B$3, resultados!$A$1:$ZZ$1, 0))</f>
        <v/>
      </c>
    </row>
    <row r="874">
      <c r="A874">
        <f>INDEX(resultados!$A$2:$ZZ$1352, 868, MATCH($B$1, resultados!$A$1:$ZZ$1, 0))</f>
        <v/>
      </c>
      <c r="B874">
        <f>INDEX(resultados!$A$2:$ZZ$1352, 868, MATCH($B$2, resultados!$A$1:$ZZ$1, 0))</f>
        <v/>
      </c>
      <c r="C874">
        <f>INDEX(resultados!$A$2:$ZZ$1352, 868, MATCH($B$3, resultados!$A$1:$ZZ$1, 0))</f>
        <v/>
      </c>
    </row>
    <row r="875">
      <c r="A875">
        <f>INDEX(resultados!$A$2:$ZZ$1352, 869, MATCH($B$1, resultados!$A$1:$ZZ$1, 0))</f>
        <v/>
      </c>
      <c r="B875">
        <f>INDEX(resultados!$A$2:$ZZ$1352, 869, MATCH($B$2, resultados!$A$1:$ZZ$1, 0))</f>
        <v/>
      </c>
      <c r="C875">
        <f>INDEX(resultados!$A$2:$ZZ$1352, 869, MATCH($B$3, resultados!$A$1:$ZZ$1, 0))</f>
        <v/>
      </c>
    </row>
    <row r="876">
      <c r="A876">
        <f>INDEX(resultados!$A$2:$ZZ$1352, 870, MATCH($B$1, resultados!$A$1:$ZZ$1, 0))</f>
        <v/>
      </c>
      <c r="B876">
        <f>INDEX(resultados!$A$2:$ZZ$1352, 870, MATCH($B$2, resultados!$A$1:$ZZ$1, 0))</f>
        <v/>
      </c>
      <c r="C876">
        <f>INDEX(resultados!$A$2:$ZZ$1352, 870, MATCH($B$3, resultados!$A$1:$ZZ$1, 0))</f>
        <v/>
      </c>
    </row>
    <row r="877">
      <c r="A877">
        <f>INDEX(resultados!$A$2:$ZZ$1352, 871, MATCH($B$1, resultados!$A$1:$ZZ$1, 0))</f>
        <v/>
      </c>
      <c r="B877">
        <f>INDEX(resultados!$A$2:$ZZ$1352, 871, MATCH($B$2, resultados!$A$1:$ZZ$1, 0))</f>
        <v/>
      </c>
      <c r="C877">
        <f>INDEX(resultados!$A$2:$ZZ$1352, 871, MATCH($B$3, resultados!$A$1:$ZZ$1, 0))</f>
        <v/>
      </c>
    </row>
    <row r="878">
      <c r="A878">
        <f>INDEX(resultados!$A$2:$ZZ$1352, 872, MATCH($B$1, resultados!$A$1:$ZZ$1, 0))</f>
        <v/>
      </c>
      <c r="B878">
        <f>INDEX(resultados!$A$2:$ZZ$1352, 872, MATCH($B$2, resultados!$A$1:$ZZ$1, 0))</f>
        <v/>
      </c>
      <c r="C878">
        <f>INDEX(resultados!$A$2:$ZZ$1352, 872, MATCH($B$3, resultados!$A$1:$ZZ$1, 0))</f>
        <v/>
      </c>
    </row>
    <row r="879">
      <c r="A879">
        <f>INDEX(resultados!$A$2:$ZZ$1352, 873, MATCH($B$1, resultados!$A$1:$ZZ$1, 0))</f>
        <v/>
      </c>
      <c r="B879">
        <f>INDEX(resultados!$A$2:$ZZ$1352, 873, MATCH($B$2, resultados!$A$1:$ZZ$1, 0))</f>
        <v/>
      </c>
      <c r="C879">
        <f>INDEX(resultados!$A$2:$ZZ$1352, 873, MATCH($B$3, resultados!$A$1:$ZZ$1, 0))</f>
        <v/>
      </c>
    </row>
    <row r="880">
      <c r="A880">
        <f>INDEX(resultados!$A$2:$ZZ$1352, 874, MATCH($B$1, resultados!$A$1:$ZZ$1, 0))</f>
        <v/>
      </c>
      <c r="B880">
        <f>INDEX(resultados!$A$2:$ZZ$1352, 874, MATCH($B$2, resultados!$A$1:$ZZ$1, 0))</f>
        <v/>
      </c>
      <c r="C880">
        <f>INDEX(resultados!$A$2:$ZZ$1352, 874, MATCH($B$3, resultados!$A$1:$ZZ$1, 0))</f>
        <v/>
      </c>
    </row>
    <row r="881">
      <c r="A881">
        <f>INDEX(resultados!$A$2:$ZZ$1352, 875, MATCH($B$1, resultados!$A$1:$ZZ$1, 0))</f>
        <v/>
      </c>
      <c r="B881">
        <f>INDEX(resultados!$A$2:$ZZ$1352, 875, MATCH($B$2, resultados!$A$1:$ZZ$1, 0))</f>
        <v/>
      </c>
      <c r="C881">
        <f>INDEX(resultados!$A$2:$ZZ$1352, 875, MATCH($B$3, resultados!$A$1:$ZZ$1, 0))</f>
        <v/>
      </c>
    </row>
    <row r="882">
      <c r="A882">
        <f>INDEX(resultados!$A$2:$ZZ$1352, 876, MATCH($B$1, resultados!$A$1:$ZZ$1, 0))</f>
        <v/>
      </c>
      <c r="B882">
        <f>INDEX(resultados!$A$2:$ZZ$1352, 876, MATCH($B$2, resultados!$A$1:$ZZ$1, 0))</f>
        <v/>
      </c>
      <c r="C882">
        <f>INDEX(resultados!$A$2:$ZZ$1352, 876, MATCH($B$3, resultados!$A$1:$ZZ$1, 0))</f>
        <v/>
      </c>
    </row>
    <row r="883">
      <c r="A883">
        <f>INDEX(resultados!$A$2:$ZZ$1352, 877, MATCH($B$1, resultados!$A$1:$ZZ$1, 0))</f>
        <v/>
      </c>
      <c r="B883">
        <f>INDEX(resultados!$A$2:$ZZ$1352, 877, MATCH($B$2, resultados!$A$1:$ZZ$1, 0))</f>
        <v/>
      </c>
      <c r="C883">
        <f>INDEX(resultados!$A$2:$ZZ$1352, 877, MATCH($B$3, resultados!$A$1:$ZZ$1, 0))</f>
        <v/>
      </c>
    </row>
    <row r="884">
      <c r="A884">
        <f>INDEX(resultados!$A$2:$ZZ$1352, 878, MATCH($B$1, resultados!$A$1:$ZZ$1, 0))</f>
        <v/>
      </c>
      <c r="B884">
        <f>INDEX(resultados!$A$2:$ZZ$1352, 878, MATCH($B$2, resultados!$A$1:$ZZ$1, 0))</f>
        <v/>
      </c>
      <c r="C884">
        <f>INDEX(resultados!$A$2:$ZZ$1352, 878, MATCH($B$3, resultados!$A$1:$ZZ$1, 0))</f>
        <v/>
      </c>
    </row>
    <row r="885">
      <c r="A885">
        <f>INDEX(resultados!$A$2:$ZZ$1352, 879, MATCH($B$1, resultados!$A$1:$ZZ$1, 0))</f>
        <v/>
      </c>
      <c r="B885">
        <f>INDEX(resultados!$A$2:$ZZ$1352, 879, MATCH($B$2, resultados!$A$1:$ZZ$1, 0))</f>
        <v/>
      </c>
      <c r="C885">
        <f>INDEX(resultados!$A$2:$ZZ$1352, 879, MATCH($B$3, resultados!$A$1:$ZZ$1, 0))</f>
        <v/>
      </c>
    </row>
    <row r="886">
      <c r="A886">
        <f>INDEX(resultados!$A$2:$ZZ$1352, 880, MATCH($B$1, resultados!$A$1:$ZZ$1, 0))</f>
        <v/>
      </c>
      <c r="B886">
        <f>INDEX(resultados!$A$2:$ZZ$1352, 880, MATCH($B$2, resultados!$A$1:$ZZ$1, 0))</f>
        <v/>
      </c>
      <c r="C886">
        <f>INDEX(resultados!$A$2:$ZZ$1352, 880, MATCH($B$3, resultados!$A$1:$ZZ$1, 0))</f>
        <v/>
      </c>
    </row>
    <row r="887">
      <c r="A887">
        <f>INDEX(resultados!$A$2:$ZZ$1352, 881, MATCH($B$1, resultados!$A$1:$ZZ$1, 0))</f>
        <v/>
      </c>
      <c r="B887">
        <f>INDEX(resultados!$A$2:$ZZ$1352, 881, MATCH($B$2, resultados!$A$1:$ZZ$1, 0))</f>
        <v/>
      </c>
      <c r="C887">
        <f>INDEX(resultados!$A$2:$ZZ$1352, 881, MATCH($B$3, resultados!$A$1:$ZZ$1, 0))</f>
        <v/>
      </c>
    </row>
    <row r="888">
      <c r="A888">
        <f>INDEX(resultados!$A$2:$ZZ$1352, 882, MATCH($B$1, resultados!$A$1:$ZZ$1, 0))</f>
        <v/>
      </c>
      <c r="B888">
        <f>INDEX(resultados!$A$2:$ZZ$1352, 882, MATCH($B$2, resultados!$A$1:$ZZ$1, 0))</f>
        <v/>
      </c>
      <c r="C888">
        <f>INDEX(resultados!$A$2:$ZZ$1352, 882, MATCH($B$3, resultados!$A$1:$ZZ$1, 0))</f>
        <v/>
      </c>
    </row>
    <row r="889">
      <c r="A889">
        <f>INDEX(resultados!$A$2:$ZZ$1352, 883, MATCH($B$1, resultados!$A$1:$ZZ$1, 0))</f>
        <v/>
      </c>
      <c r="B889">
        <f>INDEX(resultados!$A$2:$ZZ$1352, 883, MATCH($B$2, resultados!$A$1:$ZZ$1, 0))</f>
        <v/>
      </c>
      <c r="C889">
        <f>INDEX(resultados!$A$2:$ZZ$1352, 883, MATCH($B$3, resultados!$A$1:$ZZ$1, 0))</f>
        <v/>
      </c>
    </row>
    <row r="890">
      <c r="A890">
        <f>INDEX(resultados!$A$2:$ZZ$1352, 884, MATCH($B$1, resultados!$A$1:$ZZ$1, 0))</f>
        <v/>
      </c>
      <c r="B890">
        <f>INDEX(resultados!$A$2:$ZZ$1352, 884, MATCH($B$2, resultados!$A$1:$ZZ$1, 0))</f>
        <v/>
      </c>
      <c r="C890">
        <f>INDEX(resultados!$A$2:$ZZ$1352, 884, MATCH($B$3, resultados!$A$1:$ZZ$1, 0))</f>
        <v/>
      </c>
    </row>
    <row r="891">
      <c r="A891">
        <f>INDEX(resultados!$A$2:$ZZ$1352, 885, MATCH($B$1, resultados!$A$1:$ZZ$1, 0))</f>
        <v/>
      </c>
      <c r="B891">
        <f>INDEX(resultados!$A$2:$ZZ$1352, 885, MATCH($B$2, resultados!$A$1:$ZZ$1, 0))</f>
        <v/>
      </c>
      <c r="C891">
        <f>INDEX(resultados!$A$2:$ZZ$1352, 885, MATCH($B$3, resultados!$A$1:$ZZ$1, 0))</f>
        <v/>
      </c>
    </row>
    <row r="892">
      <c r="A892">
        <f>INDEX(resultados!$A$2:$ZZ$1352, 886, MATCH($B$1, resultados!$A$1:$ZZ$1, 0))</f>
        <v/>
      </c>
      <c r="B892">
        <f>INDEX(resultados!$A$2:$ZZ$1352, 886, MATCH($B$2, resultados!$A$1:$ZZ$1, 0))</f>
        <v/>
      </c>
      <c r="C892">
        <f>INDEX(resultados!$A$2:$ZZ$1352, 886, MATCH($B$3, resultados!$A$1:$ZZ$1, 0))</f>
        <v/>
      </c>
    </row>
    <row r="893">
      <c r="A893">
        <f>INDEX(resultados!$A$2:$ZZ$1352, 887, MATCH($B$1, resultados!$A$1:$ZZ$1, 0))</f>
        <v/>
      </c>
      <c r="B893">
        <f>INDEX(resultados!$A$2:$ZZ$1352, 887, MATCH($B$2, resultados!$A$1:$ZZ$1, 0))</f>
        <v/>
      </c>
      <c r="C893">
        <f>INDEX(resultados!$A$2:$ZZ$1352, 887, MATCH($B$3, resultados!$A$1:$ZZ$1, 0))</f>
        <v/>
      </c>
    </row>
    <row r="894">
      <c r="A894">
        <f>INDEX(resultados!$A$2:$ZZ$1352, 888, MATCH($B$1, resultados!$A$1:$ZZ$1, 0))</f>
        <v/>
      </c>
      <c r="B894">
        <f>INDEX(resultados!$A$2:$ZZ$1352, 888, MATCH($B$2, resultados!$A$1:$ZZ$1, 0))</f>
        <v/>
      </c>
      <c r="C894">
        <f>INDEX(resultados!$A$2:$ZZ$1352, 888, MATCH($B$3, resultados!$A$1:$ZZ$1, 0))</f>
        <v/>
      </c>
    </row>
    <row r="895">
      <c r="A895">
        <f>INDEX(resultados!$A$2:$ZZ$1352, 889, MATCH($B$1, resultados!$A$1:$ZZ$1, 0))</f>
        <v/>
      </c>
      <c r="B895">
        <f>INDEX(resultados!$A$2:$ZZ$1352, 889, MATCH($B$2, resultados!$A$1:$ZZ$1, 0))</f>
        <v/>
      </c>
      <c r="C895">
        <f>INDEX(resultados!$A$2:$ZZ$1352, 889, MATCH($B$3, resultados!$A$1:$ZZ$1, 0))</f>
        <v/>
      </c>
    </row>
    <row r="896">
      <c r="A896">
        <f>INDEX(resultados!$A$2:$ZZ$1352, 890, MATCH($B$1, resultados!$A$1:$ZZ$1, 0))</f>
        <v/>
      </c>
      <c r="B896">
        <f>INDEX(resultados!$A$2:$ZZ$1352, 890, MATCH($B$2, resultados!$A$1:$ZZ$1, 0))</f>
        <v/>
      </c>
      <c r="C896">
        <f>INDEX(resultados!$A$2:$ZZ$1352, 890, MATCH($B$3, resultados!$A$1:$ZZ$1, 0))</f>
        <v/>
      </c>
    </row>
    <row r="897">
      <c r="A897">
        <f>INDEX(resultados!$A$2:$ZZ$1352, 891, MATCH($B$1, resultados!$A$1:$ZZ$1, 0))</f>
        <v/>
      </c>
      <c r="B897">
        <f>INDEX(resultados!$A$2:$ZZ$1352, 891, MATCH($B$2, resultados!$A$1:$ZZ$1, 0))</f>
        <v/>
      </c>
      <c r="C897">
        <f>INDEX(resultados!$A$2:$ZZ$1352, 891, MATCH($B$3, resultados!$A$1:$ZZ$1, 0))</f>
        <v/>
      </c>
    </row>
    <row r="898">
      <c r="A898">
        <f>INDEX(resultados!$A$2:$ZZ$1352, 892, MATCH($B$1, resultados!$A$1:$ZZ$1, 0))</f>
        <v/>
      </c>
      <c r="B898">
        <f>INDEX(resultados!$A$2:$ZZ$1352, 892, MATCH($B$2, resultados!$A$1:$ZZ$1, 0))</f>
        <v/>
      </c>
      <c r="C898">
        <f>INDEX(resultados!$A$2:$ZZ$1352, 892, MATCH($B$3, resultados!$A$1:$ZZ$1, 0))</f>
        <v/>
      </c>
    </row>
    <row r="899">
      <c r="A899">
        <f>INDEX(resultados!$A$2:$ZZ$1352, 893, MATCH($B$1, resultados!$A$1:$ZZ$1, 0))</f>
        <v/>
      </c>
      <c r="B899">
        <f>INDEX(resultados!$A$2:$ZZ$1352, 893, MATCH($B$2, resultados!$A$1:$ZZ$1, 0))</f>
        <v/>
      </c>
      <c r="C899">
        <f>INDEX(resultados!$A$2:$ZZ$1352, 893, MATCH($B$3, resultados!$A$1:$ZZ$1, 0))</f>
        <v/>
      </c>
    </row>
    <row r="900">
      <c r="A900">
        <f>INDEX(resultados!$A$2:$ZZ$1352, 894, MATCH($B$1, resultados!$A$1:$ZZ$1, 0))</f>
        <v/>
      </c>
      <c r="B900">
        <f>INDEX(resultados!$A$2:$ZZ$1352, 894, MATCH($B$2, resultados!$A$1:$ZZ$1, 0))</f>
        <v/>
      </c>
      <c r="C900">
        <f>INDEX(resultados!$A$2:$ZZ$1352, 894, MATCH($B$3, resultados!$A$1:$ZZ$1, 0))</f>
        <v/>
      </c>
    </row>
    <row r="901">
      <c r="A901">
        <f>INDEX(resultados!$A$2:$ZZ$1352, 895, MATCH($B$1, resultados!$A$1:$ZZ$1, 0))</f>
        <v/>
      </c>
      <c r="B901">
        <f>INDEX(resultados!$A$2:$ZZ$1352, 895, MATCH($B$2, resultados!$A$1:$ZZ$1, 0))</f>
        <v/>
      </c>
      <c r="C901">
        <f>INDEX(resultados!$A$2:$ZZ$1352, 895, MATCH($B$3, resultados!$A$1:$ZZ$1, 0))</f>
        <v/>
      </c>
    </row>
    <row r="902">
      <c r="A902">
        <f>INDEX(resultados!$A$2:$ZZ$1352, 896, MATCH($B$1, resultados!$A$1:$ZZ$1, 0))</f>
        <v/>
      </c>
      <c r="B902">
        <f>INDEX(resultados!$A$2:$ZZ$1352, 896, MATCH($B$2, resultados!$A$1:$ZZ$1, 0))</f>
        <v/>
      </c>
      <c r="C902">
        <f>INDEX(resultados!$A$2:$ZZ$1352, 896, MATCH($B$3, resultados!$A$1:$ZZ$1, 0))</f>
        <v/>
      </c>
    </row>
    <row r="903">
      <c r="A903">
        <f>INDEX(resultados!$A$2:$ZZ$1352, 897, MATCH($B$1, resultados!$A$1:$ZZ$1, 0))</f>
        <v/>
      </c>
      <c r="B903">
        <f>INDEX(resultados!$A$2:$ZZ$1352, 897, MATCH($B$2, resultados!$A$1:$ZZ$1, 0))</f>
        <v/>
      </c>
      <c r="C903">
        <f>INDEX(resultados!$A$2:$ZZ$1352, 897, MATCH($B$3, resultados!$A$1:$ZZ$1, 0))</f>
        <v/>
      </c>
    </row>
    <row r="904">
      <c r="A904">
        <f>INDEX(resultados!$A$2:$ZZ$1352, 898, MATCH($B$1, resultados!$A$1:$ZZ$1, 0))</f>
        <v/>
      </c>
      <c r="B904">
        <f>INDEX(resultados!$A$2:$ZZ$1352, 898, MATCH($B$2, resultados!$A$1:$ZZ$1, 0))</f>
        <v/>
      </c>
      <c r="C904">
        <f>INDEX(resultados!$A$2:$ZZ$1352, 898, MATCH($B$3, resultados!$A$1:$ZZ$1, 0))</f>
        <v/>
      </c>
    </row>
    <row r="905">
      <c r="A905">
        <f>INDEX(resultados!$A$2:$ZZ$1352, 899, MATCH($B$1, resultados!$A$1:$ZZ$1, 0))</f>
        <v/>
      </c>
      <c r="B905">
        <f>INDEX(resultados!$A$2:$ZZ$1352, 899, MATCH($B$2, resultados!$A$1:$ZZ$1, 0))</f>
        <v/>
      </c>
      <c r="C905">
        <f>INDEX(resultados!$A$2:$ZZ$1352, 899, MATCH($B$3, resultados!$A$1:$ZZ$1, 0))</f>
        <v/>
      </c>
    </row>
    <row r="906">
      <c r="A906">
        <f>INDEX(resultados!$A$2:$ZZ$1352, 900, MATCH($B$1, resultados!$A$1:$ZZ$1, 0))</f>
        <v/>
      </c>
      <c r="B906">
        <f>INDEX(resultados!$A$2:$ZZ$1352, 900, MATCH($B$2, resultados!$A$1:$ZZ$1, 0))</f>
        <v/>
      </c>
      <c r="C906">
        <f>INDEX(resultados!$A$2:$ZZ$1352, 900, MATCH($B$3, resultados!$A$1:$ZZ$1, 0))</f>
        <v/>
      </c>
    </row>
    <row r="907">
      <c r="A907">
        <f>INDEX(resultados!$A$2:$ZZ$1352, 901, MATCH($B$1, resultados!$A$1:$ZZ$1, 0))</f>
        <v/>
      </c>
      <c r="B907">
        <f>INDEX(resultados!$A$2:$ZZ$1352, 901, MATCH($B$2, resultados!$A$1:$ZZ$1, 0))</f>
        <v/>
      </c>
      <c r="C907">
        <f>INDEX(resultados!$A$2:$ZZ$1352, 901, MATCH($B$3, resultados!$A$1:$ZZ$1, 0))</f>
        <v/>
      </c>
    </row>
    <row r="908">
      <c r="A908">
        <f>INDEX(resultados!$A$2:$ZZ$1352, 902, MATCH($B$1, resultados!$A$1:$ZZ$1, 0))</f>
        <v/>
      </c>
      <c r="B908">
        <f>INDEX(resultados!$A$2:$ZZ$1352, 902, MATCH($B$2, resultados!$A$1:$ZZ$1, 0))</f>
        <v/>
      </c>
      <c r="C908">
        <f>INDEX(resultados!$A$2:$ZZ$1352, 902, MATCH($B$3, resultados!$A$1:$ZZ$1, 0))</f>
        <v/>
      </c>
    </row>
    <row r="909">
      <c r="A909">
        <f>INDEX(resultados!$A$2:$ZZ$1352, 903, MATCH($B$1, resultados!$A$1:$ZZ$1, 0))</f>
        <v/>
      </c>
      <c r="B909">
        <f>INDEX(resultados!$A$2:$ZZ$1352, 903, MATCH($B$2, resultados!$A$1:$ZZ$1, 0))</f>
        <v/>
      </c>
      <c r="C909">
        <f>INDEX(resultados!$A$2:$ZZ$1352, 903, MATCH($B$3, resultados!$A$1:$ZZ$1, 0))</f>
        <v/>
      </c>
    </row>
    <row r="910">
      <c r="A910">
        <f>INDEX(resultados!$A$2:$ZZ$1352, 904, MATCH($B$1, resultados!$A$1:$ZZ$1, 0))</f>
        <v/>
      </c>
      <c r="B910">
        <f>INDEX(resultados!$A$2:$ZZ$1352, 904, MATCH($B$2, resultados!$A$1:$ZZ$1, 0))</f>
        <v/>
      </c>
      <c r="C910">
        <f>INDEX(resultados!$A$2:$ZZ$1352, 904, MATCH($B$3, resultados!$A$1:$ZZ$1, 0))</f>
        <v/>
      </c>
    </row>
    <row r="911">
      <c r="A911">
        <f>INDEX(resultados!$A$2:$ZZ$1352, 905, MATCH($B$1, resultados!$A$1:$ZZ$1, 0))</f>
        <v/>
      </c>
      <c r="B911">
        <f>INDEX(resultados!$A$2:$ZZ$1352, 905, MATCH($B$2, resultados!$A$1:$ZZ$1, 0))</f>
        <v/>
      </c>
      <c r="C911">
        <f>INDEX(resultados!$A$2:$ZZ$1352, 905, MATCH($B$3, resultados!$A$1:$ZZ$1, 0))</f>
        <v/>
      </c>
    </row>
    <row r="912">
      <c r="A912">
        <f>INDEX(resultados!$A$2:$ZZ$1352, 906, MATCH($B$1, resultados!$A$1:$ZZ$1, 0))</f>
        <v/>
      </c>
      <c r="B912">
        <f>INDEX(resultados!$A$2:$ZZ$1352, 906, MATCH($B$2, resultados!$A$1:$ZZ$1, 0))</f>
        <v/>
      </c>
      <c r="C912">
        <f>INDEX(resultados!$A$2:$ZZ$1352, 906, MATCH($B$3, resultados!$A$1:$ZZ$1, 0))</f>
        <v/>
      </c>
    </row>
    <row r="913">
      <c r="A913">
        <f>INDEX(resultados!$A$2:$ZZ$1352, 907, MATCH($B$1, resultados!$A$1:$ZZ$1, 0))</f>
        <v/>
      </c>
      <c r="B913">
        <f>INDEX(resultados!$A$2:$ZZ$1352, 907, MATCH($B$2, resultados!$A$1:$ZZ$1, 0))</f>
        <v/>
      </c>
      <c r="C913">
        <f>INDEX(resultados!$A$2:$ZZ$1352, 907, MATCH($B$3, resultados!$A$1:$ZZ$1, 0))</f>
        <v/>
      </c>
    </row>
    <row r="914">
      <c r="A914">
        <f>INDEX(resultados!$A$2:$ZZ$1352, 908, MATCH($B$1, resultados!$A$1:$ZZ$1, 0))</f>
        <v/>
      </c>
      <c r="B914">
        <f>INDEX(resultados!$A$2:$ZZ$1352, 908, MATCH($B$2, resultados!$A$1:$ZZ$1, 0))</f>
        <v/>
      </c>
      <c r="C914">
        <f>INDEX(resultados!$A$2:$ZZ$1352, 908, MATCH($B$3, resultados!$A$1:$ZZ$1, 0))</f>
        <v/>
      </c>
    </row>
    <row r="915">
      <c r="A915">
        <f>INDEX(resultados!$A$2:$ZZ$1352, 909, MATCH($B$1, resultados!$A$1:$ZZ$1, 0))</f>
        <v/>
      </c>
      <c r="B915">
        <f>INDEX(resultados!$A$2:$ZZ$1352, 909, MATCH($B$2, resultados!$A$1:$ZZ$1, 0))</f>
        <v/>
      </c>
      <c r="C915">
        <f>INDEX(resultados!$A$2:$ZZ$1352, 909, MATCH($B$3, resultados!$A$1:$ZZ$1, 0))</f>
        <v/>
      </c>
    </row>
    <row r="916">
      <c r="A916">
        <f>INDEX(resultados!$A$2:$ZZ$1352, 910, MATCH($B$1, resultados!$A$1:$ZZ$1, 0))</f>
        <v/>
      </c>
      <c r="B916">
        <f>INDEX(resultados!$A$2:$ZZ$1352, 910, MATCH($B$2, resultados!$A$1:$ZZ$1, 0))</f>
        <v/>
      </c>
      <c r="C916">
        <f>INDEX(resultados!$A$2:$ZZ$1352, 910, MATCH($B$3, resultados!$A$1:$ZZ$1, 0))</f>
        <v/>
      </c>
    </row>
    <row r="917">
      <c r="A917">
        <f>INDEX(resultados!$A$2:$ZZ$1352, 911, MATCH($B$1, resultados!$A$1:$ZZ$1, 0))</f>
        <v/>
      </c>
      <c r="B917">
        <f>INDEX(resultados!$A$2:$ZZ$1352, 911, MATCH($B$2, resultados!$A$1:$ZZ$1, 0))</f>
        <v/>
      </c>
      <c r="C917">
        <f>INDEX(resultados!$A$2:$ZZ$1352, 911, MATCH($B$3, resultados!$A$1:$ZZ$1, 0))</f>
        <v/>
      </c>
    </row>
    <row r="918">
      <c r="A918">
        <f>INDEX(resultados!$A$2:$ZZ$1352, 912, MATCH($B$1, resultados!$A$1:$ZZ$1, 0))</f>
        <v/>
      </c>
      <c r="B918">
        <f>INDEX(resultados!$A$2:$ZZ$1352, 912, MATCH($B$2, resultados!$A$1:$ZZ$1, 0))</f>
        <v/>
      </c>
      <c r="C918">
        <f>INDEX(resultados!$A$2:$ZZ$1352, 912, MATCH($B$3, resultados!$A$1:$ZZ$1, 0))</f>
        <v/>
      </c>
    </row>
    <row r="919">
      <c r="A919">
        <f>INDEX(resultados!$A$2:$ZZ$1352, 913, MATCH($B$1, resultados!$A$1:$ZZ$1, 0))</f>
        <v/>
      </c>
      <c r="B919">
        <f>INDEX(resultados!$A$2:$ZZ$1352, 913, MATCH($B$2, resultados!$A$1:$ZZ$1, 0))</f>
        <v/>
      </c>
      <c r="C919">
        <f>INDEX(resultados!$A$2:$ZZ$1352, 913, MATCH($B$3, resultados!$A$1:$ZZ$1, 0))</f>
        <v/>
      </c>
    </row>
    <row r="920">
      <c r="A920">
        <f>INDEX(resultados!$A$2:$ZZ$1352, 914, MATCH($B$1, resultados!$A$1:$ZZ$1, 0))</f>
        <v/>
      </c>
      <c r="B920">
        <f>INDEX(resultados!$A$2:$ZZ$1352, 914, MATCH($B$2, resultados!$A$1:$ZZ$1, 0))</f>
        <v/>
      </c>
      <c r="C920">
        <f>INDEX(resultados!$A$2:$ZZ$1352, 914, MATCH($B$3, resultados!$A$1:$ZZ$1, 0))</f>
        <v/>
      </c>
    </row>
    <row r="921">
      <c r="A921">
        <f>INDEX(resultados!$A$2:$ZZ$1352, 915, MATCH($B$1, resultados!$A$1:$ZZ$1, 0))</f>
        <v/>
      </c>
      <c r="B921">
        <f>INDEX(resultados!$A$2:$ZZ$1352, 915, MATCH($B$2, resultados!$A$1:$ZZ$1, 0))</f>
        <v/>
      </c>
      <c r="C921">
        <f>INDEX(resultados!$A$2:$ZZ$1352, 915, MATCH($B$3, resultados!$A$1:$ZZ$1, 0))</f>
        <v/>
      </c>
    </row>
    <row r="922">
      <c r="A922">
        <f>INDEX(resultados!$A$2:$ZZ$1352, 916, MATCH($B$1, resultados!$A$1:$ZZ$1, 0))</f>
        <v/>
      </c>
      <c r="B922">
        <f>INDEX(resultados!$A$2:$ZZ$1352, 916, MATCH($B$2, resultados!$A$1:$ZZ$1, 0))</f>
        <v/>
      </c>
      <c r="C922">
        <f>INDEX(resultados!$A$2:$ZZ$1352, 916, MATCH($B$3, resultados!$A$1:$ZZ$1, 0))</f>
        <v/>
      </c>
    </row>
    <row r="923">
      <c r="A923">
        <f>INDEX(resultados!$A$2:$ZZ$1352, 917, MATCH($B$1, resultados!$A$1:$ZZ$1, 0))</f>
        <v/>
      </c>
      <c r="B923">
        <f>INDEX(resultados!$A$2:$ZZ$1352, 917, MATCH($B$2, resultados!$A$1:$ZZ$1, 0))</f>
        <v/>
      </c>
      <c r="C923">
        <f>INDEX(resultados!$A$2:$ZZ$1352, 917, MATCH($B$3, resultados!$A$1:$ZZ$1, 0))</f>
        <v/>
      </c>
    </row>
    <row r="924">
      <c r="A924">
        <f>INDEX(resultados!$A$2:$ZZ$1352, 918, MATCH($B$1, resultados!$A$1:$ZZ$1, 0))</f>
        <v/>
      </c>
      <c r="B924">
        <f>INDEX(resultados!$A$2:$ZZ$1352, 918, MATCH($B$2, resultados!$A$1:$ZZ$1, 0))</f>
        <v/>
      </c>
      <c r="C924">
        <f>INDEX(resultados!$A$2:$ZZ$1352, 918, MATCH($B$3, resultados!$A$1:$ZZ$1, 0))</f>
        <v/>
      </c>
    </row>
    <row r="925">
      <c r="A925">
        <f>INDEX(resultados!$A$2:$ZZ$1352, 919, MATCH($B$1, resultados!$A$1:$ZZ$1, 0))</f>
        <v/>
      </c>
      <c r="B925">
        <f>INDEX(resultados!$A$2:$ZZ$1352, 919, MATCH($B$2, resultados!$A$1:$ZZ$1, 0))</f>
        <v/>
      </c>
      <c r="C925">
        <f>INDEX(resultados!$A$2:$ZZ$1352, 919, MATCH($B$3, resultados!$A$1:$ZZ$1, 0))</f>
        <v/>
      </c>
    </row>
    <row r="926">
      <c r="A926">
        <f>INDEX(resultados!$A$2:$ZZ$1352, 920, MATCH($B$1, resultados!$A$1:$ZZ$1, 0))</f>
        <v/>
      </c>
      <c r="B926">
        <f>INDEX(resultados!$A$2:$ZZ$1352, 920, MATCH($B$2, resultados!$A$1:$ZZ$1, 0))</f>
        <v/>
      </c>
      <c r="C926">
        <f>INDEX(resultados!$A$2:$ZZ$1352, 920, MATCH($B$3, resultados!$A$1:$ZZ$1, 0))</f>
        <v/>
      </c>
    </row>
    <row r="927">
      <c r="A927">
        <f>INDEX(resultados!$A$2:$ZZ$1352, 921, MATCH($B$1, resultados!$A$1:$ZZ$1, 0))</f>
        <v/>
      </c>
      <c r="B927">
        <f>INDEX(resultados!$A$2:$ZZ$1352, 921, MATCH($B$2, resultados!$A$1:$ZZ$1, 0))</f>
        <v/>
      </c>
      <c r="C927">
        <f>INDEX(resultados!$A$2:$ZZ$1352, 921, MATCH($B$3, resultados!$A$1:$ZZ$1, 0))</f>
        <v/>
      </c>
    </row>
    <row r="928">
      <c r="A928">
        <f>INDEX(resultados!$A$2:$ZZ$1352, 922, MATCH($B$1, resultados!$A$1:$ZZ$1, 0))</f>
        <v/>
      </c>
      <c r="B928">
        <f>INDEX(resultados!$A$2:$ZZ$1352, 922, MATCH($B$2, resultados!$A$1:$ZZ$1, 0))</f>
        <v/>
      </c>
      <c r="C928">
        <f>INDEX(resultados!$A$2:$ZZ$1352, 922, MATCH($B$3, resultados!$A$1:$ZZ$1, 0))</f>
        <v/>
      </c>
    </row>
    <row r="929">
      <c r="A929">
        <f>INDEX(resultados!$A$2:$ZZ$1352, 923, MATCH($B$1, resultados!$A$1:$ZZ$1, 0))</f>
        <v/>
      </c>
      <c r="B929">
        <f>INDEX(resultados!$A$2:$ZZ$1352, 923, MATCH($B$2, resultados!$A$1:$ZZ$1, 0))</f>
        <v/>
      </c>
      <c r="C929">
        <f>INDEX(resultados!$A$2:$ZZ$1352, 923, MATCH($B$3, resultados!$A$1:$ZZ$1, 0))</f>
        <v/>
      </c>
    </row>
    <row r="930">
      <c r="A930">
        <f>INDEX(resultados!$A$2:$ZZ$1352, 924, MATCH($B$1, resultados!$A$1:$ZZ$1, 0))</f>
        <v/>
      </c>
      <c r="B930">
        <f>INDEX(resultados!$A$2:$ZZ$1352, 924, MATCH($B$2, resultados!$A$1:$ZZ$1, 0))</f>
        <v/>
      </c>
      <c r="C930">
        <f>INDEX(resultados!$A$2:$ZZ$1352, 924, MATCH($B$3, resultados!$A$1:$ZZ$1, 0))</f>
        <v/>
      </c>
    </row>
    <row r="931">
      <c r="A931">
        <f>INDEX(resultados!$A$2:$ZZ$1352, 925, MATCH($B$1, resultados!$A$1:$ZZ$1, 0))</f>
        <v/>
      </c>
      <c r="B931">
        <f>INDEX(resultados!$A$2:$ZZ$1352, 925, MATCH($B$2, resultados!$A$1:$ZZ$1, 0))</f>
        <v/>
      </c>
      <c r="C931">
        <f>INDEX(resultados!$A$2:$ZZ$1352, 925, MATCH($B$3, resultados!$A$1:$ZZ$1, 0))</f>
        <v/>
      </c>
    </row>
    <row r="932">
      <c r="A932">
        <f>INDEX(resultados!$A$2:$ZZ$1352, 926, MATCH($B$1, resultados!$A$1:$ZZ$1, 0))</f>
        <v/>
      </c>
      <c r="B932">
        <f>INDEX(resultados!$A$2:$ZZ$1352, 926, MATCH($B$2, resultados!$A$1:$ZZ$1, 0))</f>
        <v/>
      </c>
      <c r="C932">
        <f>INDEX(resultados!$A$2:$ZZ$1352, 926, MATCH($B$3, resultados!$A$1:$ZZ$1, 0))</f>
        <v/>
      </c>
    </row>
    <row r="933">
      <c r="A933">
        <f>INDEX(resultados!$A$2:$ZZ$1352, 927, MATCH($B$1, resultados!$A$1:$ZZ$1, 0))</f>
        <v/>
      </c>
      <c r="B933">
        <f>INDEX(resultados!$A$2:$ZZ$1352, 927, MATCH($B$2, resultados!$A$1:$ZZ$1, 0))</f>
        <v/>
      </c>
      <c r="C933">
        <f>INDEX(resultados!$A$2:$ZZ$1352, 927, MATCH($B$3, resultados!$A$1:$ZZ$1, 0))</f>
        <v/>
      </c>
    </row>
    <row r="934">
      <c r="A934">
        <f>INDEX(resultados!$A$2:$ZZ$1352, 928, MATCH($B$1, resultados!$A$1:$ZZ$1, 0))</f>
        <v/>
      </c>
      <c r="B934">
        <f>INDEX(resultados!$A$2:$ZZ$1352, 928, MATCH($B$2, resultados!$A$1:$ZZ$1, 0))</f>
        <v/>
      </c>
      <c r="C934">
        <f>INDEX(resultados!$A$2:$ZZ$1352, 928, MATCH($B$3, resultados!$A$1:$ZZ$1, 0))</f>
        <v/>
      </c>
    </row>
    <row r="935">
      <c r="A935">
        <f>INDEX(resultados!$A$2:$ZZ$1352, 929, MATCH($B$1, resultados!$A$1:$ZZ$1, 0))</f>
        <v/>
      </c>
      <c r="B935">
        <f>INDEX(resultados!$A$2:$ZZ$1352, 929, MATCH($B$2, resultados!$A$1:$ZZ$1, 0))</f>
        <v/>
      </c>
      <c r="C935">
        <f>INDEX(resultados!$A$2:$ZZ$1352, 929, MATCH($B$3, resultados!$A$1:$ZZ$1, 0))</f>
        <v/>
      </c>
    </row>
    <row r="936">
      <c r="A936">
        <f>INDEX(resultados!$A$2:$ZZ$1352, 930, MATCH($B$1, resultados!$A$1:$ZZ$1, 0))</f>
        <v/>
      </c>
      <c r="B936">
        <f>INDEX(resultados!$A$2:$ZZ$1352, 930, MATCH($B$2, resultados!$A$1:$ZZ$1, 0))</f>
        <v/>
      </c>
      <c r="C936">
        <f>INDEX(resultados!$A$2:$ZZ$1352, 930, MATCH($B$3, resultados!$A$1:$ZZ$1, 0))</f>
        <v/>
      </c>
    </row>
    <row r="937">
      <c r="A937">
        <f>INDEX(resultados!$A$2:$ZZ$1352, 931, MATCH($B$1, resultados!$A$1:$ZZ$1, 0))</f>
        <v/>
      </c>
      <c r="B937">
        <f>INDEX(resultados!$A$2:$ZZ$1352, 931, MATCH($B$2, resultados!$A$1:$ZZ$1, 0))</f>
        <v/>
      </c>
      <c r="C937">
        <f>INDEX(resultados!$A$2:$ZZ$1352, 931, MATCH($B$3, resultados!$A$1:$ZZ$1, 0))</f>
        <v/>
      </c>
    </row>
    <row r="938">
      <c r="A938">
        <f>INDEX(resultados!$A$2:$ZZ$1352, 932, MATCH($B$1, resultados!$A$1:$ZZ$1, 0))</f>
        <v/>
      </c>
      <c r="B938">
        <f>INDEX(resultados!$A$2:$ZZ$1352, 932, MATCH($B$2, resultados!$A$1:$ZZ$1, 0))</f>
        <v/>
      </c>
      <c r="C938">
        <f>INDEX(resultados!$A$2:$ZZ$1352, 932, MATCH($B$3, resultados!$A$1:$ZZ$1, 0))</f>
        <v/>
      </c>
    </row>
    <row r="939">
      <c r="A939">
        <f>INDEX(resultados!$A$2:$ZZ$1352, 933, MATCH($B$1, resultados!$A$1:$ZZ$1, 0))</f>
        <v/>
      </c>
      <c r="B939">
        <f>INDEX(resultados!$A$2:$ZZ$1352, 933, MATCH($B$2, resultados!$A$1:$ZZ$1, 0))</f>
        <v/>
      </c>
      <c r="C939">
        <f>INDEX(resultados!$A$2:$ZZ$1352, 933, MATCH($B$3, resultados!$A$1:$ZZ$1, 0))</f>
        <v/>
      </c>
    </row>
    <row r="940">
      <c r="A940">
        <f>INDEX(resultados!$A$2:$ZZ$1352, 934, MATCH($B$1, resultados!$A$1:$ZZ$1, 0))</f>
        <v/>
      </c>
      <c r="B940">
        <f>INDEX(resultados!$A$2:$ZZ$1352, 934, MATCH($B$2, resultados!$A$1:$ZZ$1, 0))</f>
        <v/>
      </c>
      <c r="C940">
        <f>INDEX(resultados!$A$2:$ZZ$1352, 934, MATCH($B$3, resultados!$A$1:$ZZ$1, 0))</f>
        <v/>
      </c>
    </row>
    <row r="941">
      <c r="A941">
        <f>INDEX(resultados!$A$2:$ZZ$1352, 935, MATCH($B$1, resultados!$A$1:$ZZ$1, 0))</f>
        <v/>
      </c>
      <c r="B941">
        <f>INDEX(resultados!$A$2:$ZZ$1352, 935, MATCH($B$2, resultados!$A$1:$ZZ$1, 0))</f>
        <v/>
      </c>
      <c r="C941">
        <f>INDEX(resultados!$A$2:$ZZ$1352, 935, MATCH($B$3, resultados!$A$1:$ZZ$1, 0))</f>
        <v/>
      </c>
    </row>
    <row r="942">
      <c r="A942">
        <f>INDEX(resultados!$A$2:$ZZ$1352, 936, MATCH($B$1, resultados!$A$1:$ZZ$1, 0))</f>
        <v/>
      </c>
      <c r="B942">
        <f>INDEX(resultados!$A$2:$ZZ$1352, 936, MATCH($B$2, resultados!$A$1:$ZZ$1, 0))</f>
        <v/>
      </c>
      <c r="C942">
        <f>INDEX(resultados!$A$2:$ZZ$1352, 936, MATCH($B$3, resultados!$A$1:$ZZ$1, 0))</f>
        <v/>
      </c>
    </row>
    <row r="943">
      <c r="A943">
        <f>INDEX(resultados!$A$2:$ZZ$1352, 937, MATCH($B$1, resultados!$A$1:$ZZ$1, 0))</f>
        <v/>
      </c>
      <c r="B943">
        <f>INDEX(resultados!$A$2:$ZZ$1352, 937, MATCH($B$2, resultados!$A$1:$ZZ$1, 0))</f>
        <v/>
      </c>
      <c r="C943">
        <f>INDEX(resultados!$A$2:$ZZ$1352, 937, MATCH($B$3, resultados!$A$1:$ZZ$1, 0))</f>
        <v/>
      </c>
    </row>
    <row r="944">
      <c r="A944">
        <f>INDEX(resultados!$A$2:$ZZ$1352, 938, MATCH($B$1, resultados!$A$1:$ZZ$1, 0))</f>
        <v/>
      </c>
      <c r="B944">
        <f>INDEX(resultados!$A$2:$ZZ$1352, 938, MATCH($B$2, resultados!$A$1:$ZZ$1, 0))</f>
        <v/>
      </c>
      <c r="C944">
        <f>INDEX(resultados!$A$2:$ZZ$1352, 938, MATCH($B$3, resultados!$A$1:$ZZ$1, 0))</f>
        <v/>
      </c>
    </row>
    <row r="945">
      <c r="A945">
        <f>INDEX(resultados!$A$2:$ZZ$1352, 939, MATCH($B$1, resultados!$A$1:$ZZ$1, 0))</f>
        <v/>
      </c>
      <c r="B945">
        <f>INDEX(resultados!$A$2:$ZZ$1352, 939, MATCH($B$2, resultados!$A$1:$ZZ$1, 0))</f>
        <v/>
      </c>
      <c r="C945">
        <f>INDEX(resultados!$A$2:$ZZ$1352, 939, MATCH($B$3, resultados!$A$1:$ZZ$1, 0))</f>
        <v/>
      </c>
    </row>
    <row r="946">
      <c r="A946">
        <f>INDEX(resultados!$A$2:$ZZ$1352, 940, MATCH($B$1, resultados!$A$1:$ZZ$1, 0))</f>
        <v/>
      </c>
      <c r="B946">
        <f>INDEX(resultados!$A$2:$ZZ$1352, 940, MATCH($B$2, resultados!$A$1:$ZZ$1, 0))</f>
        <v/>
      </c>
      <c r="C946">
        <f>INDEX(resultados!$A$2:$ZZ$1352, 940, MATCH($B$3, resultados!$A$1:$ZZ$1, 0))</f>
        <v/>
      </c>
    </row>
    <row r="947">
      <c r="A947">
        <f>INDEX(resultados!$A$2:$ZZ$1352, 941, MATCH($B$1, resultados!$A$1:$ZZ$1, 0))</f>
        <v/>
      </c>
      <c r="B947">
        <f>INDEX(resultados!$A$2:$ZZ$1352, 941, MATCH($B$2, resultados!$A$1:$ZZ$1, 0))</f>
        <v/>
      </c>
      <c r="C947">
        <f>INDEX(resultados!$A$2:$ZZ$1352, 941, MATCH($B$3, resultados!$A$1:$ZZ$1, 0))</f>
        <v/>
      </c>
    </row>
    <row r="948">
      <c r="A948">
        <f>INDEX(resultados!$A$2:$ZZ$1352, 942, MATCH($B$1, resultados!$A$1:$ZZ$1, 0))</f>
        <v/>
      </c>
      <c r="B948">
        <f>INDEX(resultados!$A$2:$ZZ$1352, 942, MATCH($B$2, resultados!$A$1:$ZZ$1, 0))</f>
        <v/>
      </c>
      <c r="C948">
        <f>INDEX(resultados!$A$2:$ZZ$1352, 942, MATCH($B$3, resultados!$A$1:$ZZ$1, 0))</f>
        <v/>
      </c>
    </row>
    <row r="949">
      <c r="A949">
        <f>INDEX(resultados!$A$2:$ZZ$1352, 943, MATCH($B$1, resultados!$A$1:$ZZ$1, 0))</f>
        <v/>
      </c>
      <c r="B949">
        <f>INDEX(resultados!$A$2:$ZZ$1352, 943, MATCH($B$2, resultados!$A$1:$ZZ$1, 0))</f>
        <v/>
      </c>
      <c r="C949">
        <f>INDEX(resultados!$A$2:$ZZ$1352, 943, MATCH($B$3, resultados!$A$1:$ZZ$1, 0))</f>
        <v/>
      </c>
    </row>
    <row r="950">
      <c r="A950">
        <f>INDEX(resultados!$A$2:$ZZ$1352, 944, MATCH($B$1, resultados!$A$1:$ZZ$1, 0))</f>
        <v/>
      </c>
      <c r="B950">
        <f>INDEX(resultados!$A$2:$ZZ$1352, 944, MATCH($B$2, resultados!$A$1:$ZZ$1, 0))</f>
        <v/>
      </c>
      <c r="C950">
        <f>INDEX(resultados!$A$2:$ZZ$1352, 944, MATCH($B$3, resultados!$A$1:$ZZ$1, 0))</f>
        <v/>
      </c>
    </row>
    <row r="951">
      <c r="A951">
        <f>INDEX(resultados!$A$2:$ZZ$1352, 945, MATCH($B$1, resultados!$A$1:$ZZ$1, 0))</f>
        <v/>
      </c>
      <c r="B951">
        <f>INDEX(resultados!$A$2:$ZZ$1352, 945, MATCH($B$2, resultados!$A$1:$ZZ$1, 0))</f>
        <v/>
      </c>
      <c r="C951">
        <f>INDEX(resultados!$A$2:$ZZ$1352, 945, MATCH($B$3, resultados!$A$1:$ZZ$1, 0))</f>
        <v/>
      </c>
    </row>
    <row r="952">
      <c r="A952">
        <f>INDEX(resultados!$A$2:$ZZ$1352, 946, MATCH($B$1, resultados!$A$1:$ZZ$1, 0))</f>
        <v/>
      </c>
      <c r="B952">
        <f>INDEX(resultados!$A$2:$ZZ$1352, 946, MATCH($B$2, resultados!$A$1:$ZZ$1, 0))</f>
        <v/>
      </c>
      <c r="C952">
        <f>INDEX(resultados!$A$2:$ZZ$1352, 946, MATCH($B$3, resultados!$A$1:$ZZ$1, 0))</f>
        <v/>
      </c>
    </row>
    <row r="953">
      <c r="A953">
        <f>INDEX(resultados!$A$2:$ZZ$1352, 947, MATCH($B$1, resultados!$A$1:$ZZ$1, 0))</f>
        <v/>
      </c>
      <c r="B953">
        <f>INDEX(resultados!$A$2:$ZZ$1352, 947, MATCH($B$2, resultados!$A$1:$ZZ$1, 0))</f>
        <v/>
      </c>
      <c r="C953">
        <f>INDEX(resultados!$A$2:$ZZ$1352, 947, MATCH($B$3, resultados!$A$1:$ZZ$1, 0))</f>
        <v/>
      </c>
    </row>
    <row r="954">
      <c r="A954">
        <f>INDEX(resultados!$A$2:$ZZ$1352, 948, MATCH($B$1, resultados!$A$1:$ZZ$1, 0))</f>
        <v/>
      </c>
      <c r="B954">
        <f>INDEX(resultados!$A$2:$ZZ$1352, 948, MATCH($B$2, resultados!$A$1:$ZZ$1, 0))</f>
        <v/>
      </c>
      <c r="C954">
        <f>INDEX(resultados!$A$2:$ZZ$1352, 948, MATCH($B$3, resultados!$A$1:$ZZ$1, 0))</f>
        <v/>
      </c>
    </row>
    <row r="955">
      <c r="A955">
        <f>INDEX(resultados!$A$2:$ZZ$1352, 949, MATCH($B$1, resultados!$A$1:$ZZ$1, 0))</f>
        <v/>
      </c>
      <c r="B955">
        <f>INDEX(resultados!$A$2:$ZZ$1352, 949, MATCH($B$2, resultados!$A$1:$ZZ$1, 0))</f>
        <v/>
      </c>
      <c r="C955">
        <f>INDEX(resultados!$A$2:$ZZ$1352, 949, MATCH($B$3, resultados!$A$1:$ZZ$1, 0))</f>
        <v/>
      </c>
    </row>
    <row r="956">
      <c r="A956">
        <f>INDEX(resultados!$A$2:$ZZ$1352, 950, MATCH($B$1, resultados!$A$1:$ZZ$1, 0))</f>
        <v/>
      </c>
      <c r="B956">
        <f>INDEX(resultados!$A$2:$ZZ$1352, 950, MATCH($B$2, resultados!$A$1:$ZZ$1, 0))</f>
        <v/>
      </c>
      <c r="C956">
        <f>INDEX(resultados!$A$2:$ZZ$1352, 950, MATCH($B$3, resultados!$A$1:$ZZ$1, 0))</f>
        <v/>
      </c>
    </row>
    <row r="957">
      <c r="A957">
        <f>INDEX(resultados!$A$2:$ZZ$1352, 951, MATCH($B$1, resultados!$A$1:$ZZ$1, 0))</f>
        <v/>
      </c>
      <c r="B957">
        <f>INDEX(resultados!$A$2:$ZZ$1352, 951, MATCH($B$2, resultados!$A$1:$ZZ$1, 0))</f>
        <v/>
      </c>
      <c r="C957">
        <f>INDEX(resultados!$A$2:$ZZ$1352, 951, MATCH($B$3, resultados!$A$1:$ZZ$1, 0))</f>
        <v/>
      </c>
    </row>
    <row r="958">
      <c r="A958">
        <f>INDEX(resultados!$A$2:$ZZ$1352, 952, MATCH($B$1, resultados!$A$1:$ZZ$1, 0))</f>
        <v/>
      </c>
      <c r="B958">
        <f>INDEX(resultados!$A$2:$ZZ$1352, 952, MATCH($B$2, resultados!$A$1:$ZZ$1, 0))</f>
        <v/>
      </c>
      <c r="C958">
        <f>INDEX(resultados!$A$2:$ZZ$1352, 952, MATCH($B$3, resultados!$A$1:$ZZ$1, 0))</f>
        <v/>
      </c>
    </row>
    <row r="959">
      <c r="A959">
        <f>INDEX(resultados!$A$2:$ZZ$1352, 953, MATCH($B$1, resultados!$A$1:$ZZ$1, 0))</f>
        <v/>
      </c>
      <c r="B959">
        <f>INDEX(resultados!$A$2:$ZZ$1352, 953, MATCH($B$2, resultados!$A$1:$ZZ$1, 0))</f>
        <v/>
      </c>
      <c r="C959">
        <f>INDEX(resultados!$A$2:$ZZ$1352, 953, MATCH($B$3, resultados!$A$1:$ZZ$1, 0))</f>
        <v/>
      </c>
    </row>
    <row r="960">
      <c r="A960">
        <f>INDEX(resultados!$A$2:$ZZ$1352, 954, MATCH($B$1, resultados!$A$1:$ZZ$1, 0))</f>
        <v/>
      </c>
      <c r="B960">
        <f>INDEX(resultados!$A$2:$ZZ$1352, 954, MATCH($B$2, resultados!$A$1:$ZZ$1, 0))</f>
        <v/>
      </c>
      <c r="C960">
        <f>INDEX(resultados!$A$2:$ZZ$1352, 954, MATCH($B$3, resultados!$A$1:$ZZ$1, 0))</f>
        <v/>
      </c>
    </row>
    <row r="961">
      <c r="A961">
        <f>INDEX(resultados!$A$2:$ZZ$1352, 955, MATCH($B$1, resultados!$A$1:$ZZ$1, 0))</f>
        <v/>
      </c>
      <c r="B961">
        <f>INDEX(resultados!$A$2:$ZZ$1352, 955, MATCH($B$2, resultados!$A$1:$ZZ$1, 0))</f>
        <v/>
      </c>
      <c r="C961">
        <f>INDEX(resultados!$A$2:$ZZ$1352, 955, MATCH($B$3, resultados!$A$1:$ZZ$1, 0))</f>
        <v/>
      </c>
    </row>
    <row r="962">
      <c r="A962">
        <f>INDEX(resultados!$A$2:$ZZ$1352, 956, MATCH($B$1, resultados!$A$1:$ZZ$1, 0))</f>
        <v/>
      </c>
      <c r="B962">
        <f>INDEX(resultados!$A$2:$ZZ$1352, 956, MATCH($B$2, resultados!$A$1:$ZZ$1, 0))</f>
        <v/>
      </c>
      <c r="C962">
        <f>INDEX(resultados!$A$2:$ZZ$1352, 956, MATCH($B$3, resultados!$A$1:$ZZ$1, 0))</f>
        <v/>
      </c>
    </row>
    <row r="963">
      <c r="A963">
        <f>INDEX(resultados!$A$2:$ZZ$1352, 957, MATCH($B$1, resultados!$A$1:$ZZ$1, 0))</f>
        <v/>
      </c>
      <c r="B963">
        <f>INDEX(resultados!$A$2:$ZZ$1352, 957, MATCH($B$2, resultados!$A$1:$ZZ$1, 0))</f>
        <v/>
      </c>
      <c r="C963">
        <f>INDEX(resultados!$A$2:$ZZ$1352, 957, MATCH($B$3, resultados!$A$1:$ZZ$1, 0))</f>
        <v/>
      </c>
    </row>
    <row r="964">
      <c r="A964">
        <f>INDEX(resultados!$A$2:$ZZ$1352, 958, MATCH($B$1, resultados!$A$1:$ZZ$1, 0))</f>
        <v/>
      </c>
      <c r="B964">
        <f>INDEX(resultados!$A$2:$ZZ$1352, 958, MATCH($B$2, resultados!$A$1:$ZZ$1, 0))</f>
        <v/>
      </c>
      <c r="C964">
        <f>INDEX(resultados!$A$2:$ZZ$1352, 958, MATCH($B$3, resultados!$A$1:$ZZ$1, 0))</f>
        <v/>
      </c>
    </row>
    <row r="965">
      <c r="A965">
        <f>INDEX(resultados!$A$2:$ZZ$1352, 959, MATCH($B$1, resultados!$A$1:$ZZ$1, 0))</f>
        <v/>
      </c>
      <c r="B965">
        <f>INDEX(resultados!$A$2:$ZZ$1352, 959, MATCH($B$2, resultados!$A$1:$ZZ$1, 0))</f>
        <v/>
      </c>
      <c r="C965">
        <f>INDEX(resultados!$A$2:$ZZ$1352, 959, MATCH($B$3, resultados!$A$1:$ZZ$1, 0))</f>
        <v/>
      </c>
    </row>
    <row r="966">
      <c r="A966">
        <f>INDEX(resultados!$A$2:$ZZ$1352, 960, MATCH($B$1, resultados!$A$1:$ZZ$1, 0))</f>
        <v/>
      </c>
      <c r="B966">
        <f>INDEX(resultados!$A$2:$ZZ$1352, 960, MATCH($B$2, resultados!$A$1:$ZZ$1, 0))</f>
        <v/>
      </c>
      <c r="C966">
        <f>INDEX(resultados!$A$2:$ZZ$1352, 960, MATCH($B$3, resultados!$A$1:$ZZ$1, 0))</f>
        <v/>
      </c>
    </row>
    <row r="967">
      <c r="A967">
        <f>INDEX(resultados!$A$2:$ZZ$1352, 961, MATCH($B$1, resultados!$A$1:$ZZ$1, 0))</f>
        <v/>
      </c>
      <c r="B967">
        <f>INDEX(resultados!$A$2:$ZZ$1352, 961, MATCH($B$2, resultados!$A$1:$ZZ$1, 0))</f>
        <v/>
      </c>
      <c r="C967">
        <f>INDEX(resultados!$A$2:$ZZ$1352, 961, MATCH($B$3, resultados!$A$1:$ZZ$1, 0))</f>
        <v/>
      </c>
    </row>
    <row r="968">
      <c r="A968">
        <f>INDEX(resultados!$A$2:$ZZ$1352, 962, MATCH($B$1, resultados!$A$1:$ZZ$1, 0))</f>
        <v/>
      </c>
      <c r="B968">
        <f>INDEX(resultados!$A$2:$ZZ$1352, 962, MATCH($B$2, resultados!$A$1:$ZZ$1, 0))</f>
        <v/>
      </c>
      <c r="C968">
        <f>INDEX(resultados!$A$2:$ZZ$1352, 962, MATCH($B$3, resultados!$A$1:$ZZ$1, 0))</f>
        <v/>
      </c>
    </row>
    <row r="969">
      <c r="A969">
        <f>INDEX(resultados!$A$2:$ZZ$1352, 963, MATCH($B$1, resultados!$A$1:$ZZ$1, 0))</f>
        <v/>
      </c>
      <c r="B969">
        <f>INDEX(resultados!$A$2:$ZZ$1352, 963, MATCH($B$2, resultados!$A$1:$ZZ$1, 0))</f>
        <v/>
      </c>
      <c r="C969">
        <f>INDEX(resultados!$A$2:$ZZ$1352, 963, MATCH($B$3, resultados!$A$1:$ZZ$1, 0))</f>
        <v/>
      </c>
    </row>
    <row r="970">
      <c r="A970">
        <f>INDEX(resultados!$A$2:$ZZ$1352, 964, MATCH($B$1, resultados!$A$1:$ZZ$1, 0))</f>
        <v/>
      </c>
      <c r="B970">
        <f>INDEX(resultados!$A$2:$ZZ$1352, 964, MATCH($B$2, resultados!$A$1:$ZZ$1, 0))</f>
        <v/>
      </c>
      <c r="C970">
        <f>INDEX(resultados!$A$2:$ZZ$1352, 964, MATCH($B$3, resultados!$A$1:$ZZ$1, 0))</f>
        <v/>
      </c>
    </row>
    <row r="971">
      <c r="A971">
        <f>INDEX(resultados!$A$2:$ZZ$1352, 965, MATCH($B$1, resultados!$A$1:$ZZ$1, 0))</f>
        <v/>
      </c>
      <c r="B971">
        <f>INDEX(resultados!$A$2:$ZZ$1352, 965, MATCH($B$2, resultados!$A$1:$ZZ$1, 0))</f>
        <v/>
      </c>
      <c r="C971">
        <f>INDEX(resultados!$A$2:$ZZ$1352, 965, MATCH($B$3, resultados!$A$1:$ZZ$1, 0))</f>
        <v/>
      </c>
    </row>
    <row r="972">
      <c r="A972">
        <f>INDEX(resultados!$A$2:$ZZ$1352, 966, MATCH($B$1, resultados!$A$1:$ZZ$1, 0))</f>
        <v/>
      </c>
      <c r="B972">
        <f>INDEX(resultados!$A$2:$ZZ$1352, 966, MATCH($B$2, resultados!$A$1:$ZZ$1, 0))</f>
        <v/>
      </c>
      <c r="C972">
        <f>INDEX(resultados!$A$2:$ZZ$1352, 966, MATCH($B$3, resultados!$A$1:$ZZ$1, 0))</f>
        <v/>
      </c>
    </row>
    <row r="973">
      <c r="A973">
        <f>INDEX(resultados!$A$2:$ZZ$1352, 967, MATCH($B$1, resultados!$A$1:$ZZ$1, 0))</f>
        <v/>
      </c>
      <c r="B973">
        <f>INDEX(resultados!$A$2:$ZZ$1352, 967, MATCH($B$2, resultados!$A$1:$ZZ$1, 0))</f>
        <v/>
      </c>
      <c r="C973">
        <f>INDEX(resultados!$A$2:$ZZ$1352, 967, MATCH($B$3, resultados!$A$1:$ZZ$1, 0))</f>
        <v/>
      </c>
    </row>
    <row r="974">
      <c r="A974">
        <f>INDEX(resultados!$A$2:$ZZ$1352, 968, MATCH($B$1, resultados!$A$1:$ZZ$1, 0))</f>
        <v/>
      </c>
      <c r="B974">
        <f>INDEX(resultados!$A$2:$ZZ$1352, 968, MATCH($B$2, resultados!$A$1:$ZZ$1, 0))</f>
        <v/>
      </c>
      <c r="C974">
        <f>INDEX(resultados!$A$2:$ZZ$1352, 968, MATCH($B$3, resultados!$A$1:$ZZ$1, 0))</f>
        <v/>
      </c>
    </row>
    <row r="975">
      <c r="A975">
        <f>INDEX(resultados!$A$2:$ZZ$1352, 969, MATCH($B$1, resultados!$A$1:$ZZ$1, 0))</f>
        <v/>
      </c>
      <c r="B975">
        <f>INDEX(resultados!$A$2:$ZZ$1352, 969, MATCH($B$2, resultados!$A$1:$ZZ$1, 0))</f>
        <v/>
      </c>
      <c r="C975">
        <f>INDEX(resultados!$A$2:$ZZ$1352, 969, MATCH($B$3, resultados!$A$1:$ZZ$1, 0))</f>
        <v/>
      </c>
    </row>
    <row r="976">
      <c r="A976">
        <f>INDEX(resultados!$A$2:$ZZ$1352, 970, MATCH($B$1, resultados!$A$1:$ZZ$1, 0))</f>
        <v/>
      </c>
      <c r="B976">
        <f>INDEX(resultados!$A$2:$ZZ$1352, 970, MATCH($B$2, resultados!$A$1:$ZZ$1, 0))</f>
        <v/>
      </c>
      <c r="C976">
        <f>INDEX(resultados!$A$2:$ZZ$1352, 970, MATCH($B$3, resultados!$A$1:$ZZ$1, 0))</f>
        <v/>
      </c>
    </row>
    <row r="977">
      <c r="A977">
        <f>INDEX(resultados!$A$2:$ZZ$1352, 971, MATCH($B$1, resultados!$A$1:$ZZ$1, 0))</f>
        <v/>
      </c>
      <c r="B977">
        <f>INDEX(resultados!$A$2:$ZZ$1352, 971, MATCH($B$2, resultados!$A$1:$ZZ$1, 0))</f>
        <v/>
      </c>
      <c r="C977">
        <f>INDEX(resultados!$A$2:$ZZ$1352, 971, MATCH($B$3, resultados!$A$1:$ZZ$1, 0))</f>
        <v/>
      </c>
    </row>
    <row r="978">
      <c r="A978">
        <f>INDEX(resultados!$A$2:$ZZ$1352, 972, MATCH($B$1, resultados!$A$1:$ZZ$1, 0))</f>
        <v/>
      </c>
      <c r="B978">
        <f>INDEX(resultados!$A$2:$ZZ$1352, 972, MATCH($B$2, resultados!$A$1:$ZZ$1, 0))</f>
        <v/>
      </c>
      <c r="C978">
        <f>INDEX(resultados!$A$2:$ZZ$1352, 972, MATCH($B$3, resultados!$A$1:$ZZ$1, 0))</f>
        <v/>
      </c>
    </row>
    <row r="979">
      <c r="A979">
        <f>INDEX(resultados!$A$2:$ZZ$1352, 973, MATCH($B$1, resultados!$A$1:$ZZ$1, 0))</f>
        <v/>
      </c>
      <c r="B979">
        <f>INDEX(resultados!$A$2:$ZZ$1352, 973, MATCH($B$2, resultados!$A$1:$ZZ$1, 0))</f>
        <v/>
      </c>
      <c r="C979">
        <f>INDEX(resultados!$A$2:$ZZ$1352, 973, MATCH($B$3, resultados!$A$1:$ZZ$1, 0))</f>
        <v/>
      </c>
    </row>
    <row r="980">
      <c r="A980">
        <f>INDEX(resultados!$A$2:$ZZ$1352, 974, MATCH($B$1, resultados!$A$1:$ZZ$1, 0))</f>
        <v/>
      </c>
      <c r="B980">
        <f>INDEX(resultados!$A$2:$ZZ$1352, 974, MATCH($B$2, resultados!$A$1:$ZZ$1, 0))</f>
        <v/>
      </c>
      <c r="C980">
        <f>INDEX(resultados!$A$2:$ZZ$1352, 974, MATCH($B$3, resultados!$A$1:$ZZ$1, 0))</f>
        <v/>
      </c>
    </row>
    <row r="981">
      <c r="A981">
        <f>INDEX(resultados!$A$2:$ZZ$1352, 975, MATCH($B$1, resultados!$A$1:$ZZ$1, 0))</f>
        <v/>
      </c>
      <c r="B981">
        <f>INDEX(resultados!$A$2:$ZZ$1352, 975, MATCH($B$2, resultados!$A$1:$ZZ$1, 0))</f>
        <v/>
      </c>
      <c r="C981">
        <f>INDEX(resultados!$A$2:$ZZ$1352, 975, MATCH($B$3, resultados!$A$1:$ZZ$1, 0))</f>
        <v/>
      </c>
    </row>
    <row r="982">
      <c r="A982">
        <f>INDEX(resultados!$A$2:$ZZ$1352, 976, MATCH($B$1, resultados!$A$1:$ZZ$1, 0))</f>
        <v/>
      </c>
      <c r="B982">
        <f>INDEX(resultados!$A$2:$ZZ$1352, 976, MATCH($B$2, resultados!$A$1:$ZZ$1, 0))</f>
        <v/>
      </c>
      <c r="C982">
        <f>INDEX(resultados!$A$2:$ZZ$1352, 976, MATCH($B$3, resultados!$A$1:$ZZ$1, 0))</f>
        <v/>
      </c>
    </row>
    <row r="983">
      <c r="A983">
        <f>INDEX(resultados!$A$2:$ZZ$1352, 977, MATCH($B$1, resultados!$A$1:$ZZ$1, 0))</f>
        <v/>
      </c>
      <c r="B983">
        <f>INDEX(resultados!$A$2:$ZZ$1352, 977, MATCH($B$2, resultados!$A$1:$ZZ$1, 0))</f>
        <v/>
      </c>
      <c r="C983">
        <f>INDEX(resultados!$A$2:$ZZ$1352, 977, MATCH($B$3, resultados!$A$1:$ZZ$1, 0))</f>
        <v/>
      </c>
    </row>
    <row r="984">
      <c r="A984">
        <f>INDEX(resultados!$A$2:$ZZ$1352, 978, MATCH($B$1, resultados!$A$1:$ZZ$1, 0))</f>
        <v/>
      </c>
      <c r="B984">
        <f>INDEX(resultados!$A$2:$ZZ$1352, 978, MATCH($B$2, resultados!$A$1:$ZZ$1, 0))</f>
        <v/>
      </c>
      <c r="C984">
        <f>INDEX(resultados!$A$2:$ZZ$1352, 978, MATCH($B$3, resultados!$A$1:$ZZ$1, 0))</f>
        <v/>
      </c>
    </row>
    <row r="985">
      <c r="A985">
        <f>INDEX(resultados!$A$2:$ZZ$1352, 979, MATCH($B$1, resultados!$A$1:$ZZ$1, 0))</f>
        <v/>
      </c>
      <c r="B985">
        <f>INDEX(resultados!$A$2:$ZZ$1352, 979, MATCH($B$2, resultados!$A$1:$ZZ$1, 0))</f>
        <v/>
      </c>
      <c r="C985">
        <f>INDEX(resultados!$A$2:$ZZ$1352, 979, MATCH($B$3, resultados!$A$1:$ZZ$1, 0))</f>
        <v/>
      </c>
    </row>
    <row r="986">
      <c r="A986">
        <f>INDEX(resultados!$A$2:$ZZ$1352, 980, MATCH($B$1, resultados!$A$1:$ZZ$1, 0))</f>
        <v/>
      </c>
      <c r="B986">
        <f>INDEX(resultados!$A$2:$ZZ$1352, 980, MATCH($B$2, resultados!$A$1:$ZZ$1, 0))</f>
        <v/>
      </c>
      <c r="C986">
        <f>INDEX(resultados!$A$2:$ZZ$1352, 980, MATCH($B$3, resultados!$A$1:$ZZ$1, 0))</f>
        <v/>
      </c>
    </row>
    <row r="987">
      <c r="A987">
        <f>INDEX(resultados!$A$2:$ZZ$1352, 981, MATCH($B$1, resultados!$A$1:$ZZ$1, 0))</f>
        <v/>
      </c>
      <c r="B987">
        <f>INDEX(resultados!$A$2:$ZZ$1352, 981, MATCH($B$2, resultados!$A$1:$ZZ$1, 0))</f>
        <v/>
      </c>
      <c r="C987">
        <f>INDEX(resultados!$A$2:$ZZ$1352, 981, MATCH($B$3, resultados!$A$1:$ZZ$1, 0))</f>
        <v/>
      </c>
    </row>
    <row r="988">
      <c r="A988">
        <f>INDEX(resultados!$A$2:$ZZ$1352, 982, MATCH($B$1, resultados!$A$1:$ZZ$1, 0))</f>
        <v/>
      </c>
      <c r="B988">
        <f>INDEX(resultados!$A$2:$ZZ$1352, 982, MATCH($B$2, resultados!$A$1:$ZZ$1, 0))</f>
        <v/>
      </c>
      <c r="C988">
        <f>INDEX(resultados!$A$2:$ZZ$1352, 982, MATCH($B$3, resultados!$A$1:$ZZ$1, 0))</f>
        <v/>
      </c>
    </row>
    <row r="989">
      <c r="A989">
        <f>INDEX(resultados!$A$2:$ZZ$1352, 983, MATCH($B$1, resultados!$A$1:$ZZ$1, 0))</f>
        <v/>
      </c>
      <c r="B989">
        <f>INDEX(resultados!$A$2:$ZZ$1352, 983, MATCH($B$2, resultados!$A$1:$ZZ$1, 0))</f>
        <v/>
      </c>
      <c r="C989">
        <f>INDEX(resultados!$A$2:$ZZ$1352, 983, MATCH($B$3, resultados!$A$1:$ZZ$1, 0))</f>
        <v/>
      </c>
    </row>
    <row r="990">
      <c r="A990">
        <f>INDEX(resultados!$A$2:$ZZ$1352, 984, MATCH($B$1, resultados!$A$1:$ZZ$1, 0))</f>
        <v/>
      </c>
      <c r="B990">
        <f>INDEX(resultados!$A$2:$ZZ$1352, 984, MATCH($B$2, resultados!$A$1:$ZZ$1, 0))</f>
        <v/>
      </c>
      <c r="C990">
        <f>INDEX(resultados!$A$2:$ZZ$1352, 984, MATCH($B$3, resultados!$A$1:$ZZ$1, 0))</f>
        <v/>
      </c>
    </row>
    <row r="991">
      <c r="A991">
        <f>INDEX(resultados!$A$2:$ZZ$1352, 985, MATCH($B$1, resultados!$A$1:$ZZ$1, 0))</f>
        <v/>
      </c>
      <c r="B991">
        <f>INDEX(resultados!$A$2:$ZZ$1352, 985, MATCH($B$2, resultados!$A$1:$ZZ$1, 0))</f>
        <v/>
      </c>
      <c r="C991">
        <f>INDEX(resultados!$A$2:$ZZ$1352, 985, MATCH($B$3, resultados!$A$1:$ZZ$1, 0))</f>
        <v/>
      </c>
    </row>
    <row r="992">
      <c r="A992">
        <f>INDEX(resultados!$A$2:$ZZ$1352, 986, MATCH($B$1, resultados!$A$1:$ZZ$1, 0))</f>
        <v/>
      </c>
      <c r="B992">
        <f>INDEX(resultados!$A$2:$ZZ$1352, 986, MATCH($B$2, resultados!$A$1:$ZZ$1, 0))</f>
        <v/>
      </c>
      <c r="C992">
        <f>INDEX(resultados!$A$2:$ZZ$1352, 986, MATCH($B$3, resultados!$A$1:$ZZ$1, 0))</f>
        <v/>
      </c>
    </row>
    <row r="993">
      <c r="A993">
        <f>INDEX(resultados!$A$2:$ZZ$1352, 987, MATCH($B$1, resultados!$A$1:$ZZ$1, 0))</f>
        <v/>
      </c>
      <c r="B993">
        <f>INDEX(resultados!$A$2:$ZZ$1352, 987, MATCH($B$2, resultados!$A$1:$ZZ$1, 0))</f>
        <v/>
      </c>
      <c r="C993">
        <f>INDEX(resultados!$A$2:$ZZ$1352, 987, MATCH($B$3, resultados!$A$1:$ZZ$1, 0))</f>
        <v/>
      </c>
    </row>
    <row r="994">
      <c r="A994">
        <f>INDEX(resultados!$A$2:$ZZ$1352, 988, MATCH($B$1, resultados!$A$1:$ZZ$1, 0))</f>
        <v/>
      </c>
      <c r="B994">
        <f>INDEX(resultados!$A$2:$ZZ$1352, 988, MATCH($B$2, resultados!$A$1:$ZZ$1, 0))</f>
        <v/>
      </c>
      <c r="C994">
        <f>INDEX(resultados!$A$2:$ZZ$1352, 988, MATCH($B$3, resultados!$A$1:$ZZ$1, 0))</f>
        <v/>
      </c>
    </row>
    <row r="995">
      <c r="A995">
        <f>INDEX(resultados!$A$2:$ZZ$1352, 989, MATCH($B$1, resultados!$A$1:$ZZ$1, 0))</f>
        <v/>
      </c>
      <c r="B995">
        <f>INDEX(resultados!$A$2:$ZZ$1352, 989, MATCH($B$2, resultados!$A$1:$ZZ$1, 0))</f>
        <v/>
      </c>
      <c r="C995">
        <f>INDEX(resultados!$A$2:$ZZ$1352, 989, MATCH($B$3, resultados!$A$1:$ZZ$1, 0))</f>
        <v/>
      </c>
    </row>
    <row r="996">
      <c r="A996">
        <f>INDEX(resultados!$A$2:$ZZ$1352, 990, MATCH($B$1, resultados!$A$1:$ZZ$1, 0))</f>
        <v/>
      </c>
      <c r="B996">
        <f>INDEX(resultados!$A$2:$ZZ$1352, 990, MATCH($B$2, resultados!$A$1:$ZZ$1, 0))</f>
        <v/>
      </c>
      <c r="C996">
        <f>INDEX(resultados!$A$2:$ZZ$1352, 990, MATCH($B$3, resultados!$A$1:$ZZ$1, 0))</f>
        <v/>
      </c>
    </row>
    <row r="997">
      <c r="A997">
        <f>INDEX(resultados!$A$2:$ZZ$1352, 991, MATCH($B$1, resultados!$A$1:$ZZ$1, 0))</f>
        <v/>
      </c>
      <c r="B997">
        <f>INDEX(resultados!$A$2:$ZZ$1352, 991, MATCH($B$2, resultados!$A$1:$ZZ$1, 0))</f>
        <v/>
      </c>
      <c r="C997">
        <f>INDEX(resultados!$A$2:$ZZ$1352, 991, MATCH($B$3, resultados!$A$1:$ZZ$1, 0))</f>
        <v/>
      </c>
    </row>
    <row r="998">
      <c r="A998">
        <f>INDEX(resultados!$A$2:$ZZ$1352, 992, MATCH($B$1, resultados!$A$1:$ZZ$1, 0))</f>
        <v/>
      </c>
      <c r="B998">
        <f>INDEX(resultados!$A$2:$ZZ$1352, 992, MATCH($B$2, resultados!$A$1:$ZZ$1, 0))</f>
        <v/>
      </c>
      <c r="C998">
        <f>INDEX(resultados!$A$2:$ZZ$1352, 992, MATCH($B$3, resultados!$A$1:$ZZ$1, 0))</f>
        <v/>
      </c>
    </row>
    <row r="999">
      <c r="A999">
        <f>INDEX(resultados!$A$2:$ZZ$1352, 993, MATCH($B$1, resultados!$A$1:$ZZ$1, 0))</f>
        <v/>
      </c>
      <c r="B999">
        <f>INDEX(resultados!$A$2:$ZZ$1352, 993, MATCH($B$2, resultados!$A$1:$ZZ$1, 0))</f>
        <v/>
      </c>
      <c r="C999">
        <f>INDEX(resultados!$A$2:$ZZ$1352, 993, MATCH($B$3, resultados!$A$1:$ZZ$1, 0))</f>
        <v/>
      </c>
    </row>
    <row r="1000">
      <c r="A1000">
        <f>INDEX(resultados!$A$2:$ZZ$1352, 994, MATCH($B$1, resultados!$A$1:$ZZ$1, 0))</f>
        <v/>
      </c>
      <c r="B1000">
        <f>INDEX(resultados!$A$2:$ZZ$1352, 994, MATCH($B$2, resultados!$A$1:$ZZ$1, 0))</f>
        <v/>
      </c>
      <c r="C1000">
        <f>INDEX(resultados!$A$2:$ZZ$1352, 994, MATCH($B$3, resultados!$A$1:$ZZ$1, 0))</f>
        <v/>
      </c>
    </row>
    <row r="1001">
      <c r="A1001">
        <f>INDEX(resultados!$A$2:$ZZ$1352, 995, MATCH($B$1, resultados!$A$1:$ZZ$1, 0))</f>
        <v/>
      </c>
      <c r="B1001">
        <f>INDEX(resultados!$A$2:$ZZ$1352, 995, MATCH($B$2, resultados!$A$1:$ZZ$1, 0))</f>
        <v/>
      </c>
      <c r="C1001">
        <f>INDEX(resultados!$A$2:$ZZ$1352, 995, MATCH($B$3, resultados!$A$1:$ZZ$1, 0))</f>
        <v/>
      </c>
    </row>
    <row r="1002">
      <c r="A1002">
        <f>INDEX(resultados!$A$2:$ZZ$1352, 996, MATCH($B$1, resultados!$A$1:$ZZ$1, 0))</f>
        <v/>
      </c>
      <c r="B1002">
        <f>INDEX(resultados!$A$2:$ZZ$1352, 996, MATCH($B$2, resultados!$A$1:$ZZ$1, 0))</f>
        <v/>
      </c>
      <c r="C1002">
        <f>INDEX(resultados!$A$2:$ZZ$1352, 996, MATCH($B$3, resultados!$A$1:$ZZ$1, 0))</f>
        <v/>
      </c>
    </row>
    <row r="1003">
      <c r="A1003">
        <f>INDEX(resultados!$A$2:$ZZ$1352, 997, MATCH($B$1, resultados!$A$1:$ZZ$1, 0))</f>
        <v/>
      </c>
      <c r="B1003">
        <f>INDEX(resultados!$A$2:$ZZ$1352, 997, MATCH($B$2, resultados!$A$1:$ZZ$1, 0))</f>
        <v/>
      </c>
      <c r="C1003">
        <f>INDEX(resultados!$A$2:$ZZ$1352, 997, MATCH($B$3, resultados!$A$1:$ZZ$1, 0))</f>
        <v/>
      </c>
    </row>
    <row r="1004">
      <c r="A1004">
        <f>INDEX(resultados!$A$2:$ZZ$1352, 998, MATCH($B$1, resultados!$A$1:$ZZ$1, 0))</f>
        <v/>
      </c>
      <c r="B1004">
        <f>INDEX(resultados!$A$2:$ZZ$1352, 998, MATCH($B$2, resultados!$A$1:$ZZ$1, 0))</f>
        <v/>
      </c>
      <c r="C1004">
        <f>INDEX(resultados!$A$2:$ZZ$1352, 998, MATCH($B$3, resultados!$A$1:$ZZ$1, 0))</f>
        <v/>
      </c>
    </row>
    <row r="1005">
      <c r="A1005">
        <f>INDEX(resultados!$A$2:$ZZ$1352, 999, MATCH($B$1, resultados!$A$1:$ZZ$1, 0))</f>
        <v/>
      </c>
      <c r="B1005">
        <f>INDEX(resultados!$A$2:$ZZ$1352, 999, MATCH($B$2, resultados!$A$1:$ZZ$1, 0))</f>
        <v/>
      </c>
      <c r="C1005">
        <f>INDEX(resultados!$A$2:$ZZ$1352, 999, MATCH($B$3, resultados!$A$1:$ZZ$1, 0))</f>
        <v/>
      </c>
    </row>
    <row r="1006">
      <c r="A1006">
        <f>INDEX(resultados!$A$2:$ZZ$1352, 1000, MATCH($B$1, resultados!$A$1:$ZZ$1, 0))</f>
        <v/>
      </c>
      <c r="B1006">
        <f>INDEX(resultados!$A$2:$ZZ$1352, 1000, MATCH($B$2, resultados!$A$1:$ZZ$1, 0))</f>
        <v/>
      </c>
      <c r="C1006">
        <f>INDEX(resultados!$A$2:$ZZ$1352, 1000, MATCH($B$3, resultados!$A$1:$ZZ$1, 0))</f>
        <v/>
      </c>
    </row>
    <row r="1007">
      <c r="A1007">
        <f>INDEX(resultados!$A$2:$ZZ$1352, 1001, MATCH($B$1, resultados!$A$1:$ZZ$1, 0))</f>
        <v/>
      </c>
      <c r="B1007">
        <f>INDEX(resultados!$A$2:$ZZ$1352, 1001, MATCH($B$2, resultados!$A$1:$ZZ$1, 0))</f>
        <v/>
      </c>
      <c r="C1007">
        <f>INDEX(resultados!$A$2:$ZZ$1352, 1001, MATCH($B$3, resultados!$A$1:$ZZ$1, 0))</f>
        <v/>
      </c>
    </row>
    <row r="1008">
      <c r="A1008">
        <f>INDEX(resultados!$A$2:$ZZ$1352, 1002, MATCH($B$1, resultados!$A$1:$ZZ$1, 0))</f>
        <v/>
      </c>
      <c r="B1008">
        <f>INDEX(resultados!$A$2:$ZZ$1352, 1002, MATCH($B$2, resultados!$A$1:$ZZ$1, 0))</f>
        <v/>
      </c>
      <c r="C1008">
        <f>INDEX(resultados!$A$2:$ZZ$1352, 1002, MATCH($B$3, resultados!$A$1:$ZZ$1, 0))</f>
        <v/>
      </c>
    </row>
    <row r="1009">
      <c r="A1009">
        <f>INDEX(resultados!$A$2:$ZZ$1352, 1003, MATCH($B$1, resultados!$A$1:$ZZ$1, 0))</f>
        <v/>
      </c>
      <c r="B1009">
        <f>INDEX(resultados!$A$2:$ZZ$1352, 1003, MATCH($B$2, resultados!$A$1:$ZZ$1, 0))</f>
        <v/>
      </c>
      <c r="C1009">
        <f>INDEX(resultados!$A$2:$ZZ$1352, 1003, MATCH($B$3, resultados!$A$1:$ZZ$1, 0))</f>
        <v/>
      </c>
    </row>
    <row r="1010">
      <c r="A1010">
        <f>INDEX(resultados!$A$2:$ZZ$1352, 1004, MATCH($B$1, resultados!$A$1:$ZZ$1, 0))</f>
        <v/>
      </c>
      <c r="B1010">
        <f>INDEX(resultados!$A$2:$ZZ$1352, 1004, MATCH($B$2, resultados!$A$1:$ZZ$1, 0))</f>
        <v/>
      </c>
      <c r="C1010">
        <f>INDEX(resultados!$A$2:$ZZ$1352, 1004, MATCH($B$3, resultados!$A$1:$ZZ$1, 0))</f>
        <v/>
      </c>
    </row>
    <row r="1011">
      <c r="A1011">
        <f>INDEX(resultados!$A$2:$ZZ$1352, 1005, MATCH($B$1, resultados!$A$1:$ZZ$1, 0))</f>
        <v/>
      </c>
      <c r="B1011">
        <f>INDEX(resultados!$A$2:$ZZ$1352, 1005, MATCH($B$2, resultados!$A$1:$ZZ$1, 0))</f>
        <v/>
      </c>
      <c r="C1011">
        <f>INDEX(resultados!$A$2:$ZZ$1352, 1005, MATCH($B$3, resultados!$A$1:$ZZ$1, 0))</f>
        <v/>
      </c>
    </row>
    <row r="1012">
      <c r="A1012">
        <f>INDEX(resultados!$A$2:$ZZ$1352, 1006, MATCH($B$1, resultados!$A$1:$ZZ$1, 0))</f>
        <v/>
      </c>
      <c r="B1012">
        <f>INDEX(resultados!$A$2:$ZZ$1352, 1006, MATCH($B$2, resultados!$A$1:$ZZ$1, 0))</f>
        <v/>
      </c>
      <c r="C1012">
        <f>INDEX(resultados!$A$2:$ZZ$1352, 1006, MATCH($B$3, resultados!$A$1:$ZZ$1, 0))</f>
        <v/>
      </c>
    </row>
    <row r="1013">
      <c r="A1013">
        <f>INDEX(resultados!$A$2:$ZZ$1352, 1007, MATCH($B$1, resultados!$A$1:$ZZ$1, 0))</f>
        <v/>
      </c>
      <c r="B1013">
        <f>INDEX(resultados!$A$2:$ZZ$1352, 1007, MATCH($B$2, resultados!$A$1:$ZZ$1, 0))</f>
        <v/>
      </c>
      <c r="C1013">
        <f>INDEX(resultados!$A$2:$ZZ$1352, 1007, MATCH($B$3, resultados!$A$1:$ZZ$1, 0))</f>
        <v/>
      </c>
    </row>
    <row r="1014">
      <c r="A1014">
        <f>INDEX(resultados!$A$2:$ZZ$1352, 1008, MATCH($B$1, resultados!$A$1:$ZZ$1, 0))</f>
        <v/>
      </c>
      <c r="B1014">
        <f>INDEX(resultados!$A$2:$ZZ$1352, 1008, MATCH($B$2, resultados!$A$1:$ZZ$1, 0))</f>
        <v/>
      </c>
      <c r="C1014">
        <f>INDEX(resultados!$A$2:$ZZ$1352, 1008, MATCH($B$3, resultados!$A$1:$ZZ$1, 0))</f>
        <v/>
      </c>
    </row>
    <row r="1015">
      <c r="A1015">
        <f>INDEX(resultados!$A$2:$ZZ$1352, 1009, MATCH($B$1, resultados!$A$1:$ZZ$1, 0))</f>
        <v/>
      </c>
      <c r="B1015">
        <f>INDEX(resultados!$A$2:$ZZ$1352, 1009, MATCH($B$2, resultados!$A$1:$ZZ$1, 0))</f>
        <v/>
      </c>
      <c r="C1015">
        <f>INDEX(resultados!$A$2:$ZZ$1352, 1009, MATCH($B$3, resultados!$A$1:$ZZ$1, 0))</f>
        <v/>
      </c>
    </row>
    <row r="1016">
      <c r="A1016">
        <f>INDEX(resultados!$A$2:$ZZ$1352, 1010, MATCH($B$1, resultados!$A$1:$ZZ$1, 0))</f>
        <v/>
      </c>
      <c r="B1016">
        <f>INDEX(resultados!$A$2:$ZZ$1352, 1010, MATCH($B$2, resultados!$A$1:$ZZ$1, 0))</f>
        <v/>
      </c>
      <c r="C1016">
        <f>INDEX(resultados!$A$2:$ZZ$1352, 1010, MATCH($B$3, resultados!$A$1:$ZZ$1, 0))</f>
        <v/>
      </c>
    </row>
    <row r="1017">
      <c r="A1017">
        <f>INDEX(resultados!$A$2:$ZZ$1352, 1011, MATCH($B$1, resultados!$A$1:$ZZ$1, 0))</f>
        <v/>
      </c>
      <c r="B1017">
        <f>INDEX(resultados!$A$2:$ZZ$1352, 1011, MATCH($B$2, resultados!$A$1:$ZZ$1, 0))</f>
        <v/>
      </c>
      <c r="C1017">
        <f>INDEX(resultados!$A$2:$ZZ$1352, 1011, MATCH($B$3, resultados!$A$1:$ZZ$1, 0))</f>
        <v/>
      </c>
    </row>
    <row r="1018">
      <c r="A1018">
        <f>INDEX(resultados!$A$2:$ZZ$1352, 1012, MATCH($B$1, resultados!$A$1:$ZZ$1, 0))</f>
        <v/>
      </c>
      <c r="B1018">
        <f>INDEX(resultados!$A$2:$ZZ$1352, 1012, MATCH($B$2, resultados!$A$1:$ZZ$1, 0))</f>
        <v/>
      </c>
      <c r="C1018">
        <f>INDEX(resultados!$A$2:$ZZ$1352, 1012, MATCH($B$3, resultados!$A$1:$ZZ$1, 0))</f>
        <v/>
      </c>
    </row>
    <row r="1019">
      <c r="A1019">
        <f>INDEX(resultados!$A$2:$ZZ$1352, 1013, MATCH($B$1, resultados!$A$1:$ZZ$1, 0))</f>
        <v/>
      </c>
      <c r="B1019">
        <f>INDEX(resultados!$A$2:$ZZ$1352, 1013, MATCH($B$2, resultados!$A$1:$ZZ$1, 0))</f>
        <v/>
      </c>
      <c r="C1019">
        <f>INDEX(resultados!$A$2:$ZZ$1352, 1013, MATCH($B$3, resultados!$A$1:$ZZ$1, 0))</f>
        <v/>
      </c>
    </row>
    <row r="1020">
      <c r="A1020">
        <f>INDEX(resultados!$A$2:$ZZ$1352, 1014, MATCH($B$1, resultados!$A$1:$ZZ$1, 0))</f>
        <v/>
      </c>
      <c r="B1020">
        <f>INDEX(resultados!$A$2:$ZZ$1352, 1014, MATCH($B$2, resultados!$A$1:$ZZ$1, 0))</f>
        <v/>
      </c>
      <c r="C1020">
        <f>INDEX(resultados!$A$2:$ZZ$1352, 1014, MATCH($B$3, resultados!$A$1:$ZZ$1, 0))</f>
        <v/>
      </c>
    </row>
    <row r="1021">
      <c r="A1021">
        <f>INDEX(resultados!$A$2:$ZZ$1352, 1015, MATCH($B$1, resultados!$A$1:$ZZ$1, 0))</f>
        <v/>
      </c>
      <c r="B1021">
        <f>INDEX(resultados!$A$2:$ZZ$1352, 1015, MATCH($B$2, resultados!$A$1:$ZZ$1, 0))</f>
        <v/>
      </c>
      <c r="C1021">
        <f>INDEX(resultados!$A$2:$ZZ$1352, 1015, MATCH($B$3, resultados!$A$1:$ZZ$1, 0))</f>
        <v/>
      </c>
    </row>
    <row r="1022">
      <c r="A1022">
        <f>INDEX(resultados!$A$2:$ZZ$1352, 1016, MATCH($B$1, resultados!$A$1:$ZZ$1, 0))</f>
        <v/>
      </c>
      <c r="B1022">
        <f>INDEX(resultados!$A$2:$ZZ$1352, 1016, MATCH($B$2, resultados!$A$1:$ZZ$1, 0))</f>
        <v/>
      </c>
      <c r="C1022">
        <f>INDEX(resultados!$A$2:$ZZ$1352, 1016, MATCH($B$3, resultados!$A$1:$ZZ$1, 0))</f>
        <v/>
      </c>
    </row>
    <row r="1023">
      <c r="A1023">
        <f>INDEX(resultados!$A$2:$ZZ$1352, 1017, MATCH($B$1, resultados!$A$1:$ZZ$1, 0))</f>
        <v/>
      </c>
      <c r="B1023">
        <f>INDEX(resultados!$A$2:$ZZ$1352, 1017, MATCH($B$2, resultados!$A$1:$ZZ$1, 0))</f>
        <v/>
      </c>
      <c r="C1023">
        <f>INDEX(resultados!$A$2:$ZZ$1352, 1017, MATCH($B$3, resultados!$A$1:$ZZ$1, 0))</f>
        <v/>
      </c>
    </row>
    <row r="1024">
      <c r="A1024">
        <f>INDEX(resultados!$A$2:$ZZ$1352, 1018, MATCH($B$1, resultados!$A$1:$ZZ$1, 0))</f>
        <v/>
      </c>
      <c r="B1024">
        <f>INDEX(resultados!$A$2:$ZZ$1352, 1018, MATCH($B$2, resultados!$A$1:$ZZ$1, 0))</f>
        <v/>
      </c>
      <c r="C1024">
        <f>INDEX(resultados!$A$2:$ZZ$1352, 1018, MATCH($B$3, resultados!$A$1:$ZZ$1, 0))</f>
        <v/>
      </c>
    </row>
    <row r="1025">
      <c r="A1025">
        <f>INDEX(resultados!$A$2:$ZZ$1352, 1019, MATCH($B$1, resultados!$A$1:$ZZ$1, 0))</f>
        <v/>
      </c>
      <c r="B1025">
        <f>INDEX(resultados!$A$2:$ZZ$1352, 1019, MATCH($B$2, resultados!$A$1:$ZZ$1, 0))</f>
        <v/>
      </c>
      <c r="C1025">
        <f>INDEX(resultados!$A$2:$ZZ$1352, 1019, MATCH($B$3, resultados!$A$1:$ZZ$1, 0))</f>
        <v/>
      </c>
    </row>
    <row r="1026">
      <c r="A1026">
        <f>INDEX(resultados!$A$2:$ZZ$1352, 1020, MATCH($B$1, resultados!$A$1:$ZZ$1, 0))</f>
        <v/>
      </c>
      <c r="B1026">
        <f>INDEX(resultados!$A$2:$ZZ$1352, 1020, MATCH($B$2, resultados!$A$1:$ZZ$1, 0))</f>
        <v/>
      </c>
      <c r="C1026">
        <f>INDEX(resultados!$A$2:$ZZ$1352, 1020, MATCH($B$3, resultados!$A$1:$ZZ$1, 0))</f>
        <v/>
      </c>
    </row>
    <row r="1027">
      <c r="A1027">
        <f>INDEX(resultados!$A$2:$ZZ$1352, 1021, MATCH($B$1, resultados!$A$1:$ZZ$1, 0))</f>
        <v/>
      </c>
      <c r="B1027">
        <f>INDEX(resultados!$A$2:$ZZ$1352, 1021, MATCH($B$2, resultados!$A$1:$ZZ$1, 0))</f>
        <v/>
      </c>
      <c r="C1027">
        <f>INDEX(resultados!$A$2:$ZZ$1352, 1021, MATCH($B$3, resultados!$A$1:$ZZ$1, 0))</f>
        <v/>
      </c>
    </row>
    <row r="1028">
      <c r="A1028">
        <f>INDEX(resultados!$A$2:$ZZ$1352, 1022, MATCH($B$1, resultados!$A$1:$ZZ$1, 0))</f>
        <v/>
      </c>
      <c r="B1028">
        <f>INDEX(resultados!$A$2:$ZZ$1352, 1022, MATCH($B$2, resultados!$A$1:$ZZ$1, 0))</f>
        <v/>
      </c>
      <c r="C1028">
        <f>INDEX(resultados!$A$2:$ZZ$1352, 1022, MATCH($B$3, resultados!$A$1:$ZZ$1, 0))</f>
        <v/>
      </c>
    </row>
    <row r="1029">
      <c r="A1029">
        <f>INDEX(resultados!$A$2:$ZZ$1352, 1023, MATCH($B$1, resultados!$A$1:$ZZ$1, 0))</f>
        <v/>
      </c>
      <c r="B1029">
        <f>INDEX(resultados!$A$2:$ZZ$1352, 1023, MATCH($B$2, resultados!$A$1:$ZZ$1, 0))</f>
        <v/>
      </c>
      <c r="C1029">
        <f>INDEX(resultados!$A$2:$ZZ$1352, 1023, MATCH($B$3, resultados!$A$1:$ZZ$1, 0))</f>
        <v/>
      </c>
    </row>
    <row r="1030">
      <c r="A1030">
        <f>INDEX(resultados!$A$2:$ZZ$1352, 1024, MATCH($B$1, resultados!$A$1:$ZZ$1, 0))</f>
        <v/>
      </c>
      <c r="B1030">
        <f>INDEX(resultados!$A$2:$ZZ$1352, 1024, MATCH($B$2, resultados!$A$1:$ZZ$1, 0))</f>
        <v/>
      </c>
      <c r="C1030">
        <f>INDEX(resultados!$A$2:$ZZ$1352, 1024, MATCH($B$3, resultados!$A$1:$ZZ$1, 0))</f>
        <v/>
      </c>
    </row>
    <row r="1031">
      <c r="A1031">
        <f>INDEX(resultados!$A$2:$ZZ$1352, 1025, MATCH($B$1, resultados!$A$1:$ZZ$1, 0))</f>
        <v/>
      </c>
      <c r="B1031">
        <f>INDEX(resultados!$A$2:$ZZ$1352, 1025, MATCH($B$2, resultados!$A$1:$ZZ$1, 0))</f>
        <v/>
      </c>
      <c r="C1031">
        <f>INDEX(resultados!$A$2:$ZZ$1352, 1025, MATCH($B$3, resultados!$A$1:$ZZ$1, 0))</f>
        <v/>
      </c>
    </row>
    <row r="1032">
      <c r="A1032">
        <f>INDEX(resultados!$A$2:$ZZ$1352, 1026, MATCH($B$1, resultados!$A$1:$ZZ$1, 0))</f>
        <v/>
      </c>
      <c r="B1032">
        <f>INDEX(resultados!$A$2:$ZZ$1352, 1026, MATCH($B$2, resultados!$A$1:$ZZ$1, 0))</f>
        <v/>
      </c>
      <c r="C1032">
        <f>INDEX(resultados!$A$2:$ZZ$1352, 1026, MATCH($B$3, resultados!$A$1:$ZZ$1, 0))</f>
        <v/>
      </c>
    </row>
    <row r="1033">
      <c r="A1033">
        <f>INDEX(resultados!$A$2:$ZZ$1352, 1027, MATCH($B$1, resultados!$A$1:$ZZ$1, 0))</f>
        <v/>
      </c>
      <c r="B1033">
        <f>INDEX(resultados!$A$2:$ZZ$1352, 1027, MATCH($B$2, resultados!$A$1:$ZZ$1, 0))</f>
        <v/>
      </c>
      <c r="C1033">
        <f>INDEX(resultados!$A$2:$ZZ$1352, 1027, MATCH($B$3, resultados!$A$1:$ZZ$1, 0))</f>
        <v/>
      </c>
    </row>
    <row r="1034">
      <c r="A1034">
        <f>INDEX(resultados!$A$2:$ZZ$1352, 1028, MATCH($B$1, resultados!$A$1:$ZZ$1, 0))</f>
        <v/>
      </c>
      <c r="B1034">
        <f>INDEX(resultados!$A$2:$ZZ$1352, 1028, MATCH($B$2, resultados!$A$1:$ZZ$1, 0))</f>
        <v/>
      </c>
      <c r="C1034">
        <f>INDEX(resultados!$A$2:$ZZ$1352, 1028, MATCH($B$3, resultados!$A$1:$ZZ$1, 0))</f>
        <v/>
      </c>
    </row>
    <row r="1035">
      <c r="A1035">
        <f>INDEX(resultados!$A$2:$ZZ$1352, 1029, MATCH($B$1, resultados!$A$1:$ZZ$1, 0))</f>
        <v/>
      </c>
      <c r="B1035">
        <f>INDEX(resultados!$A$2:$ZZ$1352, 1029, MATCH($B$2, resultados!$A$1:$ZZ$1, 0))</f>
        <v/>
      </c>
      <c r="C1035">
        <f>INDEX(resultados!$A$2:$ZZ$1352, 1029, MATCH($B$3, resultados!$A$1:$ZZ$1, 0))</f>
        <v/>
      </c>
    </row>
    <row r="1036">
      <c r="A1036">
        <f>INDEX(resultados!$A$2:$ZZ$1352, 1030, MATCH($B$1, resultados!$A$1:$ZZ$1, 0))</f>
        <v/>
      </c>
      <c r="B1036">
        <f>INDEX(resultados!$A$2:$ZZ$1352, 1030, MATCH($B$2, resultados!$A$1:$ZZ$1, 0))</f>
        <v/>
      </c>
      <c r="C1036">
        <f>INDEX(resultados!$A$2:$ZZ$1352, 1030, MATCH($B$3, resultados!$A$1:$ZZ$1, 0))</f>
        <v/>
      </c>
    </row>
    <row r="1037">
      <c r="A1037">
        <f>INDEX(resultados!$A$2:$ZZ$1352, 1031, MATCH($B$1, resultados!$A$1:$ZZ$1, 0))</f>
        <v/>
      </c>
      <c r="B1037">
        <f>INDEX(resultados!$A$2:$ZZ$1352, 1031, MATCH($B$2, resultados!$A$1:$ZZ$1, 0))</f>
        <v/>
      </c>
      <c r="C1037">
        <f>INDEX(resultados!$A$2:$ZZ$1352, 1031, MATCH($B$3, resultados!$A$1:$ZZ$1, 0))</f>
        <v/>
      </c>
    </row>
    <row r="1038">
      <c r="A1038">
        <f>INDEX(resultados!$A$2:$ZZ$1352, 1032, MATCH($B$1, resultados!$A$1:$ZZ$1, 0))</f>
        <v/>
      </c>
      <c r="B1038">
        <f>INDEX(resultados!$A$2:$ZZ$1352, 1032, MATCH($B$2, resultados!$A$1:$ZZ$1, 0))</f>
        <v/>
      </c>
      <c r="C1038">
        <f>INDEX(resultados!$A$2:$ZZ$1352, 1032, MATCH($B$3, resultados!$A$1:$ZZ$1, 0))</f>
        <v/>
      </c>
    </row>
    <row r="1039">
      <c r="A1039">
        <f>INDEX(resultados!$A$2:$ZZ$1352, 1033, MATCH($B$1, resultados!$A$1:$ZZ$1, 0))</f>
        <v/>
      </c>
      <c r="B1039">
        <f>INDEX(resultados!$A$2:$ZZ$1352, 1033, MATCH($B$2, resultados!$A$1:$ZZ$1, 0))</f>
        <v/>
      </c>
      <c r="C1039">
        <f>INDEX(resultados!$A$2:$ZZ$1352, 1033, MATCH($B$3, resultados!$A$1:$ZZ$1, 0))</f>
        <v/>
      </c>
    </row>
    <row r="1040">
      <c r="A1040">
        <f>INDEX(resultados!$A$2:$ZZ$1352, 1034, MATCH($B$1, resultados!$A$1:$ZZ$1, 0))</f>
        <v/>
      </c>
      <c r="B1040">
        <f>INDEX(resultados!$A$2:$ZZ$1352, 1034, MATCH($B$2, resultados!$A$1:$ZZ$1, 0))</f>
        <v/>
      </c>
      <c r="C1040">
        <f>INDEX(resultados!$A$2:$ZZ$1352, 1034, MATCH($B$3, resultados!$A$1:$ZZ$1, 0))</f>
        <v/>
      </c>
    </row>
    <row r="1041">
      <c r="A1041">
        <f>INDEX(resultados!$A$2:$ZZ$1352, 1035, MATCH($B$1, resultados!$A$1:$ZZ$1, 0))</f>
        <v/>
      </c>
      <c r="B1041">
        <f>INDEX(resultados!$A$2:$ZZ$1352, 1035, MATCH($B$2, resultados!$A$1:$ZZ$1, 0))</f>
        <v/>
      </c>
      <c r="C1041">
        <f>INDEX(resultados!$A$2:$ZZ$1352, 1035, MATCH($B$3, resultados!$A$1:$ZZ$1, 0))</f>
        <v/>
      </c>
    </row>
    <row r="1042">
      <c r="A1042">
        <f>INDEX(resultados!$A$2:$ZZ$1352, 1036, MATCH($B$1, resultados!$A$1:$ZZ$1, 0))</f>
        <v/>
      </c>
      <c r="B1042">
        <f>INDEX(resultados!$A$2:$ZZ$1352, 1036, MATCH($B$2, resultados!$A$1:$ZZ$1, 0))</f>
        <v/>
      </c>
      <c r="C1042">
        <f>INDEX(resultados!$A$2:$ZZ$1352, 1036, MATCH($B$3, resultados!$A$1:$ZZ$1, 0))</f>
        <v/>
      </c>
    </row>
    <row r="1043">
      <c r="A1043">
        <f>INDEX(resultados!$A$2:$ZZ$1352, 1037, MATCH($B$1, resultados!$A$1:$ZZ$1, 0))</f>
        <v/>
      </c>
      <c r="B1043">
        <f>INDEX(resultados!$A$2:$ZZ$1352, 1037, MATCH($B$2, resultados!$A$1:$ZZ$1, 0))</f>
        <v/>
      </c>
      <c r="C1043">
        <f>INDEX(resultados!$A$2:$ZZ$1352, 1037, MATCH($B$3, resultados!$A$1:$ZZ$1, 0))</f>
        <v/>
      </c>
    </row>
    <row r="1044">
      <c r="A1044">
        <f>INDEX(resultados!$A$2:$ZZ$1352, 1038, MATCH($B$1, resultados!$A$1:$ZZ$1, 0))</f>
        <v/>
      </c>
      <c r="B1044">
        <f>INDEX(resultados!$A$2:$ZZ$1352, 1038, MATCH($B$2, resultados!$A$1:$ZZ$1, 0))</f>
        <v/>
      </c>
      <c r="C1044">
        <f>INDEX(resultados!$A$2:$ZZ$1352, 1038, MATCH($B$3, resultados!$A$1:$ZZ$1, 0))</f>
        <v/>
      </c>
    </row>
    <row r="1045">
      <c r="A1045">
        <f>INDEX(resultados!$A$2:$ZZ$1352, 1039, MATCH($B$1, resultados!$A$1:$ZZ$1, 0))</f>
        <v/>
      </c>
      <c r="B1045">
        <f>INDEX(resultados!$A$2:$ZZ$1352, 1039, MATCH($B$2, resultados!$A$1:$ZZ$1, 0))</f>
        <v/>
      </c>
      <c r="C1045">
        <f>INDEX(resultados!$A$2:$ZZ$1352, 1039, MATCH($B$3, resultados!$A$1:$ZZ$1, 0))</f>
        <v/>
      </c>
    </row>
    <row r="1046">
      <c r="A1046">
        <f>INDEX(resultados!$A$2:$ZZ$1352, 1040, MATCH($B$1, resultados!$A$1:$ZZ$1, 0))</f>
        <v/>
      </c>
      <c r="B1046">
        <f>INDEX(resultados!$A$2:$ZZ$1352, 1040, MATCH($B$2, resultados!$A$1:$ZZ$1, 0))</f>
        <v/>
      </c>
      <c r="C1046">
        <f>INDEX(resultados!$A$2:$ZZ$1352, 1040, MATCH($B$3, resultados!$A$1:$ZZ$1, 0))</f>
        <v/>
      </c>
    </row>
    <row r="1047">
      <c r="A1047">
        <f>INDEX(resultados!$A$2:$ZZ$1352, 1041, MATCH($B$1, resultados!$A$1:$ZZ$1, 0))</f>
        <v/>
      </c>
      <c r="B1047">
        <f>INDEX(resultados!$A$2:$ZZ$1352, 1041, MATCH($B$2, resultados!$A$1:$ZZ$1, 0))</f>
        <v/>
      </c>
      <c r="C1047">
        <f>INDEX(resultados!$A$2:$ZZ$1352, 1041, MATCH($B$3, resultados!$A$1:$ZZ$1, 0))</f>
        <v/>
      </c>
    </row>
    <row r="1048">
      <c r="A1048">
        <f>INDEX(resultados!$A$2:$ZZ$1352, 1042, MATCH($B$1, resultados!$A$1:$ZZ$1, 0))</f>
        <v/>
      </c>
      <c r="B1048">
        <f>INDEX(resultados!$A$2:$ZZ$1352, 1042, MATCH($B$2, resultados!$A$1:$ZZ$1, 0))</f>
        <v/>
      </c>
      <c r="C1048">
        <f>INDEX(resultados!$A$2:$ZZ$1352, 1042, MATCH($B$3, resultados!$A$1:$ZZ$1, 0))</f>
        <v/>
      </c>
    </row>
    <row r="1049">
      <c r="A1049">
        <f>INDEX(resultados!$A$2:$ZZ$1352, 1043, MATCH($B$1, resultados!$A$1:$ZZ$1, 0))</f>
        <v/>
      </c>
      <c r="B1049">
        <f>INDEX(resultados!$A$2:$ZZ$1352, 1043, MATCH($B$2, resultados!$A$1:$ZZ$1, 0))</f>
        <v/>
      </c>
      <c r="C1049">
        <f>INDEX(resultados!$A$2:$ZZ$1352, 1043, MATCH($B$3, resultados!$A$1:$ZZ$1, 0))</f>
        <v/>
      </c>
    </row>
    <row r="1050">
      <c r="A1050">
        <f>INDEX(resultados!$A$2:$ZZ$1352, 1044, MATCH($B$1, resultados!$A$1:$ZZ$1, 0))</f>
        <v/>
      </c>
      <c r="B1050">
        <f>INDEX(resultados!$A$2:$ZZ$1352, 1044, MATCH($B$2, resultados!$A$1:$ZZ$1, 0))</f>
        <v/>
      </c>
      <c r="C1050">
        <f>INDEX(resultados!$A$2:$ZZ$1352, 1044, MATCH($B$3, resultados!$A$1:$ZZ$1, 0))</f>
        <v/>
      </c>
    </row>
    <row r="1051">
      <c r="A1051">
        <f>INDEX(resultados!$A$2:$ZZ$1352, 1045, MATCH($B$1, resultados!$A$1:$ZZ$1, 0))</f>
        <v/>
      </c>
      <c r="B1051">
        <f>INDEX(resultados!$A$2:$ZZ$1352, 1045, MATCH($B$2, resultados!$A$1:$ZZ$1, 0))</f>
        <v/>
      </c>
      <c r="C1051">
        <f>INDEX(resultados!$A$2:$ZZ$1352, 1045, MATCH($B$3, resultados!$A$1:$ZZ$1, 0))</f>
        <v/>
      </c>
    </row>
    <row r="1052">
      <c r="A1052">
        <f>INDEX(resultados!$A$2:$ZZ$1352, 1046, MATCH($B$1, resultados!$A$1:$ZZ$1, 0))</f>
        <v/>
      </c>
      <c r="B1052">
        <f>INDEX(resultados!$A$2:$ZZ$1352, 1046, MATCH($B$2, resultados!$A$1:$ZZ$1, 0))</f>
        <v/>
      </c>
      <c r="C1052">
        <f>INDEX(resultados!$A$2:$ZZ$1352, 1046, MATCH($B$3, resultados!$A$1:$ZZ$1, 0))</f>
        <v/>
      </c>
    </row>
    <row r="1053">
      <c r="A1053">
        <f>INDEX(resultados!$A$2:$ZZ$1352, 1047, MATCH($B$1, resultados!$A$1:$ZZ$1, 0))</f>
        <v/>
      </c>
      <c r="B1053">
        <f>INDEX(resultados!$A$2:$ZZ$1352, 1047, MATCH($B$2, resultados!$A$1:$ZZ$1, 0))</f>
        <v/>
      </c>
      <c r="C1053">
        <f>INDEX(resultados!$A$2:$ZZ$1352, 1047, MATCH($B$3, resultados!$A$1:$ZZ$1, 0))</f>
        <v/>
      </c>
    </row>
    <row r="1054">
      <c r="A1054">
        <f>INDEX(resultados!$A$2:$ZZ$1352, 1048, MATCH($B$1, resultados!$A$1:$ZZ$1, 0))</f>
        <v/>
      </c>
      <c r="B1054">
        <f>INDEX(resultados!$A$2:$ZZ$1352, 1048, MATCH($B$2, resultados!$A$1:$ZZ$1, 0))</f>
        <v/>
      </c>
      <c r="C1054">
        <f>INDEX(resultados!$A$2:$ZZ$1352, 1048, MATCH($B$3, resultados!$A$1:$ZZ$1, 0))</f>
        <v/>
      </c>
    </row>
    <row r="1055">
      <c r="A1055">
        <f>INDEX(resultados!$A$2:$ZZ$1352, 1049, MATCH($B$1, resultados!$A$1:$ZZ$1, 0))</f>
        <v/>
      </c>
      <c r="B1055">
        <f>INDEX(resultados!$A$2:$ZZ$1352, 1049, MATCH($B$2, resultados!$A$1:$ZZ$1, 0))</f>
        <v/>
      </c>
      <c r="C1055">
        <f>INDEX(resultados!$A$2:$ZZ$1352, 1049, MATCH($B$3, resultados!$A$1:$ZZ$1, 0))</f>
        <v/>
      </c>
    </row>
    <row r="1056">
      <c r="A1056">
        <f>INDEX(resultados!$A$2:$ZZ$1352, 1050, MATCH($B$1, resultados!$A$1:$ZZ$1, 0))</f>
        <v/>
      </c>
      <c r="B1056">
        <f>INDEX(resultados!$A$2:$ZZ$1352, 1050, MATCH($B$2, resultados!$A$1:$ZZ$1, 0))</f>
        <v/>
      </c>
      <c r="C1056">
        <f>INDEX(resultados!$A$2:$ZZ$1352, 1050, MATCH($B$3, resultados!$A$1:$ZZ$1, 0))</f>
        <v/>
      </c>
    </row>
    <row r="1057">
      <c r="A1057">
        <f>INDEX(resultados!$A$2:$ZZ$1352, 1051, MATCH($B$1, resultados!$A$1:$ZZ$1, 0))</f>
        <v/>
      </c>
      <c r="B1057">
        <f>INDEX(resultados!$A$2:$ZZ$1352, 1051, MATCH($B$2, resultados!$A$1:$ZZ$1, 0))</f>
        <v/>
      </c>
      <c r="C1057">
        <f>INDEX(resultados!$A$2:$ZZ$1352, 1051, MATCH($B$3, resultados!$A$1:$ZZ$1, 0))</f>
        <v/>
      </c>
    </row>
    <row r="1058">
      <c r="A1058">
        <f>INDEX(resultados!$A$2:$ZZ$1352, 1052, MATCH($B$1, resultados!$A$1:$ZZ$1, 0))</f>
        <v/>
      </c>
      <c r="B1058">
        <f>INDEX(resultados!$A$2:$ZZ$1352, 1052, MATCH($B$2, resultados!$A$1:$ZZ$1, 0))</f>
        <v/>
      </c>
      <c r="C1058">
        <f>INDEX(resultados!$A$2:$ZZ$1352, 1052, MATCH($B$3, resultados!$A$1:$ZZ$1, 0))</f>
        <v/>
      </c>
    </row>
    <row r="1059">
      <c r="A1059">
        <f>INDEX(resultados!$A$2:$ZZ$1352, 1053, MATCH($B$1, resultados!$A$1:$ZZ$1, 0))</f>
        <v/>
      </c>
      <c r="B1059">
        <f>INDEX(resultados!$A$2:$ZZ$1352, 1053, MATCH($B$2, resultados!$A$1:$ZZ$1, 0))</f>
        <v/>
      </c>
      <c r="C1059">
        <f>INDEX(resultados!$A$2:$ZZ$1352, 1053, MATCH($B$3, resultados!$A$1:$ZZ$1, 0))</f>
        <v/>
      </c>
    </row>
    <row r="1060">
      <c r="A1060">
        <f>INDEX(resultados!$A$2:$ZZ$1352, 1054, MATCH($B$1, resultados!$A$1:$ZZ$1, 0))</f>
        <v/>
      </c>
      <c r="B1060">
        <f>INDEX(resultados!$A$2:$ZZ$1352, 1054, MATCH($B$2, resultados!$A$1:$ZZ$1, 0))</f>
        <v/>
      </c>
      <c r="C1060">
        <f>INDEX(resultados!$A$2:$ZZ$1352, 1054, MATCH($B$3, resultados!$A$1:$ZZ$1, 0))</f>
        <v/>
      </c>
    </row>
    <row r="1061">
      <c r="A1061">
        <f>INDEX(resultados!$A$2:$ZZ$1352, 1055, MATCH($B$1, resultados!$A$1:$ZZ$1, 0))</f>
        <v/>
      </c>
      <c r="B1061">
        <f>INDEX(resultados!$A$2:$ZZ$1352, 1055, MATCH($B$2, resultados!$A$1:$ZZ$1, 0))</f>
        <v/>
      </c>
      <c r="C1061">
        <f>INDEX(resultados!$A$2:$ZZ$1352, 1055, MATCH($B$3, resultados!$A$1:$ZZ$1, 0))</f>
        <v/>
      </c>
    </row>
    <row r="1062">
      <c r="A1062">
        <f>INDEX(resultados!$A$2:$ZZ$1352, 1056, MATCH($B$1, resultados!$A$1:$ZZ$1, 0))</f>
        <v/>
      </c>
      <c r="B1062">
        <f>INDEX(resultados!$A$2:$ZZ$1352, 1056, MATCH($B$2, resultados!$A$1:$ZZ$1, 0))</f>
        <v/>
      </c>
      <c r="C1062">
        <f>INDEX(resultados!$A$2:$ZZ$1352, 1056, MATCH($B$3, resultados!$A$1:$ZZ$1, 0))</f>
        <v/>
      </c>
    </row>
    <row r="1063">
      <c r="A1063">
        <f>INDEX(resultados!$A$2:$ZZ$1352, 1057, MATCH($B$1, resultados!$A$1:$ZZ$1, 0))</f>
        <v/>
      </c>
      <c r="B1063">
        <f>INDEX(resultados!$A$2:$ZZ$1352, 1057, MATCH($B$2, resultados!$A$1:$ZZ$1, 0))</f>
        <v/>
      </c>
      <c r="C1063">
        <f>INDEX(resultados!$A$2:$ZZ$1352, 1057, MATCH($B$3, resultados!$A$1:$ZZ$1, 0))</f>
        <v/>
      </c>
    </row>
    <row r="1064">
      <c r="A1064">
        <f>INDEX(resultados!$A$2:$ZZ$1352, 1058, MATCH($B$1, resultados!$A$1:$ZZ$1, 0))</f>
        <v/>
      </c>
      <c r="B1064">
        <f>INDEX(resultados!$A$2:$ZZ$1352, 1058, MATCH($B$2, resultados!$A$1:$ZZ$1, 0))</f>
        <v/>
      </c>
      <c r="C1064">
        <f>INDEX(resultados!$A$2:$ZZ$1352, 1058, MATCH($B$3, resultados!$A$1:$ZZ$1, 0))</f>
        <v/>
      </c>
    </row>
    <row r="1065">
      <c r="A1065">
        <f>INDEX(resultados!$A$2:$ZZ$1352, 1059, MATCH($B$1, resultados!$A$1:$ZZ$1, 0))</f>
        <v/>
      </c>
      <c r="B1065">
        <f>INDEX(resultados!$A$2:$ZZ$1352, 1059, MATCH($B$2, resultados!$A$1:$ZZ$1, 0))</f>
        <v/>
      </c>
      <c r="C1065">
        <f>INDEX(resultados!$A$2:$ZZ$1352, 1059, MATCH($B$3, resultados!$A$1:$ZZ$1, 0))</f>
        <v/>
      </c>
    </row>
    <row r="1066">
      <c r="A1066">
        <f>INDEX(resultados!$A$2:$ZZ$1352, 1060, MATCH($B$1, resultados!$A$1:$ZZ$1, 0))</f>
        <v/>
      </c>
      <c r="B1066">
        <f>INDEX(resultados!$A$2:$ZZ$1352, 1060, MATCH($B$2, resultados!$A$1:$ZZ$1, 0))</f>
        <v/>
      </c>
      <c r="C1066">
        <f>INDEX(resultados!$A$2:$ZZ$1352, 1060, MATCH($B$3, resultados!$A$1:$ZZ$1, 0))</f>
        <v/>
      </c>
    </row>
    <row r="1067">
      <c r="A1067">
        <f>INDEX(resultados!$A$2:$ZZ$1352, 1061, MATCH($B$1, resultados!$A$1:$ZZ$1, 0))</f>
        <v/>
      </c>
      <c r="B1067">
        <f>INDEX(resultados!$A$2:$ZZ$1352, 1061, MATCH($B$2, resultados!$A$1:$ZZ$1, 0))</f>
        <v/>
      </c>
      <c r="C1067">
        <f>INDEX(resultados!$A$2:$ZZ$1352, 1061, MATCH($B$3, resultados!$A$1:$ZZ$1, 0))</f>
        <v/>
      </c>
    </row>
    <row r="1068">
      <c r="A1068">
        <f>INDEX(resultados!$A$2:$ZZ$1352, 1062, MATCH($B$1, resultados!$A$1:$ZZ$1, 0))</f>
        <v/>
      </c>
      <c r="B1068">
        <f>INDEX(resultados!$A$2:$ZZ$1352, 1062, MATCH($B$2, resultados!$A$1:$ZZ$1, 0))</f>
        <v/>
      </c>
      <c r="C1068">
        <f>INDEX(resultados!$A$2:$ZZ$1352, 1062, MATCH($B$3, resultados!$A$1:$ZZ$1, 0))</f>
        <v/>
      </c>
    </row>
    <row r="1069">
      <c r="A1069">
        <f>INDEX(resultados!$A$2:$ZZ$1352, 1063, MATCH($B$1, resultados!$A$1:$ZZ$1, 0))</f>
        <v/>
      </c>
      <c r="B1069">
        <f>INDEX(resultados!$A$2:$ZZ$1352, 1063, MATCH($B$2, resultados!$A$1:$ZZ$1, 0))</f>
        <v/>
      </c>
      <c r="C1069">
        <f>INDEX(resultados!$A$2:$ZZ$1352, 1063, MATCH($B$3, resultados!$A$1:$ZZ$1, 0))</f>
        <v/>
      </c>
    </row>
    <row r="1070">
      <c r="A1070">
        <f>INDEX(resultados!$A$2:$ZZ$1352, 1064, MATCH($B$1, resultados!$A$1:$ZZ$1, 0))</f>
        <v/>
      </c>
      <c r="B1070">
        <f>INDEX(resultados!$A$2:$ZZ$1352, 1064, MATCH($B$2, resultados!$A$1:$ZZ$1, 0))</f>
        <v/>
      </c>
      <c r="C1070">
        <f>INDEX(resultados!$A$2:$ZZ$1352, 1064, MATCH($B$3, resultados!$A$1:$ZZ$1, 0))</f>
        <v/>
      </c>
    </row>
    <row r="1071">
      <c r="A1071">
        <f>INDEX(resultados!$A$2:$ZZ$1352, 1065, MATCH($B$1, resultados!$A$1:$ZZ$1, 0))</f>
        <v/>
      </c>
      <c r="B1071">
        <f>INDEX(resultados!$A$2:$ZZ$1352, 1065, MATCH($B$2, resultados!$A$1:$ZZ$1, 0))</f>
        <v/>
      </c>
      <c r="C1071">
        <f>INDEX(resultados!$A$2:$ZZ$1352, 1065, MATCH($B$3, resultados!$A$1:$ZZ$1, 0))</f>
        <v/>
      </c>
    </row>
    <row r="1072">
      <c r="A1072">
        <f>INDEX(resultados!$A$2:$ZZ$1352, 1066, MATCH($B$1, resultados!$A$1:$ZZ$1, 0))</f>
        <v/>
      </c>
      <c r="B1072">
        <f>INDEX(resultados!$A$2:$ZZ$1352, 1066, MATCH($B$2, resultados!$A$1:$ZZ$1, 0))</f>
        <v/>
      </c>
      <c r="C1072">
        <f>INDEX(resultados!$A$2:$ZZ$1352, 1066, MATCH($B$3, resultados!$A$1:$ZZ$1, 0))</f>
        <v/>
      </c>
    </row>
    <row r="1073">
      <c r="A1073">
        <f>INDEX(resultados!$A$2:$ZZ$1352, 1067, MATCH($B$1, resultados!$A$1:$ZZ$1, 0))</f>
        <v/>
      </c>
      <c r="B1073">
        <f>INDEX(resultados!$A$2:$ZZ$1352, 1067, MATCH($B$2, resultados!$A$1:$ZZ$1, 0))</f>
        <v/>
      </c>
      <c r="C1073">
        <f>INDEX(resultados!$A$2:$ZZ$1352, 1067, MATCH($B$3, resultados!$A$1:$ZZ$1, 0))</f>
        <v/>
      </c>
    </row>
    <row r="1074">
      <c r="A1074">
        <f>INDEX(resultados!$A$2:$ZZ$1352, 1068, MATCH($B$1, resultados!$A$1:$ZZ$1, 0))</f>
        <v/>
      </c>
      <c r="B1074">
        <f>INDEX(resultados!$A$2:$ZZ$1352, 1068, MATCH($B$2, resultados!$A$1:$ZZ$1, 0))</f>
        <v/>
      </c>
      <c r="C1074">
        <f>INDEX(resultados!$A$2:$ZZ$1352, 1068, MATCH($B$3, resultados!$A$1:$ZZ$1, 0))</f>
        <v/>
      </c>
    </row>
    <row r="1075">
      <c r="A1075">
        <f>INDEX(resultados!$A$2:$ZZ$1352, 1069, MATCH($B$1, resultados!$A$1:$ZZ$1, 0))</f>
        <v/>
      </c>
      <c r="B1075">
        <f>INDEX(resultados!$A$2:$ZZ$1352, 1069, MATCH($B$2, resultados!$A$1:$ZZ$1, 0))</f>
        <v/>
      </c>
      <c r="C1075">
        <f>INDEX(resultados!$A$2:$ZZ$1352, 1069, MATCH($B$3, resultados!$A$1:$ZZ$1, 0))</f>
        <v/>
      </c>
    </row>
    <row r="1076">
      <c r="A1076">
        <f>INDEX(resultados!$A$2:$ZZ$1352, 1070, MATCH($B$1, resultados!$A$1:$ZZ$1, 0))</f>
        <v/>
      </c>
      <c r="B1076">
        <f>INDEX(resultados!$A$2:$ZZ$1352, 1070, MATCH($B$2, resultados!$A$1:$ZZ$1, 0))</f>
        <v/>
      </c>
      <c r="C1076">
        <f>INDEX(resultados!$A$2:$ZZ$1352, 1070, MATCH($B$3, resultados!$A$1:$ZZ$1, 0))</f>
        <v/>
      </c>
    </row>
    <row r="1077">
      <c r="A1077">
        <f>INDEX(resultados!$A$2:$ZZ$1352, 1071, MATCH($B$1, resultados!$A$1:$ZZ$1, 0))</f>
        <v/>
      </c>
      <c r="B1077">
        <f>INDEX(resultados!$A$2:$ZZ$1352, 1071, MATCH($B$2, resultados!$A$1:$ZZ$1, 0))</f>
        <v/>
      </c>
      <c r="C1077">
        <f>INDEX(resultados!$A$2:$ZZ$1352, 1071, MATCH($B$3, resultados!$A$1:$ZZ$1, 0))</f>
        <v/>
      </c>
    </row>
    <row r="1078">
      <c r="A1078">
        <f>INDEX(resultados!$A$2:$ZZ$1352, 1072, MATCH($B$1, resultados!$A$1:$ZZ$1, 0))</f>
        <v/>
      </c>
      <c r="B1078">
        <f>INDEX(resultados!$A$2:$ZZ$1352, 1072, MATCH($B$2, resultados!$A$1:$ZZ$1, 0))</f>
        <v/>
      </c>
      <c r="C1078">
        <f>INDEX(resultados!$A$2:$ZZ$1352, 1072, MATCH($B$3, resultados!$A$1:$ZZ$1, 0))</f>
        <v/>
      </c>
    </row>
    <row r="1079">
      <c r="A1079">
        <f>INDEX(resultados!$A$2:$ZZ$1352, 1073, MATCH($B$1, resultados!$A$1:$ZZ$1, 0))</f>
        <v/>
      </c>
      <c r="B1079">
        <f>INDEX(resultados!$A$2:$ZZ$1352, 1073, MATCH($B$2, resultados!$A$1:$ZZ$1, 0))</f>
        <v/>
      </c>
      <c r="C1079">
        <f>INDEX(resultados!$A$2:$ZZ$1352, 1073, MATCH($B$3, resultados!$A$1:$ZZ$1, 0))</f>
        <v/>
      </c>
    </row>
    <row r="1080">
      <c r="A1080">
        <f>INDEX(resultados!$A$2:$ZZ$1352, 1074, MATCH($B$1, resultados!$A$1:$ZZ$1, 0))</f>
        <v/>
      </c>
      <c r="B1080">
        <f>INDEX(resultados!$A$2:$ZZ$1352, 1074, MATCH($B$2, resultados!$A$1:$ZZ$1, 0))</f>
        <v/>
      </c>
      <c r="C1080">
        <f>INDEX(resultados!$A$2:$ZZ$1352, 1074, MATCH($B$3, resultados!$A$1:$ZZ$1, 0))</f>
        <v/>
      </c>
    </row>
    <row r="1081">
      <c r="A1081">
        <f>INDEX(resultados!$A$2:$ZZ$1352, 1075, MATCH($B$1, resultados!$A$1:$ZZ$1, 0))</f>
        <v/>
      </c>
      <c r="B1081">
        <f>INDEX(resultados!$A$2:$ZZ$1352, 1075, MATCH($B$2, resultados!$A$1:$ZZ$1, 0))</f>
        <v/>
      </c>
      <c r="C1081">
        <f>INDEX(resultados!$A$2:$ZZ$1352, 1075, MATCH($B$3, resultados!$A$1:$ZZ$1, 0))</f>
        <v/>
      </c>
    </row>
    <row r="1082">
      <c r="A1082">
        <f>INDEX(resultados!$A$2:$ZZ$1352, 1076, MATCH($B$1, resultados!$A$1:$ZZ$1, 0))</f>
        <v/>
      </c>
      <c r="B1082">
        <f>INDEX(resultados!$A$2:$ZZ$1352, 1076, MATCH($B$2, resultados!$A$1:$ZZ$1, 0))</f>
        <v/>
      </c>
      <c r="C1082">
        <f>INDEX(resultados!$A$2:$ZZ$1352, 1076, MATCH($B$3, resultados!$A$1:$ZZ$1, 0))</f>
        <v/>
      </c>
    </row>
    <row r="1083">
      <c r="A1083">
        <f>INDEX(resultados!$A$2:$ZZ$1352, 1077, MATCH($B$1, resultados!$A$1:$ZZ$1, 0))</f>
        <v/>
      </c>
      <c r="B1083">
        <f>INDEX(resultados!$A$2:$ZZ$1352, 1077, MATCH($B$2, resultados!$A$1:$ZZ$1, 0))</f>
        <v/>
      </c>
      <c r="C1083">
        <f>INDEX(resultados!$A$2:$ZZ$1352, 1077, MATCH($B$3, resultados!$A$1:$ZZ$1, 0))</f>
        <v/>
      </c>
    </row>
    <row r="1084">
      <c r="A1084">
        <f>INDEX(resultados!$A$2:$ZZ$1352, 1078, MATCH($B$1, resultados!$A$1:$ZZ$1, 0))</f>
        <v/>
      </c>
      <c r="B1084">
        <f>INDEX(resultados!$A$2:$ZZ$1352, 1078, MATCH($B$2, resultados!$A$1:$ZZ$1, 0))</f>
        <v/>
      </c>
      <c r="C1084">
        <f>INDEX(resultados!$A$2:$ZZ$1352, 1078, MATCH($B$3, resultados!$A$1:$ZZ$1, 0))</f>
        <v/>
      </c>
    </row>
    <row r="1085">
      <c r="A1085">
        <f>INDEX(resultados!$A$2:$ZZ$1352, 1079, MATCH($B$1, resultados!$A$1:$ZZ$1, 0))</f>
        <v/>
      </c>
      <c r="B1085">
        <f>INDEX(resultados!$A$2:$ZZ$1352, 1079, MATCH($B$2, resultados!$A$1:$ZZ$1, 0))</f>
        <v/>
      </c>
      <c r="C1085">
        <f>INDEX(resultados!$A$2:$ZZ$1352, 1079, MATCH($B$3, resultados!$A$1:$ZZ$1, 0))</f>
        <v/>
      </c>
    </row>
    <row r="1086">
      <c r="A1086">
        <f>INDEX(resultados!$A$2:$ZZ$1352, 1080, MATCH($B$1, resultados!$A$1:$ZZ$1, 0))</f>
        <v/>
      </c>
      <c r="B1086">
        <f>INDEX(resultados!$A$2:$ZZ$1352, 1080, MATCH($B$2, resultados!$A$1:$ZZ$1, 0))</f>
        <v/>
      </c>
      <c r="C1086">
        <f>INDEX(resultados!$A$2:$ZZ$1352, 1080, MATCH($B$3, resultados!$A$1:$ZZ$1, 0))</f>
        <v/>
      </c>
    </row>
    <row r="1087">
      <c r="A1087">
        <f>INDEX(resultados!$A$2:$ZZ$1352, 1081, MATCH($B$1, resultados!$A$1:$ZZ$1, 0))</f>
        <v/>
      </c>
      <c r="B1087">
        <f>INDEX(resultados!$A$2:$ZZ$1352, 1081, MATCH($B$2, resultados!$A$1:$ZZ$1, 0))</f>
        <v/>
      </c>
      <c r="C1087">
        <f>INDEX(resultados!$A$2:$ZZ$1352, 1081, MATCH($B$3, resultados!$A$1:$ZZ$1, 0))</f>
        <v/>
      </c>
    </row>
    <row r="1088">
      <c r="A1088">
        <f>INDEX(resultados!$A$2:$ZZ$1352, 1082, MATCH($B$1, resultados!$A$1:$ZZ$1, 0))</f>
        <v/>
      </c>
      <c r="B1088">
        <f>INDEX(resultados!$A$2:$ZZ$1352, 1082, MATCH($B$2, resultados!$A$1:$ZZ$1, 0))</f>
        <v/>
      </c>
      <c r="C1088">
        <f>INDEX(resultados!$A$2:$ZZ$1352, 1082, MATCH($B$3, resultados!$A$1:$ZZ$1, 0))</f>
        <v/>
      </c>
    </row>
    <row r="1089">
      <c r="A1089">
        <f>INDEX(resultados!$A$2:$ZZ$1352, 1083, MATCH($B$1, resultados!$A$1:$ZZ$1, 0))</f>
        <v/>
      </c>
      <c r="B1089">
        <f>INDEX(resultados!$A$2:$ZZ$1352, 1083, MATCH($B$2, resultados!$A$1:$ZZ$1, 0))</f>
        <v/>
      </c>
      <c r="C1089">
        <f>INDEX(resultados!$A$2:$ZZ$1352, 1083, MATCH($B$3, resultados!$A$1:$ZZ$1, 0))</f>
        <v/>
      </c>
    </row>
    <row r="1090">
      <c r="A1090">
        <f>INDEX(resultados!$A$2:$ZZ$1352, 1084, MATCH($B$1, resultados!$A$1:$ZZ$1, 0))</f>
        <v/>
      </c>
      <c r="B1090">
        <f>INDEX(resultados!$A$2:$ZZ$1352, 1084, MATCH($B$2, resultados!$A$1:$ZZ$1, 0))</f>
        <v/>
      </c>
      <c r="C1090">
        <f>INDEX(resultados!$A$2:$ZZ$1352, 1084, MATCH($B$3, resultados!$A$1:$ZZ$1, 0))</f>
        <v/>
      </c>
    </row>
    <row r="1091">
      <c r="A1091">
        <f>INDEX(resultados!$A$2:$ZZ$1352, 1085, MATCH($B$1, resultados!$A$1:$ZZ$1, 0))</f>
        <v/>
      </c>
      <c r="B1091">
        <f>INDEX(resultados!$A$2:$ZZ$1352, 1085, MATCH($B$2, resultados!$A$1:$ZZ$1, 0))</f>
        <v/>
      </c>
      <c r="C1091">
        <f>INDEX(resultados!$A$2:$ZZ$1352, 1085, MATCH($B$3, resultados!$A$1:$ZZ$1, 0))</f>
        <v/>
      </c>
    </row>
    <row r="1092">
      <c r="A1092">
        <f>INDEX(resultados!$A$2:$ZZ$1352, 1086, MATCH($B$1, resultados!$A$1:$ZZ$1, 0))</f>
        <v/>
      </c>
      <c r="B1092">
        <f>INDEX(resultados!$A$2:$ZZ$1352, 1086, MATCH($B$2, resultados!$A$1:$ZZ$1, 0))</f>
        <v/>
      </c>
      <c r="C1092">
        <f>INDEX(resultados!$A$2:$ZZ$1352, 1086, MATCH($B$3, resultados!$A$1:$ZZ$1, 0))</f>
        <v/>
      </c>
    </row>
    <row r="1093">
      <c r="A1093">
        <f>INDEX(resultados!$A$2:$ZZ$1352, 1087, MATCH($B$1, resultados!$A$1:$ZZ$1, 0))</f>
        <v/>
      </c>
      <c r="B1093">
        <f>INDEX(resultados!$A$2:$ZZ$1352, 1087, MATCH($B$2, resultados!$A$1:$ZZ$1, 0))</f>
        <v/>
      </c>
      <c r="C1093">
        <f>INDEX(resultados!$A$2:$ZZ$1352, 1087, MATCH($B$3, resultados!$A$1:$ZZ$1, 0))</f>
        <v/>
      </c>
    </row>
    <row r="1094">
      <c r="A1094">
        <f>INDEX(resultados!$A$2:$ZZ$1352, 1088, MATCH($B$1, resultados!$A$1:$ZZ$1, 0))</f>
        <v/>
      </c>
      <c r="B1094">
        <f>INDEX(resultados!$A$2:$ZZ$1352, 1088, MATCH($B$2, resultados!$A$1:$ZZ$1, 0))</f>
        <v/>
      </c>
      <c r="C1094">
        <f>INDEX(resultados!$A$2:$ZZ$1352, 1088, MATCH($B$3, resultados!$A$1:$ZZ$1, 0))</f>
        <v/>
      </c>
    </row>
    <row r="1095">
      <c r="A1095">
        <f>INDEX(resultados!$A$2:$ZZ$1352, 1089, MATCH($B$1, resultados!$A$1:$ZZ$1, 0))</f>
        <v/>
      </c>
      <c r="B1095">
        <f>INDEX(resultados!$A$2:$ZZ$1352, 1089, MATCH($B$2, resultados!$A$1:$ZZ$1, 0))</f>
        <v/>
      </c>
      <c r="C1095">
        <f>INDEX(resultados!$A$2:$ZZ$1352, 1089, MATCH($B$3, resultados!$A$1:$ZZ$1, 0))</f>
        <v/>
      </c>
    </row>
    <row r="1096">
      <c r="A1096">
        <f>INDEX(resultados!$A$2:$ZZ$1352, 1090, MATCH($B$1, resultados!$A$1:$ZZ$1, 0))</f>
        <v/>
      </c>
      <c r="B1096">
        <f>INDEX(resultados!$A$2:$ZZ$1352, 1090, MATCH($B$2, resultados!$A$1:$ZZ$1, 0))</f>
        <v/>
      </c>
      <c r="C1096">
        <f>INDEX(resultados!$A$2:$ZZ$1352, 1090, MATCH($B$3, resultados!$A$1:$ZZ$1, 0))</f>
        <v/>
      </c>
    </row>
    <row r="1097">
      <c r="A1097">
        <f>INDEX(resultados!$A$2:$ZZ$1352, 1091, MATCH($B$1, resultados!$A$1:$ZZ$1, 0))</f>
        <v/>
      </c>
      <c r="B1097">
        <f>INDEX(resultados!$A$2:$ZZ$1352, 1091, MATCH($B$2, resultados!$A$1:$ZZ$1, 0))</f>
        <v/>
      </c>
      <c r="C1097">
        <f>INDEX(resultados!$A$2:$ZZ$1352, 1091, MATCH($B$3, resultados!$A$1:$ZZ$1, 0))</f>
        <v/>
      </c>
    </row>
    <row r="1098">
      <c r="A1098">
        <f>INDEX(resultados!$A$2:$ZZ$1352, 1092, MATCH($B$1, resultados!$A$1:$ZZ$1, 0))</f>
        <v/>
      </c>
      <c r="B1098">
        <f>INDEX(resultados!$A$2:$ZZ$1352, 1092, MATCH($B$2, resultados!$A$1:$ZZ$1, 0))</f>
        <v/>
      </c>
      <c r="C1098">
        <f>INDEX(resultados!$A$2:$ZZ$1352, 1092, MATCH($B$3, resultados!$A$1:$ZZ$1, 0))</f>
        <v/>
      </c>
    </row>
    <row r="1099">
      <c r="A1099">
        <f>INDEX(resultados!$A$2:$ZZ$1352, 1093, MATCH($B$1, resultados!$A$1:$ZZ$1, 0))</f>
        <v/>
      </c>
      <c r="B1099">
        <f>INDEX(resultados!$A$2:$ZZ$1352, 1093, MATCH($B$2, resultados!$A$1:$ZZ$1, 0))</f>
        <v/>
      </c>
      <c r="C1099">
        <f>INDEX(resultados!$A$2:$ZZ$1352, 1093, MATCH($B$3, resultados!$A$1:$ZZ$1, 0))</f>
        <v/>
      </c>
    </row>
    <row r="1100">
      <c r="A1100">
        <f>INDEX(resultados!$A$2:$ZZ$1352, 1094, MATCH($B$1, resultados!$A$1:$ZZ$1, 0))</f>
        <v/>
      </c>
      <c r="B1100">
        <f>INDEX(resultados!$A$2:$ZZ$1352, 1094, MATCH($B$2, resultados!$A$1:$ZZ$1, 0))</f>
        <v/>
      </c>
      <c r="C1100">
        <f>INDEX(resultados!$A$2:$ZZ$1352, 1094, MATCH($B$3, resultados!$A$1:$ZZ$1, 0))</f>
        <v/>
      </c>
    </row>
    <row r="1101">
      <c r="A1101">
        <f>INDEX(resultados!$A$2:$ZZ$1352, 1095, MATCH($B$1, resultados!$A$1:$ZZ$1, 0))</f>
        <v/>
      </c>
      <c r="B1101">
        <f>INDEX(resultados!$A$2:$ZZ$1352, 1095, MATCH($B$2, resultados!$A$1:$ZZ$1, 0))</f>
        <v/>
      </c>
      <c r="C1101">
        <f>INDEX(resultados!$A$2:$ZZ$1352, 1095, MATCH($B$3, resultados!$A$1:$ZZ$1, 0))</f>
        <v/>
      </c>
    </row>
    <row r="1102">
      <c r="A1102">
        <f>INDEX(resultados!$A$2:$ZZ$1352, 1096, MATCH($B$1, resultados!$A$1:$ZZ$1, 0))</f>
        <v/>
      </c>
      <c r="B1102">
        <f>INDEX(resultados!$A$2:$ZZ$1352, 1096, MATCH($B$2, resultados!$A$1:$ZZ$1, 0))</f>
        <v/>
      </c>
      <c r="C1102">
        <f>INDEX(resultados!$A$2:$ZZ$1352, 1096, MATCH($B$3, resultados!$A$1:$ZZ$1, 0))</f>
        <v/>
      </c>
    </row>
    <row r="1103">
      <c r="A1103">
        <f>INDEX(resultados!$A$2:$ZZ$1352, 1097, MATCH($B$1, resultados!$A$1:$ZZ$1, 0))</f>
        <v/>
      </c>
      <c r="B1103">
        <f>INDEX(resultados!$A$2:$ZZ$1352, 1097, MATCH($B$2, resultados!$A$1:$ZZ$1, 0))</f>
        <v/>
      </c>
      <c r="C1103">
        <f>INDEX(resultados!$A$2:$ZZ$1352, 1097, MATCH($B$3, resultados!$A$1:$ZZ$1, 0))</f>
        <v/>
      </c>
    </row>
    <row r="1104">
      <c r="A1104">
        <f>INDEX(resultados!$A$2:$ZZ$1352, 1098, MATCH($B$1, resultados!$A$1:$ZZ$1, 0))</f>
        <v/>
      </c>
      <c r="B1104">
        <f>INDEX(resultados!$A$2:$ZZ$1352, 1098, MATCH($B$2, resultados!$A$1:$ZZ$1, 0))</f>
        <v/>
      </c>
      <c r="C1104">
        <f>INDEX(resultados!$A$2:$ZZ$1352, 1098, MATCH($B$3, resultados!$A$1:$ZZ$1, 0))</f>
        <v/>
      </c>
    </row>
    <row r="1105">
      <c r="A1105">
        <f>INDEX(resultados!$A$2:$ZZ$1352, 1099, MATCH($B$1, resultados!$A$1:$ZZ$1, 0))</f>
        <v/>
      </c>
      <c r="B1105">
        <f>INDEX(resultados!$A$2:$ZZ$1352, 1099, MATCH($B$2, resultados!$A$1:$ZZ$1, 0))</f>
        <v/>
      </c>
      <c r="C1105">
        <f>INDEX(resultados!$A$2:$ZZ$1352, 1099, MATCH($B$3, resultados!$A$1:$ZZ$1, 0))</f>
        <v/>
      </c>
    </row>
    <row r="1106">
      <c r="A1106">
        <f>INDEX(resultados!$A$2:$ZZ$1352, 1100, MATCH($B$1, resultados!$A$1:$ZZ$1, 0))</f>
        <v/>
      </c>
      <c r="B1106">
        <f>INDEX(resultados!$A$2:$ZZ$1352, 1100, MATCH($B$2, resultados!$A$1:$ZZ$1, 0))</f>
        <v/>
      </c>
      <c r="C1106">
        <f>INDEX(resultados!$A$2:$ZZ$1352, 1100, MATCH($B$3, resultados!$A$1:$ZZ$1, 0))</f>
        <v/>
      </c>
    </row>
    <row r="1107">
      <c r="A1107">
        <f>INDEX(resultados!$A$2:$ZZ$1352, 1101, MATCH($B$1, resultados!$A$1:$ZZ$1, 0))</f>
        <v/>
      </c>
      <c r="B1107">
        <f>INDEX(resultados!$A$2:$ZZ$1352, 1101, MATCH($B$2, resultados!$A$1:$ZZ$1, 0))</f>
        <v/>
      </c>
      <c r="C1107">
        <f>INDEX(resultados!$A$2:$ZZ$1352, 1101, MATCH($B$3, resultados!$A$1:$ZZ$1, 0))</f>
        <v/>
      </c>
    </row>
    <row r="1108">
      <c r="A1108">
        <f>INDEX(resultados!$A$2:$ZZ$1352, 1102, MATCH($B$1, resultados!$A$1:$ZZ$1, 0))</f>
        <v/>
      </c>
      <c r="B1108">
        <f>INDEX(resultados!$A$2:$ZZ$1352, 1102, MATCH($B$2, resultados!$A$1:$ZZ$1, 0))</f>
        <v/>
      </c>
      <c r="C1108">
        <f>INDEX(resultados!$A$2:$ZZ$1352, 1102, MATCH($B$3, resultados!$A$1:$ZZ$1, 0))</f>
        <v/>
      </c>
    </row>
    <row r="1109">
      <c r="A1109">
        <f>INDEX(resultados!$A$2:$ZZ$1352, 1103, MATCH($B$1, resultados!$A$1:$ZZ$1, 0))</f>
        <v/>
      </c>
      <c r="B1109">
        <f>INDEX(resultados!$A$2:$ZZ$1352, 1103, MATCH($B$2, resultados!$A$1:$ZZ$1, 0))</f>
        <v/>
      </c>
      <c r="C1109">
        <f>INDEX(resultados!$A$2:$ZZ$1352, 1103, MATCH($B$3, resultados!$A$1:$ZZ$1, 0))</f>
        <v/>
      </c>
    </row>
    <row r="1110">
      <c r="A1110">
        <f>INDEX(resultados!$A$2:$ZZ$1352, 1104, MATCH($B$1, resultados!$A$1:$ZZ$1, 0))</f>
        <v/>
      </c>
      <c r="B1110">
        <f>INDEX(resultados!$A$2:$ZZ$1352, 1104, MATCH($B$2, resultados!$A$1:$ZZ$1, 0))</f>
        <v/>
      </c>
      <c r="C1110">
        <f>INDEX(resultados!$A$2:$ZZ$1352, 1104, MATCH($B$3, resultados!$A$1:$ZZ$1, 0))</f>
        <v/>
      </c>
    </row>
    <row r="1111">
      <c r="A1111">
        <f>INDEX(resultados!$A$2:$ZZ$1352, 1105, MATCH($B$1, resultados!$A$1:$ZZ$1, 0))</f>
        <v/>
      </c>
      <c r="B1111">
        <f>INDEX(resultados!$A$2:$ZZ$1352, 1105, MATCH($B$2, resultados!$A$1:$ZZ$1, 0))</f>
        <v/>
      </c>
      <c r="C1111">
        <f>INDEX(resultados!$A$2:$ZZ$1352, 1105, MATCH($B$3, resultados!$A$1:$ZZ$1, 0))</f>
        <v/>
      </c>
    </row>
    <row r="1112">
      <c r="A1112">
        <f>INDEX(resultados!$A$2:$ZZ$1352, 1106, MATCH($B$1, resultados!$A$1:$ZZ$1, 0))</f>
        <v/>
      </c>
      <c r="B1112">
        <f>INDEX(resultados!$A$2:$ZZ$1352, 1106, MATCH($B$2, resultados!$A$1:$ZZ$1, 0))</f>
        <v/>
      </c>
      <c r="C1112">
        <f>INDEX(resultados!$A$2:$ZZ$1352, 1106, MATCH($B$3, resultados!$A$1:$ZZ$1, 0))</f>
        <v/>
      </c>
    </row>
    <row r="1113">
      <c r="A1113">
        <f>INDEX(resultados!$A$2:$ZZ$1352, 1107, MATCH($B$1, resultados!$A$1:$ZZ$1, 0))</f>
        <v/>
      </c>
      <c r="B1113">
        <f>INDEX(resultados!$A$2:$ZZ$1352, 1107, MATCH($B$2, resultados!$A$1:$ZZ$1, 0))</f>
        <v/>
      </c>
      <c r="C1113">
        <f>INDEX(resultados!$A$2:$ZZ$1352, 1107, MATCH($B$3, resultados!$A$1:$ZZ$1, 0))</f>
        <v/>
      </c>
    </row>
    <row r="1114">
      <c r="A1114">
        <f>INDEX(resultados!$A$2:$ZZ$1352, 1108, MATCH($B$1, resultados!$A$1:$ZZ$1, 0))</f>
        <v/>
      </c>
      <c r="B1114">
        <f>INDEX(resultados!$A$2:$ZZ$1352, 1108, MATCH($B$2, resultados!$A$1:$ZZ$1, 0))</f>
        <v/>
      </c>
      <c r="C1114">
        <f>INDEX(resultados!$A$2:$ZZ$1352, 1108, MATCH($B$3, resultados!$A$1:$ZZ$1, 0))</f>
        <v/>
      </c>
    </row>
    <row r="1115">
      <c r="A1115">
        <f>INDEX(resultados!$A$2:$ZZ$1352, 1109, MATCH($B$1, resultados!$A$1:$ZZ$1, 0))</f>
        <v/>
      </c>
      <c r="B1115">
        <f>INDEX(resultados!$A$2:$ZZ$1352, 1109, MATCH($B$2, resultados!$A$1:$ZZ$1, 0))</f>
        <v/>
      </c>
      <c r="C1115">
        <f>INDEX(resultados!$A$2:$ZZ$1352, 1109, MATCH($B$3, resultados!$A$1:$ZZ$1, 0))</f>
        <v/>
      </c>
    </row>
    <row r="1116">
      <c r="A1116">
        <f>INDEX(resultados!$A$2:$ZZ$1352, 1110, MATCH($B$1, resultados!$A$1:$ZZ$1, 0))</f>
        <v/>
      </c>
      <c r="B1116">
        <f>INDEX(resultados!$A$2:$ZZ$1352, 1110, MATCH($B$2, resultados!$A$1:$ZZ$1, 0))</f>
        <v/>
      </c>
      <c r="C1116">
        <f>INDEX(resultados!$A$2:$ZZ$1352, 1110, MATCH($B$3, resultados!$A$1:$ZZ$1, 0))</f>
        <v/>
      </c>
    </row>
    <row r="1117">
      <c r="A1117">
        <f>INDEX(resultados!$A$2:$ZZ$1352, 1111, MATCH($B$1, resultados!$A$1:$ZZ$1, 0))</f>
        <v/>
      </c>
      <c r="B1117">
        <f>INDEX(resultados!$A$2:$ZZ$1352, 1111, MATCH($B$2, resultados!$A$1:$ZZ$1, 0))</f>
        <v/>
      </c>
      <c r="C1117">
        <f>INDEX(resultados!$A$2:$ZZ$1352, 1111, MATCH($B$3, resultados!$A$1:$ZZ$1, 0))</f>
        <v/>
      </c>
    </row>
    <row r="1118">
      <c r="A1118">
        <f>INDEX(resultados!$A$2:$ZZ$1352, 1112, MATCH($B$1, resultados!$A$1:$ZZ$1, 0))</f>
        <v/>
      </c>
      <c r="B1118">
        <f>INDEX(resultados!$A$2:$ZZ$1352, 1112, MATCH($B$2, resultados!$A$1:$ZZ$1, 0))</f>
        <v/>
      </c>
      <c r="C1118">
        <f>INDEX(resultados!$A$2:$ZZ$1352, 1112, MATCH($B$3, resultados!$A$1:$ZZ$1, 0))</f>
        <v/>
      </c>
    </row>
    <row r="1119">
      <c r="A1119">
        <f>INDEX(resultados!$A$2:$ZZ$1352, 1113, MATCH($B$1, resultados!$A$1:$ZZ$1, 0))</f>
        <v/>
      </c>
      <c r="B1119">
        <f>INDEX(resultados!$A$2:$ZZ$1352, 1113, MATCH($B$2, resultados!$A$1:$ZZ$1, 0))</f>
        <v/>
      </c>
      <c r="C1119">
        <f>INDEX(resultados!$A$2:$ZZ$1352, 1113, MATCH($B$3, resultados!$A$1:$ZZ$1, 0))</f>
        <v/>
      </c>
    </row>
    <row r="1120">
      <c r="A1120">
        <f>INDEX(resultados!$A$2:$ZZ$1352, 1114, MATCH($B$1, resultados!$A$1:$ZZ$1, 0))</f>
        <v/>
      </c>
      <c r="B1120">
        <f>INDEX(resultados!$A$2:$ZZ$1352, 1114, MATCH($B$2, resultados!$A$1:$ZZ$1, 0))</f>
        <v/>
      </c>
      <c r="C1120">
        <f>INDEX(resultados!$A$2:$ZZ$1352, 1114, MATCH($B$3, resultados!$A$1:$ZZ$1, 0))</f>
        <v/>
      </c>
    </row>
    <row r="1121">
      <c r="A1121">
        <f>INDEX(resultados!$A$2:$ZZ$1352, 1115, MATCH($B$1, resultados!$A$1:$ZZ$1, 0))</f>
        <v/>
      </c>
      <c r="B1121">
        <f>INDEX(resultados!$A$2:$ZZ$1352, 1115, MATCH($B$2, resultados!$A$1:$ZZ$1, 0))</f>
        <v/>
      </c>
      <c r="C1121">
        <f>INDEX(resultados!$A$2:$ZZ$1352, 1115, MATCH($B$3, resultados!$A$1:$ZZ$1, 0))</f>
        <v/>
      </c>
    </row>
    <row r="1122">
      <c r="A1122">
        <f>INDEX(resultados!$A$2:$ZZ$1352, 1116, MATCH($B$1, resultados!$A$1:$ZZ$1, 0))</f>
        <v/>
      </c>
      <c r="B1122">
        <f>INDEX(resultados!$A$2:$ZZ$1352, 1116, MATCH($B$2, resultados!$A$1:$ZZ$1, 0))</f>
        <v/>
      </c>
      <c r="C1122">
        <f>INDEX(resultados!$A$2:$ZZ$1352, 1116, MATCH($B$3, resultados!$A$1:$ZZ$1, 0))</f>
        <v/>
      </c>
    </row>
    <row r="1123">
      <c r="A1123">
        <f>INDEX(resultados!$A$2:$ZZ$1352, 1117, MATCH($B$1, resultados!$A$1:$ZZ$1, 0))</f>
        <v/>
      </c>
      <c r="B1123">
        <f>INDEX(resultados!$A$2:$ZZ$1352, 1117, MATCH($B$2, resultados!$A$1:$ZZ$1, 0))</f>
        <v/>
      </c>
      <c r="C1123">
        <f>INDEX(resultados!$A$2:$ZZ$1352, 1117, MATCH($B$3, resultados!$A$1:$ZZ$1, 0))</f>
        <v/>
      </c>
    </row>
    <row r="1124">
      <c r="A1124">
        <f>INDEX(resultados!$A$2:$ZZ$1352, 1118, MATCH($B$1, resultados!$A$1:$ZZ$1, 0))</f>
        <v/>
      </c>
      <c r="B1124">
        <f>INDEX(resultados!$A$2:$ZZ$1352, 1118, MATCH($B$2, resultados!$A$1:$ZZ$1, 0))</f>
        <v/>
      </c>
      <c r="C1124">
        <f>INDEX(resultados!$A$2:$ZZ$1352, 1118, MATCH($B$3, resultados!$A$1:$ZZ$1, 0))</f>
        <v/>
      </c>
    </row>
    <row r="1125">
      <c r="A1125">
        <f>INDEX(resultados!$A$2:$ZZ$1352, 1119, MATCH($B$1, resultados!$A$1:$ZZ$1, 0))</f>
        <v/>
      </c>
      <c r="B1125">
        <f>INDEX(resultados!$A$2:$ZZ$1352, 1119, MATCH($B$2, resultados!$A$1:$ZZ$1, 0))</f>
        <v/>
      </c>
      <c r="C1125">
        <f>INDEX(resultados!$A$2:$ZZ$1352, 1119, MATCH($B$3, resultados!$A$1:$ZZ$1, 0))</f>
        <v/>
      </c>
    </row>
    <row r="1126">
      <c r="A1126">
        <f>INDEX(resultados!$A$2:$ZZ$1352, 1120, MATCH($B$1, resultados!$A$1:$ZZ$1, 0))</f>
        <v/>
      </c>
      <c r="B1126">
        <f>INDEX(resultados!$A$2:$ZZ$1352, 1120, MATCH($B$2, resultados!$A$1:$ZZ$1, 0))</f>
        <v/>
      </c>
      <c r="C1126">
        <f>INDEX(resultados!$A$2:$ZZ$1352, 1120, MATCH($B$3, resultados!$A$1:$ZZ$1, 0))</f>
        <v/>
      </c>
    </row>
    <row r="1127">
      <c r="A1127">
        <f>INDEX(resultados!$A$2:$ZZ$1352, 1121, MATCH($B$1, resultados!$A$1:$ZZ$1, 0))</f>
        <v/>
      </c>
      <c r="B1127">
        <f>INDEX(resultados!$A$2:$ZZ$1352, 1121, MATCH($B$2, resultados!$A$1:$ZZ$1, 0))</f>
        <v/>
      </c>
      <c r="C1127">
        <f>INDEX(resultados!$A$2:$ZZ$1352, 1121, MATCH($B$3, resultados!$A$1:$ZZ$1, 0))</f>
        <v/>
      </c>
    </row>
    <row r="1128">
      <c r="A1128">
        <f>INDEX(resultados!$A$2:$ZZ$1352, 1122, MATCH($B$1, resultados!$A$1:$ZZ$1, 0))</f>
        <v/>
      </c>
      <c r="B1128">
        <f>INDEX(resultados!$A$2:$ZZ$1352, 1122, MATCH($B$2, resultados!$A$1:$ZZ$1, 0))</f>
        <v/>
      </c>
      <c r="C1128">
        <f>INDEX(resultados!$A$2:$ZZ$1352, 1122, MATCH($B$3, resultados!$A$1:$ZZ$1, 0))</f>
        <v/>
      </c>
    </row>
    <row r="1129">
      <c r="A1129">
        <f>INDEX(resultados!$A$2:$ZZ$1352, 1123, MATCH($B$1, resultados!$A$1:$ZZ$1, 0))</f>
        <v/>
      </c>
      <c r="B1129">
        <f>INDEX(resultados!$A$2:$ZZ$1352, 1123, MATCH($B$2, resultados!$A$1:$ZZ$1, 0))</f>
        <v/>
      </c>
      <c r="C1129">
        <f>INDEX(resultados!$A$2:$ZZ$1352, 1123, MATCH($B$3, resultados!$A$1:$ZZ$1, 0))</f>
        <v/>
      </c>
    </row>
    <row r="1130">
      <c r="A1130">
        <f>INDEX(resultados!$A$2:$ZZ$1352, 1124, MATCH($B$1, resultados!$A$1:$ZZ$1, 0))</f>
        <v/>
      </c>
      <c r="B1130">
        <f>INDEX(resultados!$A$2:$ZZ$1352, 1124, MATCH($B$2, resultados!$A$1:$ZZ$1, 0))</f>
        <v/>
      </c>
      <c r="C1130">
        <f>INDEX(resultados!$A$2:$ZZ$1352, 1124, MATCH($B$3, resultados!$A$1:$ZZ$1, 0))</f>
        <v/>
      </c>
    </row>
    <row r="1131">
      <c r="A1131">
        <f>INDEX(resultados!$A$2:$ZZ$1352, 1125, MATCH($B$1, resultados!$A$1:$ZZ$1, 0))</f>
        <v/>
      </c>
      <c r="B1131">
        <f>INDEX(resultados!$A$2:$ZZ$1352, 1125, MATCH($B$2, resultados!$A$1:$ZZ$1, 0))</f>
        <v/>
      </c>
      <c r="C1131">
        <f>INDEX(resultados!$A$2:$ZZ$1352, 1125, MATCH($B$3, resultados!$A$1:$ZZ$1, 0))</f>
        <v/>
      </c>
    </row>
    <row r="1132">
      <c r="A1132">
        <f>INDEX(resultados!$A$2:$ZZ$1352, 1126, MATCH($B$1, resultados!$A$1:$ZZ$1, 0))</f>
        <v/>
      </c>
      <c r="B1132">
        <f>INDEX(resultados!$A$2:$ZZ$1352, 1126, MATCH($B$2, resultados!$A$1:$ZZ$1, 0))</f>
        <v/>
      </c>
      <c r="C1132">
        <f>INDEX(resultados!$A$2:$ZZ$1352, 1126, MATCH($B$3, resultados!$A$1:$ZZ$1, 0))</f>
        <v/>
      </c>
    </row>
    <row r="1133">
      <c r="A1133">
        <f>INDEX(resultados!$A$2:$ZZ$1352, 1127, MATCH($B$1, resultados!$A$1:$ZZ$1, 0))</f>
        <v/>
      </c>
      <c r="B1133">
        <f>INDEX(resultados!$A$2:$ZZ$1352, 1127, MATCH($B$2, resultados!$A$1:$ZZ$1, 0))</f>
        <v/>
      </c>
      <c r="C1133">
        <f>INDEX(resultados!$A$2:$ZZ$1352, 1127, MATCH($B$3, resultados!$A$1:$ZZ$1, 0))</f>
        <v/>
      </c>
    </row>
    <row r="1134">
      <c r="A1134">
        <f>INDEX(resultados!$A$2:$ZZ$1352, 1128, MATCH($B$1, resultados!$A$1:$ZZ$1, 0))</f>
        <v/>
      </c>
      <c r="B1134">
        <f>INDEX(resultados!$A$2:$ZZ$1352, 1128, MATCH($B$2, resultados!$A$1:$ZZ$1, 0))</f>
        <v/>
      </c>
      <c r="C1134">
        <f>INDEX(resultados!$A$2:$ZZ$1352, 1128, MATCH($B$3, resultados!$A$1:$ZZ$1, 0))</f>
        <v/>
      </c>
    </row>
    <row r="1135">
      <c r="A1135">
        <f>INDEX(resultados!$A$2:$ZZ$1352, 1129, MATCH($B$1, resultados!$A$1:$ZZ$1, 0))</f>
        <v/>
      </c>
      <c r="B1135">
        <f>INDEX(resultados!$A$2:$ZZ$1352, 1129, MATCH($B$2, resultados!$A$1:$ZZ$1, 0))</f>
        <v/>
      </c>
      <c r="C1135">
        <f>INDEX(resultados!$A$2:$ZZ$1352, 1129, MATCH($B$3, resultados!$A$1:$ZZ$1, 0))</f>
        <v/>
      </c>
    </row>
    <row r="1136">
      <c r="A1136">
        <f>INDEX(resultados!$A$2:$ZZ$1352, 1130, MATCH($B$1, resultados!$A$1:$ZZ$1, 0))</f>
        <v/>
      </c>
      <c r="B1136">
        <f>INDEX(resultados!$A$2:$ZZ$1352, 1130, MATCH($B$2, resultados!$A$1:$ZZ$1, 0))</f>
        <v/>
      </c>
      <c r="C1136">
        <f>INDEX(resultados!$A$2:$ZZ$1352, 1130, MATCH($B$3, resultados!$A$1:$ZZ$1, 0))</f>
        <v/>
      </c>
    </row>
    <row r="1137">
      <c r="A1137">
        <f>INDEX(resultados!$A$2:$ZZ$1352, 1131, MATCH($B$1, resultados!$A$1:$ZZ$1, 0))</f>
        <v/>
      </c>
      <c r="B1137">
        <f>INDEX(resultados!$A$2:$ZZ$1352, 1131, MATCH($B$2, resultados!$A$1:$ZZ$1, 0))</f>
        <v/>
      </c>
      <c r="C1137">
        <f>INDEX(resultados!$A$2:$ZZ$1352, 1131, MATCH($B$3, resultados!$A$1:$ZZ$1, 0))</f>
        <v/>
      </c>
    </row>
    <row r="1138">
      <c r="A1138">
        <f>INDEX(resultados!$A$2:$ZZ$1352, 1132, MATCH($B$1, resultados!$A$1:$ZZ$1, 0))</f>
        <v/>
      </c>
      <c r="B1138">
        <f>INDEX(resultados!$A$2:$ZZ$1352, 1132, MATCH($B$2, resultados!$A$1:$ZZ$1, 0))</f>
        <v/>
      </c>
      <c r="C1138">
        <f>INDEX(resultados!$A$2:$ZZ$1352, 1132, MATCH($B$3, resultados!$A$1:$ZZ$1, 0))</f>
        <v/>
      </c>
    </row>
    <row r="1139">
      <c r="A1139">
        <f>INDEX(resultados!$A$2:$ZZ$1352, 1133, MATCH($B$1, resultados!$A$1:$ZZ$1, 0))</f>
        <v/>
      </c>
      <c r="B1139">
        <f>INDEX(resultados!$A$2:$ZZ$1352, 1133, MATCH($B$2, resultados!$A$1:$ZZ$1, 0))</f>
        <v/>
      </c>
      <c r="C1139">
        <f>INDEX(resultados!$A$2:$ZZ$1352, 1133, MATCH($B$3, resultados!$A$1:$ZZ$1, 0))</f>
        <v/>
      </c>
    </row>
    <row r="1140">
      <c r="A1140">
        <f>INDEX(resultados!$A$2:$ZZ$1352, 1134, MATCH($B$1, resultados!$A$1:$ZZ$1, 0))</f>
        <v/>
      </c>
      <c r="B1140">
        <f>INDEX(resultados!$A$2:$ZZ$1352, 1134, MATCH($B$2, resultados!$A$1:$ZZ$1, 0))</f>
        <v/>
      </c>
      <c r="C1140">
        <f>INDEX(resultados!$A$2:$ZZ$1352, 1134, MATCH($B$3, resultados!$A$1:$ZZ$1, 0))</f>
        <v/>
      </c>
    </row>
    <row r="1141">
      <c r="A1141">
        <f>INDEX(resultados!$A$2:$ZZ$1352, 1135, MATCH($B$1, resultados!$A$1:$ZZ$1, 0))</f>
        <v/>
      </c>
      <c r="B1141">
        <f>INDEX(resultados!$A$2:$ZZ$1352, 1135, MATCH($B$2, resultados!$A$1:$ZZ$1, 0))</f>
        <v/>
      </c>
      <c r="C1141">
        <f>INDEX(resultados!$A$2:$ZZ$1352, 1135, MATCH($B$3, resultados!$A$1:$ZZ$1, 0))</f>
        <v/>
      </c>
    </row>
    <row r="1142">
      <c r="A1142">
        <f>INDEX(resultados!$A$2:$ZZ$1352, 1136, MATCH($B$1, resultados!$A$1:$ZZ$1, 0))</f>
        <v/>
      </c>
      <c r="B1142">
        <f>INDEX(resultados!$A$2:$ZZ$1352, 1136, MATCH($B$2, resultados!$A$1:$ZZ$1, 0))</f>
        <v/>
      </c>
      <c r="C1142">
        <f>INDEX(resultados!$A$2:$ZZ$1352, 1136, MATCH($B$3, resultados!$A$1:$ZZ$1, 0))</f>
        <v/>
      </c>
    </row>
    <row r="1143">
      <c r="A1143">
        <f>INDEX(resultados!$A$2:$ZZ$1352, 1137, MATCH($B$1, resultados!$A$1:$ZZ$1, 0))</f>
        <v/>
      </c>
      <c r="B1143">
        <f>INDEX(resultados!$A$2:$ZZ$1352, 1137, MATCH($B$2, resultados!$A$1:$ZZ$1, 0))</f>
        <v/>
      </c>
      <c r="C1143">
        <f>INDEX(resultados!$A$2:$ZZ$1352, 1137, MATCH($B$3, resultados!$A$1:$ZZ$1, 0))</f>
        <v/>
      </c>
    </row>
    <row r="1144">
      <c r="A1144">
        <f>INDEX(resultados!$A$2:$ZZ$1352, 1138, MATCH($B$1, resultados!$A$1:$ZZ$1, 0))</f>
        <v/>
      </c>
      <c r="B1144">
        <f>INDEX(resultados!$A$2:$ZZ$1352, 1138, MATCH($B$2, resultados!$A$1:$ZZ$1, 0))</f>
        <v/>
      </c>
      <c r="C1144">
        <f>INDEX(resultados!$A$2:$ZZ$1352, 1138, MATCH($B$3, resultados!$A$1:$ZZ$1, 0))</f>
        <v/>
      </c>
    </row>
    <row r="1145">
      <c r="A1145">
        <f>INDEX(resultados!$A$2:$ZZ$1352, 1139, MATCH($B$1, resultados!$A$1:$ZZ$1, 0))</f>
        <v/>
      </c>
      <c r="B1145">
        <f>INDEX(resultados!$A$2:$ZZ$1352, 1139, MATCH($B$2, resultados!$A$1:$ZZ$1, 0))</f>
        <v/>
      </c>
      <c r="C1145">
        <f>INDEX(resultados!$A$2:$ZZ$1352, 1139, MATCH($B$3, resultados!$A$1:$ZZ$1, 0))</f>
        <v/>
      </c>
    </row>
    <row r="1146">
      <c r="A1146">
        <f>INDEX(resultados!$A$2:$ZZ$1352, 1140, MATCH($B$1, resultados!$A$1:$ZZ$1, 0))</f>
        <v/>
      </c>
      <c r="B1146">
        <f>INDEX(resultados!$A$2:$ZZ$1352, 1140, MATCH($B$2, resultados!$A$1:$ZZ$1, 0))</f>
        <v/>
      </c>
      <c r="C1146">
        <f>INDEX(resultados!$A$2:$ZZ$1352, 1140, MATCH($B$3, resultados!$A$1:$ZZ$1, 0))</f>
        <v/>
      </c>
    </row>
    <row r="1147">
      <c r="A1147">
        <f>INDEX(resultados!$A$2:$ZZ$1352, 1141, MATCH($B$1, resultados!$A$1:$ZZ$1, 0))</f>
        <v/>
      </c>
      <c r="B1147">
        <f>INDEX(resultados!$A$2:$ZZ$1352, 1141, MATCH($B$2, resultados!$A$1:$ZZ$1, 0))</f>
        <v/>
      </c>
      <c r="C1147">
        <f>INDEX(resultados!$A$2:$ZZ$1352, 1141, MATCH($B$3, resultados!$A$1:$ZZ$1, 0))</f>
        <v/>
      </c>
    </row>
    <row r="1148">
      <c r="A1148">
        <f>INDEX(resultados!$A$2:$ZZ$1352, 1142, MATCH($B$1, resultados!$A$1:$ZZ$1, 0))</f>
        <v/>
      </c>
      <c r="B1148">
        <f>INDEX(resultados!$A$2:$ZZ$1352, 1142, MATCH($B$2, resultados!$A$1:$ZZ$1, 0))</f>
        <v/>
      </c>
      <c r="C1148">
        <f>INDEX(resultados!$A$2:$ZZ$1352, 1142, MATCH($B$3, resultados!$A$1:$ZZ$1, 0))</f>
        <v/>
      </c>
    </row>
    <row r="1149">
      <c r="A1149">
        <f>INDEX(resultados!$A$2:$ZZ$1352, 1143, MATCH($B$1, resultados!$A$1:$ZZ$1, 0))</f>
        <v/>
      </c>
      <c r="B1149">
        <f>INDEX(resultados!$A$2:$ZZ$1352, 1143, MATCH($B$2, resultados!$A$1:$ZZ$1, 0))</f>
        <v/>
      </c>
      <c r="C1149">
        <f>INDEX(resultados!$A$2:$ZZ$1352, 1143, MATCH($B$3, resultados!$A$1:$ZZ$1, 0))</f>
        <v/>
      </c>
    </row>
    <row r="1150">
      <c r="A1150">
        <f>INDEX(resultados!$A$2:$ZZ$1352, 1144, MATCH($B$1, resultados!$A$1:$ZZ$1, 0))</f>
        <v/>
      </c>
      <c r="B1150">
        <f>INDEX(resultados!$A$2:$ZZ$1352, 1144, MATCH($B$2, resultados!$A$1:$ZZ$1, 0))</f>
        <v/>
      </c>
      <c r="C1150">
        <f>INDEX(resultados!$A$2:$ZZ$1352, 1144, MATCH($B$3, resultados!$A$1:$ZZ$1, 0))</f>
        <v/>
      </c>
    </row>
    <row r="1151">
      <c r="A1151">
        <f>INDEX(resultados!$A$2:$ZZ$1352, 1145, MATCH($B$1, resultados!$A$1:$ZZ$1, 0))</f>
        <v/>
      </c>
      <c r="B1151">
        <f>INDEX(resultados!$A$2:$ZZ$1352, 1145, MATCH($B$2, resultados!$A$1:$ZZ$1, 0))</f>
        <v/>
      </c>
      <c r="C1151">
        <f>INDEX(resultados!$A$2:$ZZ$1352, 1145, MATCH($B$3, resultados!$A$1:$ZZ$1, 0))</f>
        <v/>
      </c>
    </row>
    <row r="1152">
      <c r="A1152">
        <f>INDEX(resultados!$A$2:$ZZ$1352, 1146, MATCH($B$1, resultados!$A$1:$ZZ$1, 0))</f>
        <v/>
      </c>
      <c r="B1152">
        <f>INDEX(resultados!$A$2:$ZZ$1352, 1146, MATCH($B$2, resultados!$A$1:$ZZ$1, 0))</f>
        <v/>
      </c>
      <c r="C1152">
        <f>INDEX(resultados!$A$2:$ZZ$1352, 1146, MATCH($B$3, resultados!$A$1:$ZZ$1, 0))</f>
        <v/>
      </c>
    </row>
    <row r="1153">
      <c r="A1153">
        <f>INDEX(resultados!$A$2:$ZZ$1352, 1147, MATCH($B$1, resultados!$A$1:$ZZ$1, 0))</f>
        <v/>
      </c>
      <c r="B1153">
        <f>INDEX(resultados!$A$2:$ZZ$1352, 1147, MATCH($B$2, resultados!$A$1:$ZZ$1, 0))</f>
        <v/>
      </c>
      <c r="C1153">
        <f>INDEX(resultados!$A$2:$ZZ$1352, 1147, MATCH($B$3, resultados!$A$1:$ZZ$1, 0))</f>
        <v/>
      </c>
    </row>
    <row r="1154">
      <c r="A1154">
        <f>INDEX(resultados!$A$2:$ZZ$1352, 1148, MATCH($B$1, resultados!$A$1:$ZZ$1, 0))</f>
        <v/>
      </c>
      <c r="B1154">
        <f>INDEX(resultados!$A$2:$ZZ$1352, 1148, MATCH($B$2, resultados!$A$1:$ZZ$1, 0))</f>
        <v/>
      </c>
      <c r="C1154">
        <f>INDEX(resultados!$A$2:$ZZ$1352, 1148, MATCH($B$3, resultados!$A$1:$ZZ$1, 0))</f>
        <v/>
      </c>
    </row>
    <row r="1155">
      <c r="A1155">
        <f>INDEX(resultados!$A$2:$ZZ$1352, 1149, MATCH($B$1, resultados!$A$1:$ZZ$1, 0))</f>
        <v/>
      </c>
      <c r="B1155">
        <f>INDEX(resultados!$A$2:$ZZ$1352, 1149, MATCH($B$2, resultados!$A$1:$ZZ$1, 0))</f>
        <v/>
      </c>
      <c r="C1155">
        <f>INDEX(resultados!$A$2:$ZZ$1352, 1149, MATCH($B$3, resultados!$A$1:$ZZ$1, 0))</f>
        <v/>
      </c>
    </row>
    <row r="1156">
      <c r="A1156">
        <f>INDEX(resultados!$A$2:$ZZ$1352, 1150, MATCH($B$1, resultados!$A$1:$ZZ$1, 0))</f>
        <v/>
      </c>
      <c r="B1156">
        <f>INDEX(resultados!$A$2:$ZZ$1352, 1150, MATCH($B$2, resultados!$A$1:$ZZ$1, 0))</f>
        <v/>
      </c>
      <c r="C1156">
        <f>INDEX(resultados!$A$2:$ZZ$1352, 1150, MATCH($B$3, resultados!$A$1:$ZZ$1, 0))</f>
        <v/>
      </c>
    </row>
    <row r="1157">
      <c r="A1157">
        <f>INDEX(resultados!$A$2:$ZZ$1352, 1151, MATCH($B$1, resultados!$A$1:$ZZ$1, 0))</f>
        <v/>
      </c>
      <c r="B1157">
        <f>INDEX(resultados!$A$2:$ZZ$1352, 1151, MATCH($B$2, resultados!$A$1:$ZZ$1, 0))</f>
        <v/>
      </c>
      <c r="C1157">
        <f>INDEX(resultados!$A$2:$ZZ$1352, 1151, MATCH($B$3, resultados!$A$1:$ZZ$1, 0))</f>
        <v/>
      </c>
    </row>
    <row r="1158">
      <c r="A1158">
        <f>INDEX(resultados!$A$2:$ZZ$1352, 1152, MATCH($B$1, resultados!$A$1:$ZZ$1, 0))</f>
        <v/>
      </c>
      <c r="B1158">
        <f>INDEX(resultados!$A$2:$ZZ$1352, 1152, MATCH($B$2, resultados!$A$1:$ZZ$1, 0))</f>
        <v/>
      </c>
      <c r="C1158">
        <f>INDEX(resultados!$A$2:$ZZ$1352, 1152, MATCH($B$3, resultados!$A$1:$ZZ$1, 0))</f>
        <v/>
      </c>
    </row>
    <row r="1159">
      <c r="A1159">
        <f>INDEX(resultados!$A$2:$ZZ$1352, 1153, MATCH($B$1, resultados!$A$1:$ZZ$1, 0))</f>
        <v/>
      </c>
      <c r="B1159">
        <f>INDEX(resultados!$A$2:$ZZ$1352, 1153, MATCH($B$2, resultados!$A$1:$ZZ$1, 0))</f>
        <v/>
      </c>
      <c r="C1159">
        <f>INDEX(resultados!$A$2:$ZZ$1352, 1153, MATCH($B$3, resultados!$A$1:$ZZ$1, 0))</f>
        <v/>
      </c>
    </row>
    <row r="1160">
      <c r="A1160">
        <f>INDEX(resultados!$A$2:$ZZ$1352, 1154, MATCH($B$1, resultados!$A$1:$ZZ$1, 0))</f>
        <v/>
      </c>
      <c r="B1160">
        <f>INDEX(resultados!$A$2:$ZZ$1352, 1154, MATCH($B$2, resultados!$A$1:$ZZ$1, 0))</f>
        <v/>
      </c>
      <c r="C1160">
        <f>INDEX(resultados!$A$2:$ZZ$1352, 1154, MATCH($B$3, resultados!$A$1:$ZZ$1, 0))</f>
        <v/>
      </c>
    </row>
    <row r="1161">
      <c r="A1161">
        <f>INDEX(resultados!$A$2:$ZZ$1352, 1155, MATCH($B$1, resultados!$A$1:$ZZ$1, 0))</f>
        <v/>
      </c>
      <c r="B1161">
        <f>INDEX(resultados!$A$2:$ZZ$1352, 1155, MATCH($B$2, resultados!$A$1:$ZZ$1, 0))</f>
        <v/>
      </c>
      <c r="C1161">
        <f>INDEX(resultados!$A$2:$ZZ$1352, 1155, MATCH($B$3, resultados!$A$1:$ZZ$1, 0))</f>
        <v/>
      </c>
    </row>
    <row r="1162">
      <c r="A1162">
        <f>INDEX(resultados!$A$2:$ZZ$1352, 1156, MATCH($B$1, resultados!$A$1:$ZZ$1, 0))</f>
        <v/>
      </c>
      <c r="B1162">
        <f>INDEX(resultados!$A$2:$ZZ$1352, 1156, MATCH($B$2, resultados!$A$1:$ZZ$1, 0))</f>
        <v/>
      </c>
      <c r="C1162">
        <f>INDEX(resultados!$A$2:$ZZ$1352, 1156, MATCH($B$3, resultados!$A$1:$ZZ$1, 0))</f>
        <v/>
      </c>
    </row>
    <row r="1163">
      <c r="A1163">
        <f>INDEX(resultados!$A$2:$ZZ$1352, 1157, MATCH($B$1, resultados!$A$1:$ZZ$1, 0))</f>
        <v/>
      </c>
      <c r="B1163">
        <f>INDEX(resultados!$A$2:$ZZ$1352, 1157, MATCH($B$2, resultados!$A$1:$ZZ$1, 0))</f>
        <v/>
      </c>
      <c r="C1163">
        <f>INDEX(resultados!$A$2:$ZZ$1352, 1157, MATCH($B$3, resultados!$A$1:$ZZ$1, 0))</f>
        <v/>
      </c>
    </row>
    <row r="1164">
      <c r="A1164">
        <f>INDEX(resultados!$A$2:$ZZ$1352, 1158, MATCH($B$1, resultados!$A$1:$ZZ$1, 0))</f>
        <v/>
      </c>
      <c r="B1164">
        <f>INDEX(resultados!$A$2:$ZZ$1352, 1158, MATCH($B$2, resultados!$A$1:$ZZ$1, 0))</f>
        <v/>
      </c>
      <c r="C1164">
        <f>INDEX(resultados!$A$2:$ZZ$1352, 1158, MATCH($B$3, resultados!$A$1:$ZZ$1, 0))</f>
        <v/>
      </c>
    </row>
    <row r="1165">
      <c r="A1165">
        <f>INDEX(resultados!$A$2:$ZZ$1352, 1159, MATCH($B$1, resultados!$A$1:$ZZ$1, 0))</f>
        <v/>
      </c>
      <c r="B1165">
        <f>INDEX(resultados!$A$2:$ZZ$1352, 1159, MATCH($B$2, resultados!$A$1:$ZZ$1, 0))</f>
        <v/>
      </c>
      <c r="C1165">
        <f>INDEX(resultados!$A$2:$ZZ$1352, 1159, MATCH($B$3, resultados!$A$1:$ZZ$1, 0))</f>
        <v/>
      </c>
    </row>
    <row r="1166">
      <c r="A1166">
        <f>INDEX(resultados!$A$2:$ZZ$1352, 1160, MATCH($B$1, resultados!$A$1:$ZZ$1, 0))</f>
        <v/>
      </c>
      <c r="B1166">
        <f>INDEX(resultados!$A$2:$ZZ$1352, 1160, MATCH($B$2, resultados!$A$1:$ZZ$1, 0))</f>
        <v/>
      </c>
      <c r="C1166">
        <f>INDEX(resultados!$A$2:$ZZ$1352, 1160, MATCH($B$3, resultados!$A$1:$ZZ$1, 0))</f>
        <v/>
      </c>
    </row>
    <row r="1167">
      <c r="A1167">
        <f>INDEX(resultados!$A$2:$ZZ$1352, 1161, MATCH($B$1, resultados!$A$1:$ZZ$1, 0))</f>
        <v/>
      </c>
      <c r="B1167">
        <f>INDEX(resultados!$A$2:$ZZ$1352, 1161, MATCH($B$2, resultados!$A$1:$ZZ$1, 0))</f>
        <v/>
      </c>
      <c r="C1167">
        <f>INDEX(resultados!$A$2:$ZZ$1352, 1161, MATCH($B$3, resultados!$A$1:$ZZ$1, 0))</f>
        <v/>
      </c>
    </row>
    <row r="1168">
      <c r="A1168">
        <f>INDEX(resultados!$A$2:$ZZ$1352, 1162, MATCH($B$1, resultados!$A$1:$ZZ$1, 0))</f>
        <v/>
      </c>
      <c r="B1168">
        <f>INDEX(resultados!$A$2:$ZZ$1352, 1162, MATCH($B$2, resultados!$A$1:$ZZ$1, 0))</f>
        <v/>
      </c>
      <c r="C1168">
        <f>INDEX(resultados!$A$2:$ZZ$1352, 1162, MATCH($B$3, resultados!$A$1:$ZZ$1, 0))</f>
        <v/>
      </c>
    </row>
    <row r="1169">
      <c r="A1169">
        <f>INDEX(resultados!$A$2:$ZZ$1352, 1163, MATCH($B$1, resultados!$A$1:$ZZ$1, 0))</f>
        <v/>
      </c>
      <c r="B1169">
        <f>INDEX(resultados!$A$2:$ZZ$1352, 1163, MATCH($B$2, resultados!$A$1:$ZZ$1, 0))</f>
        <v/>
      </c>
      <c r="C1169">
        <f>INDEX(resultados!$A$2:$ZZ$1352, 1163, MATCH($B$3, resultados!$A$1:$ZZ$1, 0))</f>
        <v/>
      </c>
    </row>
    <row r="1170">
      <c r="A1170">
        <f>INDEX(resultados!$A$2:$ZZ$1352, 1164, MATCH($B$1, resultados!$A$1:$ZZ$1, 0))</f>
        <v/>
      </c>
      <c r="B1170">
        <f>INDEX(resultados!$A$2:$ZZ$1352, 1164, MATCH($B$2, resultados!$A$1:$ZZ$1, 0))</f>
        <v/>
      </c>
      <c r="C1170">
        <f>INDEX(resultados!$A$2:$ZZ$1352, 1164, MATCH($B$3, resultados!$A$1:$ZZ$1, 0))</f>
        <v/>
      </c>
    </row>
    <row r="1171">
      <c r="A1171">
        <f>INDEX(resultados!$A$2:$ZZ$1352, 1165, MATCH($B$1, resultados!$A$1:$ZZ$1, 0))</f>
        <v/>
      </c>
      <c r="B1171">
        <f>INDEX(resultados!$A$2:$ZZ$1352, 1165, MATCH($B$2, resultados!$A$1:$ZZ$1, 0))</f>
        <v/>
      </c>
      <c r="C1171">
        <f>INDEX(resultados!$A$2:$ZZ$1352, 1165, MATCH($B$3, resultados!$A$1:$ZZ$1, 0))</f>
        <v/>
      </c>
    </row>
    <row r="1172">
      <c r="A1172">
        <f>INDEX(resultados!$A$2:$ZZ$1352, 1166, MATCH($B$1, resultados!$A$1:$ZZ$1, 0))</f>
        <v/>
      </c>
      <c r="B1172">
        <f>INDEX(resultados!$A$2:$ZZ$1352, 1166, MATCH($B$2, resultados!$A$1:$ZZ$1, 0))</f>
        <v/>
      </c>
      <c r="C1172">
        <f>INDEX(resultados!$A$2:$ZZ$1352, 1166, MATCH($B$3, resultados!$A$1:$ZZ$1, 0))</f>
        <v/>
      </c>
    </row>
    <row r="1173">
      <c r="A1173">
        <f>INDEX(resultados!$A$2:$ZZ$1352, 1167, MATCH($B$1, resultados!$A$1:$ZZ$1, 0))</f>
        <v/>
      </c>
      <c r="B1173">
        <f>INDEX(resultados!$A$2:$ZZ$1352, 1167, MATCH($B$2, resultados!$A$1:$ZZ$1, 0))</f>
        <v/>
      </c>
      <c r="C1173">
        <f>INDEX(resultados!$A$2:$ZZ$1352, 1167, MATCH($B$3, resultados!$A$1:$ZZ$1, 0))</f>
        <v/>
      </c>
    </row>
    <row r="1174">
      <c r="A1174">
        <f>INDEX(resultados!$A$2:$ZZ$1352, 1168, MATCH($B$1, resultados!$A$1:$ZZ$1, 0))</f>
        <v/>
      </c>
      <c r="B1174">
        <f>INDEX(resultados!$A$2:$ZZ$1352, 1168, MATCH($B$2, resultados!$A$1:$ZZ$1, 0))</f>
        <v/>
      </c>
      <c r="C1174">
        <f>INDEX(resultados!$A$2:$ZZ$1352, 1168, MATCH($B$3, resultados!$A$1:$ZZ$1, 0))</f>
        <v/>
      </c>
    </row>
    <row r="1175">
      <c r="A1175">
        <f>INDEX(resultados!$A$2:$ZZ$1352, 1169, MATCH($B$1, resultados!$A$1:$ZZ$1, 0))</f>
        <v/>
      </c>
      <c r="B1175">
        <f>INDEX(resultados!$A$2:$ZZ$1352, 1169, MATCH($B$2, resultados!$A$1:$ZZ$1, 0))</f>
        <v/>
      </c>
      <c r="C1175">
        <f>INDEX(resultados!$A$2:$ZZ$1352, 1169, MATCH($B$3, resultados!$A$1:$ZZ$1, 0))</f>
        <v/>
      </c>
    </row>
    <row r="1176">
      <c r="A1176">
        <f>INDEX(resultados!$A$2:$ZZ$1352, 1170, MATCH($B$1, resultados!$A$1:$ZZ$1, 0))</f>
        <v/>
      </c>
      <c r="B1176">
        <f>INDEX(resultados!$A$2:$ZZ$1352, 1170, MATCH($B$2, resultados!$A$1:$ZZ$1, 0))</f>
        <v/>
      </c>
      <c r="C1176">
        <f>INDEX(resultados!$A$2:$ZZ$1352, 1170, MATCH($B$3, resultados!$A$1:$ZZ$1, 0))</f>
        <v/>
      </c>
    </row>
    <row r="1177">
      <c r="A1177">
        <f>INDEX(resultados!$A$2:$ZZ$1352, 1171, MATCH($B$1, resultados!$A$1:$ZZ$1, 0))</f>
        <v/>
      </c>
      <c r="B1177">
        <f>INDEX(resultados!$A$2:$ZZ$1352, 1171, MATCH($B$2, resultados!$A$1:$ZZ$1, 0))</f>
        <v/>
      </c>
      <c r="C1177">
        <f>INDEX(resultados!$A$2:$ZZ$1352, 1171, MATCH($B$3, resultados!$A$1:$ZZ$1, 0))</f>
        <v/>
      </c>
    </row>
    <row r="1178">
      <c r="A1178">
        <f>INDEX(resultados!$A$2:$ZZ$1352, 1172, MATCH($B$1, resultados!$A$1:$ZZ$1, 0))</f>
        <v/>
      </c>
      <c r="B1178">
        <f>INDEX(resultados!$A$2:$ZZ$1352, 1172, MATCH($B$2, resultados!$A$1:$ZZ$1, 0))</f>
        <v/>
      </c>
      <c r="C1178">
        <f>INDEX(resultados!$A$2:$ZZ$1352, 1172, MATCH($B$3, resultados!$A$1:$ZZ$1, 0))</f>
        <v/>
      </c>
    </row>
    <row r="1179">
      <c r="A1179">
        <f>INDEX(resultados!$A$2:$ZZ$1352, 1173, MATCH($B$1, resultados!$A$1:$ZZ$1, 0))</f>
        <v/>
      </c>
      <c r="B1179">
        <f>INDEX(resultados!$A$2:$ZZ$1352, 1173, MATCH($B$2, resultados!$A$1:$ZZ$1, 0))</f>
        <v/>
      </c>
      <c r="C1179">
        <f>INDEX(resultados!$A$2:$ZZ$1352, 1173, MATCH($B$3, resultados!$A$1:$ZZ$1, 0))</f>
        <v/>
      </c>
    </row>
    <row r="1180">
      <c r="A1180">
        <f>INDEX(resultados!$A$2:$ZZ$1352, 1174, MATCH($B$1, resultados!$A$1:$ZZ$1, 0))</f>
        <v/>
      </c>
      <c r="B1180">
        <f>INDEX(resultados!$A$2:$ZZ$1352, 1174, MATCH($B$2, resultados!$A$1:$ZZ$1, 0))</f>
        <v/>
      </c>
      <c r="C1180">
        <f>INDEX(resultados!$A$2:$ZZ$1352, 1174, MATCH($B$3, resultados!$A$1:$ZZ$1, 0))</f>
        <v/>
      </c>
    </row>
    <row r="1181">
      <c r="A1181">
        <f>INDEX(resultados!$A$2:$ZZ$1352, 1175, MATCH($B$1, resultados!$A$1:$ZZ$1, 0))</f>
        <v/>
      </c>
      <c r="B1181">
        <f>INDEX(resultados!$A$2:$ZZ$1352, 1175, MATCH($B$2, resultados!$A$1:$ZZ$1, 0))</f>
        <v/>
      </c>
      <c r="C1181">
        <f>INDEX(resultados!$A$2:$ZZ$1352, 1175, MATCH($B$3, resultados!$A$1:$ZZ$1, 0))</f>
        <v/>
      </c>
    </row>
    <row r="1182">
      <c r="A1182">
        <f>INDEX(resultados!$A$2:$ZZ$1352, 1176, MATCH($B$1, resultados!$A$1:$ZZ$1, 0))</f>
        <v/>
      </c>
      <c r="B1182">
        <f>INDEX(resultados!$A$2:$ZZ$1352, 1176, MATCH($B$2, resultados!$A$1:$ZZ$1, 0))</f>
        <v/>
      </c>
      <c r="C1182">
        <f>INDEX(resultados!$A$2:$ZZ$1352, 1176, MATCH($B$3, resultados!$A$1:$ZZ$1, 0))</f>
        <v/>
      </c>
    </row>
    <row r="1183">
      <c r="A1183">
        <f>INDEX(resultados!$A$2:$ZZ$1352, 1177, MATCH($B$1, resultados!$A$1:$ZZ$1, 0))</f>
        <v/>
      </c>
      <c r="B1183">
        <f>INDEX(resultados!$A$2:$ZZ$1352, 1177, MATCH($B$2, resultados!$A$1:$ZZ$1, 0))</f>
        <v/>
      </c>
      <c r="C1183">
        <f>INDEX(resultados!$A$2:$ZZ$1352, 1177, MATCH($B$3, resultados!$A$1:$ZZ$1, 0))</f>
        <v/>
      </c>
    </row>
    <row r="1184">
      <c r="A1184">
        <f>INDEX(resultados!$A$2:$ZZ$1352, 1178, MATCH($B$1, resultados!$A$1:$ZZ$1, 0))</f>
        <v/>
      </c>
      <c r="B1184">
        <f>INDEX(resultados!$A$2:$ZZ$1352, 1178, MATCH($B$2, resultados!$A$1:$ZZ$1, 0))</f>
        <v/>
      </c>
      <c r="C1184">
        <f>INDEX(resultados!$A$2:$ZZ$1352, 1178, MATCH($B$3, resultados!$A$1:$ZZ$1, 0))</f>
        <v/>
      </c>
    </row>
    <row r="1185">
      <c r="A1185">
        <f>INDEX(resultados!$A$2:$ZZ$1352, 1179, MATCH($B$1, resultados!$A$1:$ZZ$1, 0))</f>
        <v/>
      </c>
      <c r="B1185">
        <f>INDEX(resultados!$A$2:$ZZ$1352, 1179, MATCH($B$2, resultados!$A$1:$ZZ$1, 0))</f>
        <v/>
      </c>
      <c r="C1185">
        <f>INDEX(resultados!$A$2:$ZZ$1352, 1179, MATCH($B$3, resultados!$A$1:$ZZ$1, 0))</f>
        <v/>
      </c>
    </row>
    <row r="1186">
      <c r="A1186">
        <f>INDEX(resultados!$A$2:$ZZ$1352, 1180, MATCH($B$1, resultados!$A$1:$ZZ$1, 0))</f>
        <v/>
      </c>
      <c r="B1186">
        <f>INDEX(resultados!$A$2:$ZZ$1352, 1180, MATCH($B$2, resultados!$A$1:$ZZ$1, 0))</f>
        <v/>
      </c>
      <c r="C1186">
        <f>INDEX(resultados!$A$2:$ZZ$1352, 1180, MATCH($B$3, resultados!$A$1:$ZZ$1, 0))</f>
        <v/>
      </c>
    </row>
    <row r="1187">
      <c r="A1187">
        <f>INDEX(resultados!$A$2:$ZZ$1352, 1181, MATCH($B$1, resultados!$A$1:$ZZ$1, 0))</f>
        <v/>
      </c>
      <c r="B1187">
        <f>INDEX(resultados!$A$2:$ZZ$1352, 1181, MATCH($B$2, resultados!$A$1:$ZZ$1, 0))</f>
        <v/>
      </c>
      <c r="C1187">
        <f>INDEX(resultados!$A$2:$ZZ$1352, 1181, MATCH($B$3, resultados!$A$1:$ZZ$1, 0))</f>
        <v/>
      </c>
    </row>
    <row r="1188">
      <c r="A1188">
        <f>INDEX(resultados!$A$2:$ZZ$1352, 1182, MATCH($B$1, resultados!$A$1:$ZZ$1, 0))</f>
        <v/>
      </c>
      <c r="B1188">
        <f>INDEX(resultados!$A$2:$ZZ$1352, 1182, MATCH($B$2, resultados!$A$1:$ZZ$1, 0))</f>
        <v/>
      </c>
      <c r="C1188">
        <f>INDEX(resultados!$A$2:$ZZ$1352, 1182, MATCH($B$3, resultados!$A$1:$ZZ$1, 0))</f>
        <v/>
      </c>
    </row>
    <row r="1189">
      <c r="A1189">
        <f>INDEX(resultados!$A$2:$ZZ$1352, 1183, MATCH($B$1, resultados!$A$1:$ZZ$1, 0))</f>
        <v/>
      </c>
      <c r="B1189">
        <f>INDEX(resultados!$A$2:$ZZ$1352, 1183, MATCH($B$2, resultados!$A$1:$ZZ$1, 0))</f>
        <v/>
      </c>
      <c r="C1189">
        <f>INDEX(resultados!$A$2:$ZZ$1352, 1183, MATCH($B$3, resultados!$A$1:$ZZ$1, 0))</f>
        <v/>
      </c>
    </row>
    <row r="1190">
      <c r="A1190">
        <f>INDEX(resultados!$A$2:$ZZ$1352, 1184, MATCH($B$1, resultados!$A$1:$ZZ$1, 0))</f>
        <v/>
      </c>
      <c r="B1190">
        <f>INDEX(resultados!$A$2:$ZZ$1352, 1184, MATCH($B$2, resultados!$A$1:$ZZ$1, 0))</f>
        <v/>
      </c>
      <c r="C1190">
        <f>INDEX(resultados!$A$2:$ZZ$1352, 1184, MATCH($B$3, resultados!$A$1:$ZZ$1, 0))</f>
        <v/>
      </c>
    </row>
    <row r="1191">
      <c r="A1191">
        <f>INDEX(resultados!$A$2:$ZZ$1352, 1185, MATCH($B$1, resultados!$A$1:$ZZ$1, 0))</f>
        <v/>
      </c>
      <c r="B1191">
        <f>INDEX(resultados!$A$2:$ZZ$1352, 1185, MATCH($B$2, resultados!$A$1:$ZZ$1, 0))</f>
        <v/>
      </c>
      <c r="C1191">
        <f>INDEX(resultados!$A$2:$ZZ$1352, 1185, MATCH($B$3, resultados!$A$1:$ZZ$1, 0))</f>
        <v/>
      </c>
    </row>
    <row r="1192">
      <c r="A1192">
        <f>INDEX(resultados!$A$2:$ZZ$1352, 1186, MATCH($B$1, resultados!$A$1:$ZZ$1, 0))</f>
        <v/>
      </c>
      <c r="B1192">
        <f>INDEX(resultados!$A$2:$ZZ$1352, 1186, MATCH($B$2, resultados!$A$1:$ZZ$1, 0))</f>
        <v/>
      </c>
      <c r="C1192">
        <f>INDEX(resultados!$A$2:$ZZ$1352, 1186, MATCH($B$3, resultados!$A$1:$ZZ$1, 0))</f>
        <v/>
      </c>
    </row>
    <row r="1193">
      <c r="A1193">
        <f>INDEX(resultados!$A$2:$ZZ$1352, 1187, MATCH($B$1, resultados!$A$1:$ZZ$1, 0))</f>
        <v/>
      </c>
      <c r="B1193">
        <f>INDEX(resultados!$A$2:$ZZ$1352, 1187, MATCH($B$2, resultados!$A$1:$ZZ$1, 0))</f>
        <v/>
      </c>
      <c r="C1193">
        <f>INDEX(resultados!$A$2:$ZZ$1352, 1187, MATCH($B$3, resultados!$A$1:$ZZ$1, 0))</f>
        <v/>
      </c>
    </row>
    <row r="1194">
      <c r="A1194">
        <f>INDEX(resultados!$A$2:$ZZ$1352, 1188, MATCH($B$1, resultados!$A$1:$ZZ$1, 0))</f>
        <v/>
      </c>
      <c r="B1194">
        <f>INDEX(resultados!$A$2:$ZZ$1352, 1188, MATCH($B$2, resultados!$A$1:$ZZ$1, 0))</f>
        <v/>
      </c>
      <c r="C1194">
        <f>INDEX(resultados!$A$2:$ZZ$1352, 1188, MATCH($B$3, resultados!$A$1:$ZZ$1, 0))</f>
        <v/>
      </c>
    </row>
    <row r="1195">
      <c r="A1195">
        <f>INDEX(resultados!$A$2:$ZZ$1352, 1189, MATCH($B$1, resultados!$A$1:$ZZ$1, 0))</f>
        <v/>
      </c>
      <c r="B1195">
        <f>INDEX(resultados!$A$2:$ZZ$1352, 1189, MATCH($B$2, resultados!$A$1:$ZZ$1, 0))</f>
        <v/>
      </c>
      <c r="C1195">
        <f>INDEX(resultados!$A$2:$ZZ$1352, 1189, MATCH($B$3, resultados!$A$1:$ZZ$1, 0))</f>
        <v/>
      </c>
    </row>
    <row r="1196">
      <c r="A1196">
        <f>INDEX(resultados!$A$2:$ZZ$1352, 1190, MATCH($B$1, resultados!$A$1:$ZZ$1, 0))</f>
        <v/>
      </c>
      <c r="B1196">
        <f>INDEX(resultados!$A$2:$ZZ$1352, 1190, MATCH($B$2, resultados!$A$1:$ZZ$1, 0))</f>
        <v/>
      </c>
      <c r="C1196">
        <f>INDEX(resultados!$A$2:$ZZ$1352, 1190, MATCH($B$3, resultados!$A$1:$ZZ$1, 0))</f>
        <v/>
      </c>
    </row>
    <row r="1197">
      <c r="A1197">
        <f>INDEX(resultados!$A$2:$ZZ$1352, 1191, MATCH($B$1, resultados!$A$1:$ZZ$1, 0))</f>
        <v/>
      </c>
      <c r="B1197">
        <f>INDEX(resultados!$A$2:$ZZ$1352, 1191, MATCH($B$2, resultados!$A$1:$ZZ$1, 0))</f>
        <v/>
      </c>
      <c r="C1197">
        <f>INDEX(resultados!$A$2:$ZZ$1352, 1191, MATCH($B$3, resultados!$A$1:$ZZ$1, 0))</f>
        <v/>
      </c>
    </row>
    <row r="1198">
      <c r="A1198">
        <f>INDEX(resultados!$A$2:$ZZ$1352, 1192, MATCH($B$1, resultados!$A$1:$ZZ$1, 0))</f>
        <v/>
      </c>
      <c r="B1198">
        <f>INDEX(resultados!$A$2:$ZZ$1352, 1192, MATCH($B$2, resultados!$A$1:$ZZ$1, 0))</f>
        <v/>
      </c>
      <c r="C1198">
        <f>INDEX(resultados!$A$2:$ZZ$1352, 1192, MATCH($B$3, resultados!$A$1:$ZZ$1, 0))</f>
        <v/>
      </c>
    </row>
    <row r="1199">
      <c r="A1199">
        <f>INDEX(resultados!$A$2:$ZZ$1352, 1193, MATCH($B$1, resultados!$A$1:$ZZ$1, 0))</f>
        <v/>
      </c>
      <c r="B1199">
        <f>INDEX(resultados!$A$2:$ZZ$1352, 1193, MATCH($B$2, resultados!$A$1:$ZZ$1, 0))</f>
        <v/>
      </c>
      <c r="C1199">
        <f>INDEX(resultados!$A$2:$ZZ$1352, 1193, MATCH($B$3, resultados!$A$1:$ZZ$1, 0))</f>
        <v/>
      </c>
    </row>
    <row r="1200">
      <c r="A1200">
        <f>INDEX(resultados!$A$2:$ZZ$1352, 1194, MATCH($B$1, resultados!$A$1:$ZZ$1, 0))</f>
        <v/>
      </c>
      <c r="B1200">
        <f>INDEX(resultados!$A$2:$ZZ$1352, 1194, MATCH($B$2, resultados!$A$1:$ZZ$1, 0))</f>
        <v/>
      </c>
      <c r="C1200">
        <f>INDEX(resultados!$A$2:$ZZ$1352, 1194, MATCH($B$3, resultados!$A$1:$ZZ$1, 0))</f>
        <v/>
      </c>
    </row>
    <row r="1201">
      <c r="A1201">
        <f>INDEX(resultados!$A$2:$ZZ$1352, 1195, MATCH($B$1, resultados!$A$1:$ZZ$1, 0))</f>
        <v/>
      </c>
      <c r="B1201">
        <f>INDEX(resultados!$A$2:$ZZ$1352, 1195, MATCH($B$2, resultados!$A$1:$ZZ$1, 0))</f>
        <v/>
      </c>
      <c r="C1201">
        <f>INDEX(resultados!$A$2:$ZZ$1352, 1195, MATCH($B$3, resultados!$A$1:$ZZ$1, 0))</f>
        <v/>
      </c>
    </row>
    <row r="1202">
      <c r="A1202">
        <f>INDEX(resultados!$A$2:$ZZ$1352, 1196, MATCH($B$1, resultados!$A$1:$ZZ$1, 0))</f>
        <v/>
      </c>
      <c r="B1202">
        <f>INDEX(resultados!$A$2:$ZZ$1352, 1196, MATCH($B$2, resultados!$A$1:$ZZ$1, 0))</f>
        <v/>
      </c>
      <c r="C1202">
        <f>INDEX(resultados!$A$2:$ZZ$1352, 1196, MATCH($B$3, resultados!$A$1:$ZZ$1, 0))</f>
        <v/>
      </c>
    </row>
    <row r="1203">
      <c r="A1203">
        <f>INDEX(resultados!$A$2:$ZZ$1352, 1197, MATCH($B$1, resultados!$A$1:$ZZ$1, 0))</f>
        <v/>
      </c>
      <c r="B1203">
        <f>INDEX(resultados!$A$2:$ZZ$1352, 1197, MATCH($B$2, resultados!$A$1:$ZZ$1, 0))</f>
        <v/>
      </c>
      <c r="C1203">
        <f>INDEX(resultados!$A$2:$ZZ$1352, 1197, MATCH($B$3, resultados!$A$1:$ZZ$1, 0))</f>
        <v/>
      </c>
    </row>
    <row r="1204">
      <c r="A1204">
        <f>INDEX(resultados!$A$2:$ZZ$1352, 1198, MATCH($B$1, resultados!$A$1:$ZZ$1, 0))</f>
        <v/>
      </c>
      <c r="B1204">
        <f>INDEX(resultados!$A$2:$ZZ$1352, 1198, MATCH($B$2, resultados!$A$1:$ZZ$1, 0))</f>
        <v/>
      </c>
      <c r="C1204">
        <f>INDEX(resultados!$A$2:$ZZ$1352, 1198, MATCH($B$3, resultados!$A$1:$ZZ$1, 0))</f>
        <v/>
      </c>
    </row>
    <row r="1205">
      <c r="A1205">
        <f>INDEX(resultados!$A$2:$ZZ$1352, 1199, MATCH($B$1, resultados!$A$1:$ZZ$1, 0))</f>
        <v/>
      </c>
      <c r="B1205">
        <f>INDEX(resultados!$A$2:$ZZ$1352, 1199, MATCH($B$2, resultados!$A$1:$ZZ$1, 0))</f>
        <v/>
      </c>
      <c r="C1205">
        <f>INDEX(resultados!$A$2:$ZZ$1352, 1199, MATCH($B$3, resultados!$A$1:$ZZ$1, 0))</f>
        <v/>
      </c>
    </row>
    <row r="1206">
      <c r="A1206">
        <f>INDEX(resultados!$A$2:$ZZ$1352, 1200, MATCH($B$1, resultados!$A$1:$ZZ$1, 0))</f>
        <v/>
      </c>
      <c r="B1206">
        <f>INDEX(resultados!$A$2:$ZZ$1352, 1200, MATCH($B$2, resultados!$A$1:$ZZ$1, 0))</f>
        <v/>
      </c>
      <c r="C1206">
        <f>INDEX(resultados!$A$2:$ZZ$1352, 1200, MATCH($B$3, resultados!$A$1:$ZZ$1, 0))</f>
        <v/>
      </c>
    </row>
    <row r="1207">
      <c r="A1207">
        <f>INDEX(resultados!$A$2:$ZZ$1352, 1201, MATCH($B$1, resultados!$A$1:$ZZ$1, 0))</f>
        <v/>
      </c>
      <c r="B1207">
        <f>INDEX(resultados!$A$2:$ZZ$1352, 1201, MATCH($B$2, resultados!$A$1:$ZZ$1, 0))</f>
        <v/>
      </c>
      <c r="C1207">
        <f>INDEX(resultados!$A$2:$ZZ$1352, 1201, MATCH($B$3, resultados!$A$1:$ZZ$1, 0))</f>
        <v/>
      </c>
    </row>
    <row r="1208">
      <c r="A1208">
        <f>INDEX(resultados!$A$2:$ZZ$1352, 1202, MATCH($B$1, resultados!$A$1:$ZZ$1, 0))</f>
        <v/>
      </c>
      <c r="B1208">
        <f>INDEX(resultados!$A$2:$ZZ$1352, 1202, MATCH($B$2, resultados!$A$1:$ZZ$1, 0))</f>
        <v/>
      </c>
      <c r="C1208">
        <f>INDEX(resultados!$A$2:$ZZ$1352, 1202, MATCH($B$3, resultados!$A$1:$ZZ$1, 0))</f>
        <v/>
      </c>
    </row>
    <row r="1209">
      <c r="A1209">
        <f>INDEX(resultados!$A$2:$ZZ$1352, 1203, MATCH($B$1, resultados!$A$1:$ZZ$1, 0))</f>
        <v/>
      </c>
      <c r="B1209">
        <f>INDEX(resultados!$A$2:$ZZ$1352, 1203, MATCH($B$2, resultados!$A$1:$ZZ$1, 0))</f>
        <v/>
      </c>
      <c r="C1209">
        <f>INDEX(resultados!$A$2:$ZZ$1352, 1203, MATCH($B$3, resultados!$A$1:$ZZ$1, 0))</f>
        <v/>
      </c>
    </row>
    <row r="1210">
      <c r="A1210">
        <f>INDEX(resultados!$A$2:$ZZ$1352, 1204, MATCH($B$1, resultados!$A$1:$ZZ$1, 0))</f>
        <v/>
      </c>
      <c r="B1210">
        <f>INDEX(resultados!$A$2:$ZZ$1352, 1204, MATCH($B$2, resultados!$A$1:$ZZ$1, 0))</f>
        <v/>
      </c>
      <c r="C1210">
        <f>INDEX(resultados!$A$2:$ZZ$1352, 1204, MATCH($B$3, resultados!$A$1:$ZZ$1, 0))</f>
        <v/>
      </c>
    </row>
    <row r="1211">
      <c r="A1211">
        <f>INDEX(resultados!$A$2:$ZZ$1352, 1205, MATCH($B$1, resultados!$A$1:$ZZ$1, 0))</f>
        <v/>
      </c>
      <c r="B1211">
        <f>INDEX(resultados!$A$2:$ZZ$1352, 1205, MATCH($B$2, resultados!$A$1:$ZZ$1, 0))</f>
        <v/>
      </c>
      <c r="C1211">
        <f>INDEX(resultados!$A$2:$ZZ$1352, 1205, MATCH($B$3, resultados!$A$1:$ZZ$1, 0))</f>
        <v/>
      </c>
    </row>
    <row r="1212">
      <c r="A1212">
        <f>INDEX(resultados!$A$2:$ZZ$1352, 1206, MATCH($B$1, resultados!$A$1:$ZZ$1, 0))</f>
        <v/>
      </c>
      <c r="B1212">
        <f>INDEX(resultados!$A$2:$ZZ$1352, 1206, MATCH($B$2, resultados!$A$1:$ZZ$1, 0))</f>
        <v/>
      </c>
      <c r="C1212">
        <f>INDEX(resultados!$A$2:$ZZ$1352, 1206, MATCH($B$3, resultados!$A$1:$ZZ$1, 0))</f>
        <v/>
      </c>
    </row>
    <row r="1213">
      <c r="A1213">
        <f>INDEX(resultados!$A$2:$ZZ$1352, 1207, MATCH($B$1, resultados!$A$1:$ZZ$1, 0))</f>
        <v/>
      </c>
      <c r="B1213">
        <f>INDEX(resultados!$A$2:$ZZ$1352, 1207, MATCH($B$2, resultados!$A$1:$ZZ$1, 0))</f>
        <v/>
      </c>
      <c r="C1213">
        <f>INDEX(resultados!$A$2:$ZZ$1352, 1207, MATCH($B$3, resultados!$A$1:$ZZ$1, 0))</f>
        <v/>
      </c>
    </row>
    <row r="1214">
      <c r="A1214">
        <f>INDEX(resultados!$A$2:$ZZ$1352, 1208, MATCH($B$1, resultados!$A$1:$ZZ$1, 0))</f>
        <v/>
      </c>
      <c r="B1214">
        <f>INDEX(resultados!$A$2:$ZZ$1352, 1208, MATCH($B$2, resultados!$A$1:$ZZ$1, 0))</f>
        <v/>
      </c>
      <c r="C1214">
        <f>INDEX(resultados!$A$2:$ZZ$1352, 1208, MATCH($B$3, resultados!$A$1:$ZZ$1, 0))</f>
        <v/>
      </c>
    </row>
    <row r="1215">
      <c r="A1215">
        <f>INDEX(resultados!$A$2:$ZZ$1352, 1209, MATCH($B$1, resultados!$A$1:$ZZ$1, 0))</f>
        <v/>
      </c>
      <c r="B1215">
        <f>INDEX(resultados!$A$2:$ZZ$1352, 1209, MATCH($B$2, resultados!$A$1:$ZZ$1, 0))</f>
        <v/>
      </c>
      <c r="C1215">
        <f>INDEX(resultados!$A$2:$ZZ$1352, 1209, MATCH($B$3, resultados!$A$1:$ZZ$1, 0))</f>
        <v/>
      </c>
    </row>
    <row r="1216">
      <c r="A1216">
        <f>INDEX(resultados!$A$2:$ZZ$1352, 1210, MATCH($B$1, resultados!$A$1:$ZZ$1, 0))</f>
        <v/>
      </c>
      <c r="B1216">
        <f>INDEX(resultados!$A$2:$ZZ$1352, 1210, MATCH($B$2, resultados!$A$1:$ZZ$1, 0))</f>
        <v/>
      </c>
      <c r="C1216">
        <f>INDEX(resultados!$A$2:$ZZ$1352, 1210, MATCH($B$3, resultados!$A$1:$ZZ$1, 0))</f>
        <v/>
      </c>
    </row>
    <row r="1217">
      <c r="A1217">
        <f>INDEX(resultados!$A$2:$ZZ$1352, 1211, MATCH($B$1, resultados!$A$1:$ZZ$1, 0))</f>
        <v/>
      </c>
      <c r="B1217">
        <f>INDEX(resultados!$A$2:$ZZ$1352, 1211, MATCH($B$2, resultados!$A$1:$ZZ$1, 0))</f>
        <v/>
      </c>
      <c r="C1217">
        <f>INDEX(resultados!$A$2:$ZZ$1352, 1211, MATCH($B$3, resultados!$A$1:$ZZ$1, 0))</f>
        <v/>
      </c>
    </row>
    <row r="1218">
      <c r="A1218">
        <f>INDEX(resultados!$A$2:$ZZ$1352, 1212, MATCH($B$1, resultados!$A$1:$ZZ$1, 0))</f>
        <v/>
      </c>
      <c r="B1218">
        <f>INDEX(resultados!$A$2:$ZZ$1352, 1212, MATCH($B$2, resultados!$A$1:$ZZ$1, 0))</f>
        <v/>
      </c>
      <c r="C1218">
        <f>INDEX(resultados!$A$2:$ZZ$1352, 1212, MATCH($B$3, resultados!$A$1:$ZZ$1, 0))</f>
        <v/>
      </c>
    </row>
    <row r="1219">
      <c r="A1219">
        <f>INDEX(resultados!$A$2:$ZZ$1352, 1213, MATCH($B$1, resultados!$A$1:$ZZ$1, 0))</f>
        <v/>
      </c>
      <c r="B1219">
        <f>INDEX(resultados!$A$2:$ZZ$1352, 1213, MATCH($B$2, resultados!$A$1:$ZZ$1, 0))</f>
        <v/>
      </c>
      <c r="C1219">
        <f>INDEX(resultados!$A$2:$ZZ$1352, 1213, MATCH($B$3, resultados!$A$1:$ZZ$1, 0))</f>
        <v/>
      </c>
    </row>
    <row r="1220">
      <c r="A1220">
        <f>INDEX(resultados!$A$2:$ZZ$1352, 1214, MATCH($B$1, resultados!$A$1:$ZZ$1, 0))</f>
        <v/>
      </c>
      <c r="B1220">
        <f>INDEX(resultados!$A$2:$ZZ$1352, 1214, MATCH($B$2, resultados!$A$1:$ZZ$1, 0))</f>
        <v/>
      </c>
      <c r="C1220">
        <f>INDEX(resultados!$A$2:$ZZ$1352, 1214, MATCH($B$3, resultados!$A$1:$ZZ$1, 0))</f>
        <v/>
      </c>
    </row>
    <row r="1221">
      <c r="A1221">
        <f>INDEX(resultados!$A$2:$ZZ$1352, 1215, MATCH($B$1, resultados!$A$1:$ZZ$1, 0))</f>
        <v/>
      </c>
      <c r="B1221">
        <f>INDEX(resultados!$A$2:$ZZ$1352, 1215, MATCH($B$2, resultados!$A$1:$ZZ$1, 0))</f>
        <v/>
      </c>
      <c r="C1221">
        <f>INDEX(resultados!$A$2:$ZZ$1352, 1215, MATCH($B$3, resultados!$A$1:$ZZ$1, 0))</f>
        <v/>
      </c>
    </row>
    <row r="1222">
      <c r="A1222">
        <f>INDEX(resultados!$A$2:$ZZ$1352, 1216, MATCH($B$1, resultados!$A$1:$ZZ$1, 0))</f>
        <v/>
      </c>
      <c r="B1222">
        <f>INDEX(resultados!$A$2:$ZZ$1352, 1216, MATCH($B$2, resultados!$A$1:$ZZ$1, 0))</f>
        <v/>
      </c>
      <c r="C1222">
        <f>INDEX(resultados!$A$2:$ZZ$1352, 1216, MATCH($B$3, resultados!$A$1:$ZZ$1, 0))</f>
        <v/>
      </c>
    </row>
    <row r="1223">
      <c r="A1223">
        <f>INDEX(resultados!$A$2:$ZZ$1352, 1217, MATCH($B$1, resultados!$A$1:$ZZ$1, 0))</f>
        <v/>
      </c>
      <c r="B1223">
        <f>INDEX(resultados!$A$2:$ZZ$1352, 1217, MATCH($B$2, resultados!$A$1:$ZZ$1, 0))</f>
        <v/>
      </c>
      <c r="C1223">
        <f>INDEX(resultados!$A$2:$ZZ$1352, 1217, MATCH($B$3, resultados!$A$1:$ZZ$1, 0))</f>
        <v/>
      </c>
    </row>
    <row r="1224">
      <c r="A1224">
        <f>INDEX(resultados!$A$2:$ZZ$1352, 1218, MATCH($B$1, resultados!$A$1:$ZZ$1, 0))</f>
        <v/>
      </c>
      <c r="B1224">
        <f>INDEX(resultados!$A$2:$ZZ$1352, 1218, MATCH($B$2, resultados!$A$1:$ZZ$1, 0))</f>
        <v/>
      </c>
      <c r="C1224">
        <f>INDEX(resultados!$A$2:$ZZ$1352, 1218, MATCH($B$3, resultados!$A$1:$ZZ$1, 0))</f>
        <v/>
      </c>
    </row>
    <row r="1225">
      <c r="A1225">
        <f>INDEX(resultados!$A$2:$ZZ$1352, 1219, MATCH($B$1, resultados!$A$1:$ZZ$1, 0))</f>
        <v/>
      </c>
      <c r="B1225">
        <f>INDEX(resultados!$A$2:$ZZ$1352, 1219, MATCH($B$2, resultados!$A$1:$ZZ$1, 0))</f>
        <v/>
      </c>
      <c r="C1225">
        <f>INDEX(resultados!$A$2:$ZZ$1352, 1219, MATCH($B$3, resultados!$A$1:$ZZ$1, 0))</f>
        <v/>
      </c>
    </row>
    <row r="1226">
      <c r="A1226">
        <f>INDEX(resultados!$A$2:$ZZ$1352, 1220, MATCH($B$1, resultados!$A$1:$ZZ$1, 0))</f>
        <v/>
      </c>
      <c r="B1226">
        <f>INDEX(resultados!$A$2:$ZZ$1352, 1220, MATCH($B$2, resultados!$A$1:$ZZ$1, 0))</f>
        <v/>
      </c>
      <c r="C1226">
        <f>INDEX(resultados!$A$2:$ZZ$1352, 1220, MATCH($B$3, resultados!$A$1:$ZZ$1, 0))</f>
        <v/>
      </c>
    </row>
    <row r="1227">
      <c r="A1227">
        <f>INDEX(resultados!$A$2:$ZZ$1352, 1221, MATCH($B$1, resultados!$A$1:$ZZ$1, 0))</f>
        <v/>
      </c>
      <c r="B1227">
        <f>INDEX(resultados!$A$2:$ZZ$1352, 1221, MATCH($B$2, resultados!$A$1:$ZZ$1, 0))</f>
        <v/>
      </c>
      <c r="C1227">
        <f>INDEX(resultados!$A$2:$ZZ$1352, 1221, MATCH($B$3, resultados!$A$1:$ZZ$1, 0))</f>
        <v/>
      </c>
    </row>
    <row r="1228">
      <c r="A1228">
        <f>INDEX(resultados!$A$2:$ZZ$1352, 1222, MATCH($B$1, resultados!$A$1:$ZZ$1, 0))</f>
        <v/>
      </c>
      <c r="B1228">
        <f>INDEX(resultados!$A$2:$ZZ$1352, 1222, MATCH($B$2, resultados!$A$1:$ZZ$1, 0))</f>
        <v/>
      </c>
      <c r="C1228">
        <f>INDEX(resultados!$A$2:$ZZ$1352, 1222, MATCH($B$3, resultados!$A$1:$ZZ$1, 0))</f>
        <v/>
      </c>
    </row>
    <row r="1229">
      <c r="A1229">
        <f>INDEX(resultados!$A$2:$ZZ$1352, 1223, MATCH($B$1, resultados!$A$1:$ZZ$1, 0))</f>
        <v/>
      </c>
      <c r="B1229">
        <f>INDEX(resultados!$A$2:$ZZ$1352, 1223, MATCH($B$2, resultados!$A$1:$ZZ$1, 0))</f>
        <v/>
      </c>
      <c r="C1229">
        <f>INDEX(resultados!$A$2:$ZZ$1352, 1223, MATCH($B$3, resultados!$A$1:$ZZ$1, 0))</f>
        <v/>
      </c>
    </row>
    <row r="1230">
      <c r="A1230">
        <f>INDEX(resultados!$A$2:$ZZ$1352, 1224, MATCH($B$1, resultados!$A$1:$ZZ$1, 0))</f>
        <v/>
      </c>
      <c r="B1230">
        <f>INDEX(resultados!$A$2:$ZZ$1352, 1224, MATCH($B$2, resultados!$A$1:$ZZ$1, 0))</f>
        <v/>
      </c>
      <c r="C1230">
        <f>INDEX(resultados!$A$2:$ZZ$1352, 1224, MATCH($B$3, resultados!$A$1:$ZZ$1, 0))</f>
        <v/>
      </c>
    </row>
    <row r="1231">
      <c r="A1231">
        <f>INDEX(resultados!$A$2:$ZZ$1352, 1225, MATCH($B$1, resultados!$A$1:$ZZ$1, 0))</f>
        <v/>
      </c>
      <c r="B1231">
        <f>INDEX(resultados!$A$2:$ZZ$1352, 1225, MATCH($B$2, resultados!$A$1:$ZZ$1, 0))</f>
        <v/>
      </c>
      <c r="C1231">
        <f>INDEX(resultados!$A$2:$ZZ$1352, 1225, MATCH($B$3, resultados!$A$1:$ZZ$1, 0))</f>
        <v/>
      </c>
    </row>
    <row r="1232">
      <c r="A1232">
        <f>INDEX(resultados!$A$2:$ZZ$1352, 1226, MATCH($B$1, resultados!$A$1:$ZZ$1, 0))</f>
        <v/>
      </c>
      <c r="B1232">
        <f>INDEX(resultados!$A$2:$ZZ$1352, 1226, MATCH($B$2, resultados!$A$1:$ZZ$1, 0))</f>
        <v/>
      </c>
      <c r="C1232">
        <f>INDEX(resultados!$A$2:$ZZ$1352, 1226, MATCH($B$3, resultados!$A$1:$ZZ$1, 0))</f>
        <v/>
      </c>
    </row>
    <row r="1233">
      <c r="A1233">
        <f>INDEX(resultados!$A$2:$ZZ$1352, 1227, MATCH($B$1, resultados!$A$1:$ZZ$1, 0))</f>
        <v/>
      </c>
      <c r="B1233">
        <f>INDEX(resultados!$A$2:$ZZ$1352, 1227, MATCH($B$2, resultados!$A$1:$ZZ$1, 0))</f>
        <v/>
      </c>
      <c r="C1233">
        <f>INDEX(resultados!$A$2:$ZZ$1352, 1227, MATCH($B$3, resultados!$A$1:$ZZ$1, 0))</f>
        <v/>
      </c>
    </row>
    <row r="1234">
      <c r="A1234">
        <f>INDEX(resultados!$A$2:$ZZ$1352, 1228, MATCH($B$1, resultados!$A$1:$ZZ$1, 0))</f>
        <v/>
      </c>
      <c r="B1234">
        <f>INDEX(resultados!$A$2:$ZZ$1352, 1228, MATCH($B$2, resultados!$A$1:$ZZ$1, 0))</f>
        <v/>
      </c>
      <c r="C1234">
        <f>INDEX(resultados!$A$2:$ZZ$1352, 1228, MATCH($B$3, resultados!$A$1:$ZZ$1, 0))</f>
        <v/>
      </c>
    </row>
    <row r="1235">
      <c r="A1235">
        <f>INDEX(resultados!$A$2:$ZZ$1352, 1229, MATCH($B$1, resultados!$A$1:$ZZ$1, 0))</f>
        <v/>
      </c>
      <c r="B1235">
        <f>INDEX(resultados!$A$2:$ZZ$1352, 1229, MATCH($B$2, resultados!$A$1:$ZZ$1, 0))</f>
        <v/>
      </c>
      <c r="C1235">
        <f>INDEX(resultados!$A$2:$ZZ$1352, 1229, MATCH($B$3, resultados!$A$1:$ZZ$1, 0))</f>
        <v/>
      </c>
    </row>
    <row r="1236">
      <c r="A1236">
        <f>INDEX(resultados!$A$2:$ZZ$1352, 1230, MATCH($B$1, resultados!$A$1:$ZZ$1, 0))</f>
        <v/>
      </c>
      <c r="B1236">
        <f>INDEX(resultados!$A$2:$ZZ$1352, 1230, MATCH($B$2, resultados!$A$1:$ZZ$1, 0))</f>
        <v/>
      </c>
      <c r="C1236">
        <f>INDEX(resultados!$A$2:$ZZ$1352, 1230, MATCH($B$3, resultados!$A$1:$ZZ$1, 0))</f>
        <v/>
      </c>
    </row>
    <row r="1237">
      <c r="A1237">
        <f>INDEX(resultados!$A$2:$ZZ$1352, 1231, MATCH($B$1, resultados!$A$1:$ZZ$1, 0))</f>
        <v/>
      </c>
      <c r="B1237">
        <f>INDEX(resultados!$A$2:$ZZ$1352, 1231, MATCH($B$2, resultados!$A$1:$ZZ$1, 0))</f>
        <v/>
      </c>
      <c r="C1237">
        <f>INDEX(resultados!$A$2:$ZZ$1352, 1231, MATCH($B$3, resultados!$A$1:$ZZ$1, 0))</f>
        <v/>
      </c>
    </row>
    <row r="1238">
      <c r="A1238">
        <f>INDEX(resultados!$A$2:$ZZ$1352, 1232, MATCH($B$1, resultados!$A$1:$ZZ$1, 0))</f>
        <v/>
      </c>
      <c r="B1238">
        <f>INDEX(resultados!$A$2:$ZZ$1352, 1232, MATCH($B$2, resultados!$A$1:$ZZ$1, 0))</f>
        <v/>
      </c>
      <c r="C1238">
        <f>INDEX(resultados!$A$2:$ZZ$1352, 1232, MATCH($B$3, resultados!$A$1:$ZZ$1, 0))</f>
        <v/>
      </c>
    </row>
    <row r="1239">
      <c r="A1239">
        <f>INDEX(resultados!$A$2:$ZZ$1352, 1233, MATCH($B$1, resultados!$A$1:$ZZ$1, 0))</f>
        <v/>
      </c>
      <c r="B1239">
        <f>INDEX(resultados!$A$2:$ZZ$1352, 1233, MATCH($B$2, resultados!$A$1:$ZZ$1, 0))</f>
        <v/>
      </c>
      <c r="C1239">
        <f>INDEX(resultados!$A$2:$ZZ$1352, 1233, MATCH($B$3, resultados!$A$1:$ZZ$1, 0))</f>
        <v/>
      </c>
    </row>
    <row r="1240">
      <c r="A1240">
        <f>INDEX(resultados!$A$2:$ZZ$1352, 1234, MATCH($B$1, resultados!$A$1:$ZZ$1, 0))</f>
        <v/>
      </c>
      <c r="B1240">
        <f>INDEX(resultados!$A$2:$ZZ$1352, 1234, MATCH($B$2, resultados!$A$1:$ZZ$1, 0))</f>
        <v/>
      </c>
      <c r="C1240">
        <f>INDEX(resultados!$A$2:$ZZ$1352, 1234, MATCH($B$3, resultados!$A$1:$ZZ$1, 0))</f>
        <v/>
      </c>
    </row>
    <row r="1241">
      <c r="A1241">
        <f>INDEX(resultados!$A$2:$ZZ$1352, 1235, MATCH($B$1, resultados!$A$1:$ZZ$1, 0))</f>
        <v/>
      </c>
      <c r="B1241">
        <f>INDEX(resultados!$A$2:$ZZ$1352, 1235, MATCH($B$2, resultados!$A$1:$ZZ$1, 0))</f>
        <v/>
      </c>
      <c r="C1241">
        <f>INDEX(resultados!$A$2:$ZZ$1352, 1235, MATCH($B$3, resultados!$A$1:$ZZ$1, 0))</f>
        <v/>
      </c>
    </row>
    <row r="1242">
      <c r="A1242">
        <f>INDEX(resultados!$A$2:$ZZ$1352, 1236, MATCH($B$1, resultados!$A$1:$ZZ$1, 0))</f>
        <v/>
      </c>
      <c r="B1242">
        <f>INDEX(resultados!$A$2:$ZZ$1352, 1236, MATCH($B$2, resultados!$A$1:$ZZ$1, 0))</f>
        <v/>
      </c>
      <c r="C1242">
        <f>INDEX(resultados!$A$2:$ZZ$1352, 1236, MATCH($B$3, resultados!$A$1:$ZZ$1, 0))</f>
        <v/>
      </c>
    </row>
    <row r="1243">
      <c r="A1243">
        <f>INDEX(resultados!$A$2:$ZZ$1352, 1237, MATCH($B$1, resultados!$A$1:$ZZ$1, 0))</f>
        <v/>
      </c>
      <c r="B1243">
        <f>INDEX(resultados!$A$2:$ZZ$1352, 1237, MATCH($B$2, resultados!$A$1:$ZZ$1, 0))</f>
        <v/>
      </c>
      <c r="C1243">
        <f>INDEX(resultados!$A$2:$ZZ$1352, 1237, MATCH($B$3, resultados!$A$1:$ZZ$1, 0))</f>
        <v/>
      </c>
    </row>
    <row r="1244">
      <c r="A1244">
        <f>INDEX(resultados!$A$2:$ZZ$1352, 1238, MATCH($B$1, resultados!$A$1:$ZZ$1, 0))</f>
        <v/>
      </c>
      <c r="B1244">
        <f>INDEX(resultados!$A$2:$ZZ$1352, 1238, MATCH($B$2, resultados!$A$1:$ZZ$1, 0))</f>
        <v/>
      </c>
      <c r="C1244">
        <f>INDEX(resultados!$A$2:$ZZ$1352, 1238, MATCH($B$3, resultados!$A$1:$ZZ$1, 0))</f>
        <v/>
      </c>
    </row>
    <row r="1245">
      <c r="A1245">
        <f>INDEX(resultados!$A$2:$ZZ$1352, 1239, MATCH($B$1, resultados!$A$1:$ZZ$1, 0))</f>
        <v/>
      </c>
      <c r="B1245">
        <f>INDEX(resultados!$A$2:$ZZ$1352, 1239, MATCH($B$2, resultados!$A$1:$ZZ$1, 0))</f>
        <v/>
      </c>
      <c r="C1245">
        <f>INDEX(resultados!$A$2:$ZZ$1352, 1239, MATCH($B$3, resultados!$A$1:$ZZ$1, 0))</f>
        <v/>
      </c>
    </row>
    <row r="1246">
      <c r="A1246">
        <f>INDEX(resultados!$A$2:$ZZ$1352, 1240, MATCH($B$1, resultados!$A$1:$ZZ$1, 0))</f>
        <v/>
      </c>
      <c r="B1246">
        <f>INDEX(resultados!$A$2:$ZZ$1352, 1240, MATCH($B$2, resultados!$A$1:$ZZ$1, 0))</f>
        <v/>
      </c>
      <c r="C1246">
        <f>INDEX(resultados!$A$2:$ZZ$1352, 1240, MATCH($B$3, resultados!$A$1:$ZZ$1, 0))</f>
        <v/>
      </c>
    </row>
    <row r="1247">
      <c r="A1247">
        <f>INDEX(resultados!$A$2:$ZZ$1352, 1241, MATCH($B$1, resultados!$A$1:$ZZ$1, 0))</f>
        <v/>
      </c>
      <c r="B1247">
        <f>INDEX(resultados!$A$2:$ZZ$1352, 1241, MATCH($B$2, resultados!$A$1:$ZZ$1, 0))</f>
        <v/>
      </c>
      <c r="C1247">
        <f>INDEX(resultados!$A$2:$ZZ$1352, 1241, MATCH($B$3, resultados!$A$1:$ZZ$1, 0))</f>
        <v/>
      </c>
    </row>
    <row r="1248">
      <c r="A1248">
        <f>INDEX(resultados!$A$2:$ZZ$1352, 1242, MATCH($B$1, resultados!$A$1:$ZZ$1, 0))</f>
        <v/>
      </c>
      <c r="B1248">
        <f>INDEX(resultados!$A$2:$ZZ$1352, 1242, MATCH($B$2, resultados!$A$1:$ZZ$1, 0))</f>
        <v/>
      </c>
      <c r="C1248">
        <f>INDEX(resultados!$A$2:$ZZ$1352, 1242, MATCH($B$3, resultados!$A$1:$ZZ$1, 0))</f>
        <v/>
      </c>
    </row>
    <row r="1249">
      <c r="A1249">
        <f>INDEX(resultados!$A$2:$ZZ$1352, 1243, MATCH($B$1, resultados!$A$1:$ZZ$1, 0))</f>
        <v/>
      </c>
      <c r="B1249">
        <f>INDEX(resultados!$A$2:$ZZ$1352, 1243, MATCH($B$2, resultados!$A$1:$ZZ$1, 0))</f>
        <v/>
      </c>
      <c r="C1249">
        <f>INDEX(resultados!$A$2:$ZZ$1352, 1243, MATCH($B$3, resultados!$A$1:$ZZ$1, 0))</f>
        <v/>
      </c>
    </row>
    <row r="1250">
      <c r="A1250">
        <f>INDEX(resultados!$A$2:$ZZ$1352, 1244, MATCH($B$1, resultados!$A$1:$ZZ$1, 0))</f>
        <v/>
      </c>
      <c r="B1250">
        <f>INDEX(resultados!$A$2:$ZZ$1352, 1244, MATCH($B$2, resultados!$A$1:$ZZ$1, 0))</f>
        <v/>
      </c>
      <c r="C1250">
        <f>INDEX(resultados!$A$2:$ZZ$1352, 1244, MATCH($B$3, resultados!$A$1:$ZZ$1, 0))</f>
        <v/>
      </c>
    </row>
    <row r="1251">
      <c r="A1251">
        <f>INDEX(resultados!$A$2:$ZZ$1352, 1245, MATCH($B$1, resultados!$A$1:$ZZ$1, 0))</f>
        <v/>
      </c>
      <c r="B1251">
        <f>INDEX(resultados!$A$2:$ZZ$1352, 1245, MATCH($B$2, resultados!$A$1:$ZZ$1, 0))</f>
        <v/>
      </c>
      <c r="C1251">
        <f>INDEX(resultados!$A$2:$ZZ$1352, 1245, MATCH($B$3, resultados!$A$1:$ZZ$1, 0))</f>
        <v/>
      </c>
    </row>
    <row r="1252">
      <c r="A1252">
        <f>INDEX(resultados!$A$2:$ZZ$1352, 1246, MATCH($B$1, resultados!$A$1:$ZZ$1, 0))</f>
        <v/>
      </c>
      <c r="B1252">
        <f>INDEX(resultados!$A$2:$ZZ$1352, 1246, MATCH($B$2, resultados!$A$1:$ZZ$1, 0))</f>
        <v/>
      </c>
      <c r="C1252">
        <f>INDEX(resultados!$A$2:$ZZ$1352, 1246, MATCH($B$3, resultados!$A$1:$ZZ$1, 0))</f>
        <v/>
      </c>
    </row>
    <row r="1253">
      <c r="A1253">
        <f>INDEX(resultados!$A$2:$ZZ$1352, 1247, MATCH($B$1, resultados!$A$1:$ZZ$1, 0))</f>
        <v/>
      </c>
      <c r="B1253">
        <f>INDEX(resultados!$A$2:$ZZ$1352, 1247, MATCH($B$2, resultados!$A$1:$ZZ$1, 0))</f>
        <v/>
      </c>
      <c r="C1253">
        <f>INDEX(resultados!$A$2:$ZZ$1352, 1247, MATCH($B$3, resultados!$A$1:$ZZ$1, 0))</f>
        <v/>
      </c>
    </row>
    <row r="1254">
      <c r="A1254">
        <f>INDEX(resultados!$A$2:$ZZ$1352, 1248, MATCH($B$1, resultados!$A$1:$ZZ$1, 0))</f>
        <v/>
      </c>
      <c r="B1254">
        <f>INDEX(resultados!$A$2:$ZZ$1352, 1248, MATCH($B$2, resultados!$A$1:$ZZ$1, 0))</f>
        <v/>
      </c>
      <c r="C1254">
        <f>INDEX(resultados!$A$2:$ZZ$1352, 1248, MATCH($B$3, resultados!$A$1:$ZZ$1, 0))</f>
        <v/>
      </c>
    </row>
    <row r="1255">
      <c r="A1255">
        <f>INDEX(resultados!$A$2:$ZZ$1352, 1249, MATCH($B$1, resultados!$A$1:$ZZ$1, 0))</f>
        <v/>
      </c>
      <c r="B1255">
        <f>INDEX(resultados!$A$2:$ZZ$1352, 1249, MATCH($B$2, resultados!$A$1:$ZZ$1, 0))</f>
        <v/>
      </c>
      <c r="C1255">
        <f>INDEX(resultados!$A$2:$ZZ$1352, 1249, MATCH($B$3, resultados!$A$1:$ZZ$1, 0))</f>
        <v/>
      </c>
    </row>
    <row r="1256">
      <c r="A1256">
        <f>INDEX(resultados!$A$2:$ZZ$1352, 1250, MATCH($B$1, resultados!$A$1:$ZZ$1, 0))</f>
        <v/>
      </c>
      <c r="B1256">
        <f>INDEX(resultados!$A$2:$ZZ$1352, 1250, MATCH($B$2, resultados!$A$1:$ZZ$1, 0))</f>
        <v/>
      </c>
      <c r="C1256">
        <f>INDEX(resultados!$A$2:$ZZ$1352, 1250, MATCH($B$3, resultados!$A$1:$ZZ$1, 0))</f>
        <v/>
      </c>
    </row>
    <row r="1257">
      <c r="A1257">
        <f>INDEX(resultados!$A$2:$ZZ$1352, 1251, MATCH($B$1, resultados!$A$1:$ZZ$1, 0))</f>
        <v/>
      </c>
      <c r="B1257">
        <f>INDEX(resultados!$A$2:$ZZ$1352, 1251, MATCH($B$2, resultados!$A$1:$ZZ$1, 0))</f>
        <v/>
      </c>
      <c r="C1257">
        <f>INDEX(resultados!$A$2:$ZZ$1352, 1251, MATCH($B$3, resultados!$A$1:$ZZ$1, 0))</f>
        <v/>
      </c>
    </row>
    <row r="1258">
      <c r="A1258">
        <f>INDEX(resultados!$A$2:$ZZ$1352, 1252, MATCH($B$1, resultados!$A$1:$ZZ$1, 0))</f>
        <v/>
      </c>
      <c r="B1258">
        <f>INDEX(resultados!$A$2:$ZZ$1352, 1252, MATCH($B$2, resultados!$A$1:$ZZ$1, 0))</f>
        <v/>
      </c>
      <c r="C1258">
        <f>INDEX(resultados!$A$2:$ZZ$1352, 1252, MATCH($B$3, resultados!$A$1:$ZZ$1, 0))</f>
        <v/>
      </c>
    </row>
    <row r="1259">
      <c r="A1259">
        <f>INDEX(resultados!$A$2:$ZZ$1352, 1253, MATCH($B$1, resultados!$A$1:$ZZ$1, 0))</f>
        <v/>
      </c>
      <c r="B1259">
        <f>INDEX(resultados!$A$2:$ZZ$1352, 1253, MATCH($B$2, resultados!$A$1:$ZZ$1, 0))</f>
        <v/>
      </c>
      <c r="C1259">
        <f>INDEX(resultados!$A$2:$ZZ$1352, 1253, MATCH($B$3, resultados!$A$1:$ZZ$1, 0))</f>
        <v/>
      </c>
    </row>
    <row r="1260">
      <c r="A1260">
        <f>INDEX(resultados!$A$2:$ZZ$1352, 1254, MATCH($B$1, resultados!$A$1:$ZZ$1, 0))</f>
        <v/>
      </c>
      <c r="B1260">
        <f>INDEX(resultados!$A$2:$ZZ$1352, 1254, MATCH($B$2, resultados!$A$1:$ZZ$1, 0))</f>
        <v/>
      </c>
      <c r="C1260">
        <f>INDEX(resultados!$A$2:$ZZ$1352, 1254, MATCH($B$3, resultados!$A$1:$ZZ$1, 0))</f>
        <v/>
      </c>
    </row>
    <row r="1261">
      <c r="A1261">
        <f>INDEX(resultados!$A$2:$ZZ$1352, 1255, MATCH($B$1, resultados!$A$1:$ZZ$1, 0))</f>
        <v/>
      </c>
      <c r="B1261">
        <f>INDEX(resultados!$A$2:$ZZ$1352, 1255, MATCH($B$2, resultados!$A$1:$ZZ$1, 0))</f>
        <v/>
      </c>
      <c r="C1261">
        <f>INDEX(resultados!$A$2:$ZZ$1352, 1255, MATCH($B$3, resultados!$A$1:$ZZ$1, 0))</f>
        <v/>
      </c>
    </row>
    <row r="1262">
      <c r="A1262">
        <f>INDEX(resultados!$A$2:$ZZ$1352, 1256, MATCH($B$1, resultados!$A$1:$ZZ$1, 0))</f>
        <v/>
      </c>
      <c r="B1262">
        <f>INDEX(resultados!$A$2:$ZZ$1352, 1256, MATCH($B$2, resultados!$A$1:$ZZ$1, 0))</f>
        <v/>
      </c>
      <c r="C1262">
        <f>INDEX(resultados!$A$2:$ZZ$1352, 1256, MATCH($B$3, resultados!$A$1:$ZZ$1, 0))</f>
        <v/>
      </c>
    </row>
    <row r="1263">
      <c r="A1263">
        <f>INDEX(resultados!$A$2:$ZZ$1352, 1257, MATCH($B$1, resultados!$A$1:$ZZ$1, 0))</f>
        <v/>
      </c>
      <c r="B1263">
        <f>INDEX(resultados!$A$2:$ZZ$1352, 1257, MATCH($B$2, resultados!$A$1:$ZZ$1, 0))</f>
        <v/>
      </c>
      <c r="C1263">
        <f>INDEX(resultados!$A$2:$ZZ$1352, 1257, MATCH($B$3, resultados!$A$1:$ZZ$1, 0))</f>
        <v/>
      </c>
    </row>
    <row r="1264">
      <c r="A1264">
        <f>INDEX(resultados!$A$2:$ZZ$1352, 1258, MATCH($B$1, resultados!$A$1:$ZZ$1, 0))</f>
        <v/>
      </c>
      <c r="B1264">
        <f>INDEX(resultados!$A$2:$ZZ$1352, 1258, MATCH($B$2, resultados!$A$1:$ZZ$1, 0))</f>
        <v/>
      </c>
      <c r="C1264">
        <f>INDEX(resultados!$A$2:$ZZ$1352, 1258, MATCH($B$3, resultados!$A$1:$ZZ$1, 0))</f>
        <v/>
      </c>
    </row>
    <row r="1265">
      <c r="A1265">
        <f>INDEX(resultados!$A$2:$ZZ$1352, 1259, MATCH($B$1, resultados!$A$1:$ZZ$1, 0))</f>
        <v/>
      </c>
      <c r="B1265">
        <f>INDEX(resultados!$A$2:$ZZ$1352, 1259, MATCH($B$2, resultados!$A$1:$ZZ$1, 0))</f>
        <v/>
      </c>
      <c r="C1265">
        <f>INDEX(resultados!$A$2:$ZZ$1352, 1259, MATCH($B$3, resultados!$A$1:$ZZ$1, 0))</f>
        <v/>
      </c>
    </row>
    <row r="1266">
      <c r="A1266">
        <f>INDEX(resultados!$A$2:$ZZ$1352, 1260, MATCH($B$1, resultados!$A$1:$ZZ$1, 0))</f>
        <v/>
      </c>
      <c r="B1266">
        <f>INDEX(resultados!$A$2:$ZZ$1352, 1260, MATCH($B$2, resultados!$A$1:$ZZ$1, 0))</f>
        <v/>
      </c>
      <c r="C1266">
        <f>INDEX(resultados!$A$2:$ZZ$1352, 1260, MATCH($B$3, resultados!$A$1:$ZZ$1, 0))</f>
        <v/>
      </c>
    </row>
    <row r="1267">
      <c r="A1267">
        <f>INDEX(resultados!$A$2:$ZZ$1352, 1261, MATCH($B$1, resultados!$A$1:$ZZ$1, 0))</f>
        <v/>
      </c>
      <c r="B1267">
        <f>INDEX(resultados!$A$2:$ZZ$1352, 1261, MATCH($B$2, resultados!$A$1:$ZZ$1, 0))</f>
        <v/>
      </c>
      <c r="C1267">
        <f>INDEX(resultados!$A$2:$ZZ$1352, 1261, MATCH($B$3, resultados!$A$1:$ZZ$1, 0))</f>
        <v/>
      </c>
    </row>
    <row r="1268">
      <c r="A1268">
        <f>INDEX(resultados!$A$2:$ZZ$1352, 1262, MATCH($B$1, resultados!$A$1:$ZZ$1, 0))</f>
        <v/>
      </c>
      <c r="B1268">
        <f>INDEX(resultados!$A$2:$ZZ$1352, 1262, MATCH($B$2, resultados!$A$1:$ZZ$1, 0))</f>
        <v/>
      </c>
      <c r="C1268">
        <f>INDEX(resultados!$A$2:$ZZ$1352, 1262, MATCH($B$3, resultados!$A$1:$ZZ$1, 0))</f>
        <v/>
      </c>
    </row>
    <row r="1269">
      <c r="A1269">
        <f>INDEX(resultados!$A$2:$ZZ$1352, 1263, MATCH($B$1, resultados!$A$1:$ZZ$1, 0))</f>
        <v/>
      </c>
      <c r="B1269">
        <f>INDEX(resultados!$A$2:$ZZ$1352, 1263, MATCH($B$2, resultados!$A$1:$ZZ$1, 0))</f>
        <v/>
      </c>
      <c r="C1269">
        <f>INDEX(resultados!$A$2:$ZZ$1352, 1263, MATCH($B$3, resultados!$A$1:$ZZ$1, 0))</f>
        <v/>
      </c>
    </row>
    <row r="1270">
      <c r="A1270">
        <f>INDEX(resultados!$A$2:$ZZ$1352, 1264, MATCH($B$1, resultados!$A$1:$ZZ$1, 0))</f>
        <v/>
      </c>
      <c r="B1270">
        <f>INDEX(resultados!$A$2:$ZZ$1352, 1264, MATCH($B$2, resultados!$A$1:$ZZ$1, 0))</f>
        <v/>
      </c>
      <c r="C1270">
        <f>INDEX(resultados!$A$2:$ZZ$1352, 1264, MATCH($B$3, resultados!$A$1:$ZZ$1, 0))</f>
        <v/>
      </c>
    </row>
    <row r="1271">
      <c r="A1271">
        <f>INDEX(resultados!$A$2:$ZZ$1352, 1265, MATCH($B$1, resultados!$A$1:$ZZ$1, 0))</f>
        <v/>
      </c>
      <c r="B1271">
        <f>INDEX(resultados!$A$2:$ZZ$1352, 1265, MATCH($B$2, resultados!$A$1:$ZZ$1, 0))</f>
        <v/>
      </c>
      <c r="C1271">
        <f>INDEX(resultados!$A$2:$ZZ$1352, 1265, MATCH($B$3, resultados!$A$1:$ZZ$1, 0))</f>
        <v/>
      </c>
    </row>
    <row r="1272">
      <c r="A1272">
        <f>INDEX(resultados!$A$2:$ZZ$1352, 1266, MATCH($B$1, resultados!$A$1:$ZZ$1, 0))</f>
        <v/>
      </c>
      <c r="B1272">
        <f>INDEX(resultados!$A$2:$ZZ$1352, 1266, MATCH($B$2, resultados!$A$1:$ZZ$1, 0))</f>
        <v/>
      </c>
      <c r="C1272">
        <f>INDEX(resultados!$A$2:$ZZ$1352, 1266, MATCH($B$3, resultados!$A$1:$ZZ$1, 0))</f>
        <v/>
      </c>
    </row>
    <row r="1273">
      <c r="A1273">
        <f>INDEX(resultados!$A$2:$ZZ$1352, 1267, MATCH($B$1, resultados!$A$1:$ZZ$1, 0))</f>
        <v/>
      </c>
      <c r="B1273">
        <f>INDEX(resultados!$A$2:$ZZ$1352, 1267, MATCH($B$2, resultados!$A$1:$ZZ$1, 0))</f>
        <v/>
      </c>
      <c r="C1273">
        <f>INDEX(resultados!$A$2:$ZZ$1352, 1267, MATCH($B$3, resultados!$A$1:$ZZ$1, 0))</f>
        <v/>
      </c>
    </row>
    <row r="1274">
      <c r="A1274">
        <f>INDEX(resultados!$A$2:$ZZ$1352, 1268, MATCH($B$1, resultados!$A$1:$ZZ$1, 0))</f>
        <v/>
      </c>
      <c r="B1274">
        <f>INDEX(resultados!$A$2:$ZZ$1352, 1268, MATCH($B$2, resultados!$A$1:$ZZ$1, 0))</f>
        <v/>
      </c>
      <c r="C1274">
        <f>INDEX(resultados!$A$2:$ZZ$1352, 1268, MATCH($B$3, resultados!$A$1:$ZZ$1, 0))</f>
        <v/>
      </c>
    </row>
    <row r="1275">
      <c r="A1275">
        <f>INDEX(resultados!$A$2:$ZZ$1352, 1269, MATCH($B$1, resultados!$A$1:$ZZ$1, 0))</f>
        <v/>
      </c>
      <c r="B1275">
        <f>INDEX(resultados!$A$2:$ZZ$1352, 1269, MATCH($B$2, resultados!$A$1:$ZZ$1, 0))</f>
        <v/>
      </c>
      <c r="C1275">
        <f>INDEX(resultados!$A$2:$ZZ$1352, 1269, MATCH($B$3, resultados!$A$1:$ZZ$1, 0))</f>
        <v/>
      </c>
    </row>
    <row r="1276">
      <c r="A1276">
        <f>INDEX(resultados!$A$2:$ZZ$1352, 1270, MATCH($B$1, resultados!$A$1:$ZZ$1, 0))</f>
        <v/>
      </c>
      <c r="B1276">
        <f>INDEX(resultados!$A$2:$ZZ$1352, 1270, MATCH($B$2, resultados!$A$1:$ZZ$1, 0))</f>
        <v/>
      </c>
      <c r="C1276">
        <f>INDEX(resultados!$A$2:$ZZ$1352, 1270, MATCH($B$3, resultados!$A$1:$ZZ$1, 0))</f>
        <v/>
      </c>
    </row>
    <row r="1277">
      <c r="A1277">
        <f>INDEX(resultados!$A$2:$ZZ$1352, 1271, MATCH($B$1, resultados!$A$1:$ZZ$1, 0))</f>
        <v/>
      </c>
      <c r="B1277">
        <f>INDEX(resultados!$A$2:$ZZ$1352, 1271, MATCH($B$2, resultados!$A$1:$ZZ$1, 0))</f>
        <v/>
      </c>
      <c r="C1277">
        <f>INDEX(resultados!$A$2:$ZZ$1352, 1271, MATCH($B$3, resultados!$A$1:$ZZ$1, 0))</f>
        <v/>
      </c>
    </row>
    <row r="1278">
      <c r="A1278">
        <f>INDEX(resultados!$A$2:$ZZ$1352, 1272, MATCH($B$1, resultados!$A$1:$ZZ$1, 0))</f>
        <v/>
      </c>
      <c r="B1278">
        <f>INDEX(resultados!$A$2:$ZZ$1352, 1272, MATCH($B$2, resultados!$A$1:$ZZ$1, 0))</f>
        <v/>
      </c>
      <c r="C1278">
        <f>INDEX(resultados!$A$2:$ZZ$1352, 1272, MATCH($B$3, resultados!$A$1:$ZZ$1, 0))</f>
        <v/>
      </c>
    </row>
    <row r="1279">
      <c r="A1279">
        <f>INDEX(resultados!$A$2:$ZZ$1352, 1273, MATCH($B$1, resultados!$A$1:$ZZ$1, 0))</f>
        <v/>
      </c>
      <c r="B1279">
        <f>INDEX(resultados!$A$2:$ZZ$1352, 1273, MATCH($B$2, resultados!$A$1:$ZZ$1, 0))</f>
        <v/>
      </c>
      <c r="C1279">
        <f>INDEX(resultados!$A$2:$ZZ$1352, 1273, MATCH($B$3, resultados!$A$1:$ZZ$1, 0))</f>
        <v/>
      </c>
    </row>
    <row r="1280">
      <c r="A1280">
        <f>INDEX(resultados!$A$2:$ZZ$1352, 1274, MATCH($B$1, resultados!$A$1:$ZZ$1, 0))</f>
        <v/>
      </c>
      <c r="B1280">
        <f>INDEX(resultados!$A$2:$ZZ$1352, 1274, MATCH($B$2, resultados!$A$1:$ZZ$1, 0))</f>
        <v/>
      </c>
      <c r="C1280">
        <f>INDEX(resultados!$A$2:$ZZ$1352, 1274, MATCH($B$3, resultados!$A$1:$ZZ$1, 0))</f>
        <v/>
      </c>
    </row>
    <row r="1281">
      <c r="A1281">
        <f>INDEX(resultados!$A$2:$ZZ$1352, 1275, MATCH($B$1, resultados!$A$1:$ZZ$1, 0))</f>
        <v/>
      </c>
      <c r="B1281">
        <f>INDEX(resultados!$A$2:$ZZ$1352, 1275, MATCH($B$2, resultados!$A$1:$ZZ$1, 0))</f>
        <v/>
      </c>
      <c r="C1281">
        <f>INDEX(resultados!$A$2:$ZZ$1352, 1275, MATCH($B$3, resultados!$A$1:$ZZ$1, 0))</f>
        <v/>
      </c>
    </row>
    <row r="1282">
      <c r="A1282">
        <f>INDEX(resultados!$A$2:$ZZ$1352, 1276, MATCH($B$1, resultados!$A$1:$ZZ$1, 0))</f>
        <v/>
      </c>
      <c r="B1282">
        <f>INDEX(resultados!$A$2:$ZZ$1352, 1276, MATCH($B$2, resultados!$A$1:$ZZ$1, 0))</f>
        <v/>
      </c>
      <c r="C1282">
        <f>INDEX(resultados!$A$2:$ZZ$1352, 1276, MATCH($B$3, resultados!$A$1:$ZZ$1, 0))</f>
        <v/>
      </c>
    </row>
    <row r="1283">
      <c r="A1283">
        <f>INDEX(resultados!$A$2:$ZZ$1352, 1277, MATCH($B$1, resultados!$A$1:$ZZ$1, 0))</f>
        <v/>
      </c>
      <c r="B1283">
        <f>INDEX(resultados!$A$2:$ZZ$1352, 1277, MATCH($B$2, resultados!$A$1:$ZZ$1, 0))</f>
        <v/>
      </c>
      <c r="C1283">
        <f>INDEX(resultados!$A$2:$ZZ$1352, 1277, MATCH($B$3, resultados!$A$1:$ZZ$1, 0))</f>
        <v/>
      </c>
    </row>
    <row r="1284">
      <c r="A1284">
        <f>INDEX(resultados!$A$2:$ZZ$1352, 1278, MATCH($B$1, resultados!$A$1:$ZZ$1, 0))</f>
        <v/>
      </c>
      <c r="B1284">
        <f>INDEX(resultados!$A$2:$ZZ$1352, 1278, MATCH($B$2, resultados!$A$1:$ZZ$1, 0))</f>
        <v/>
      </c>
      <c r="C1284">
        <f>INDEX(resultados!$A$2:$ZZ$1352, 1278, MATCH($B$3, resultados!$A$1:$ZZ$1, 0))</f>
        <v/>
      </c>
    </row>
    <row r="1285">
      <c r="A1285">
        <f>INDEX(resultados!$A$2:$ZZ$1352, 1279, MATCH($B$1, resultados!$A$1:$ZZ$1, 0))</f>
        <v/>
      </c>
      <c r="B1285">
        <f>INDEX(resultados!$A$2:$ZZ$1352, 1279, MATCH($B$2, resultados!$A$1:$ZZ$1, 0))</f>
        <v/>
      </c>
      <c r="C1285">
        <f>INDEX(resultados!$A$2:$ZZ$1352, 1279, MATCH($B$3, resultados!$A$1:$ZZ$1, 0))</f>
        <v/>
      </c>
    </row>
    <row r="1286">
      <c r="A1286">
        <f>INDEX(resultados!$A$2:$ZZ$1352, 1280, MATCH($B$1, resultados!$A$1:$ZZ$1, 0))</f>
        <v/>
      </c>
      <c r="B1286">
        <f>INDEX(resultados!$A$2:$ZZ$1352, 1280, MATCH($B$2, resultados!$A$1:$ZZ$1, 0))</f>
        <v/>
      </c>
      <c r="C1286">
        <f>INDEX(resultados!$A$2:$ZZ$1352, 1280, MATCH($B$3, resultados!$A$1:$ZZ$1, 0))</f>
        <v/>
      </c>
    </row>
    <row r="1287">
      <c r="A1287">
        <f>INDEX(resultados!$A$2:$ZZ$1352, 1281, MATCH($B$1, resultados!$A$1:$ZZ$1, 0))</f>
        <v/>
      </c>
      <c r="B1287">
        <f>INDEX(resultados!$A$2:$ZZ$1352, 1281, MATCH($B$2, resultados!$A$1:$ZZ$1, 0))</f>
        <v/>
      </c>
      <c r="C1287">
        <f>INDEX(resultados!$A$2:$ZZ$1352, 1281, MATCH($B$3, resultados!$A$1:$ZZ$1, 0))</f>
        <v/>
      </c>
    </row>
    <row r="1288">
      <c r="A1288">
        <f>INDEX(resultados!$A$2:$ZZ$1352, 1282, MATCH($B$1, resultados!$A$1:$ZZ$1, 0))</f>
        <v/>
      </c>
      <c r="B1288">
        <f>INDEX(resultados!$A$2:$ZZ$1352, 1282, MATCH($B$2, resultados!$A$1:$ZZ$1, 0))</f>
        <v/>
      </c>
      <c r="C1288">
        <f>INDEX(resultados!$A$2:$ZZ$1352, 1282, MATCH($B$3, resultados!$A$1:$ZZ$1, 0))</f>
        <v/>
      </c>
    </row>
    <row r="1289">
      <c r="A1289">
        <f>INDEX(resultados!$A$2:$ZZ$1352, 1283, MATCH($B$1, resultados!$A$1:$ZZ$1, 0))</f>
        <v/>
      </c>
      <c r="B1289">
        <f>INDEX(resultados!$A$2:$ZZ$1352, 1283, MATCH($B$2, resultados!$A$1:$ZZ$1, 0))</f>
        <v/>
      </c>
      <c r="C1289">
        <f>INDEX(resultados!$A$2:$ZZ$1352, 1283, MATCH($B$3, resultados!$A$1:$ZZ$1, 0))</f>
        <v/>
      </c>
    </row>
    <row r="1290">
      <c r="A1290">
        <f>INDEX(resultados!$A$2:$ZZ$1352, 1284, MATCH($B$1, resultados!$A$1:$ZZ$1, 0))</f>
        <v/>
      </c>
      <c r="B1290">
        <f>INDEX(resultados!$A$2:$ZZ$1352, 1284, MATCH($B$2, resultados!$A$1:$ZZ$1, 0))</f>
        <v/>
      </c>
      <c r="C1290">
        <f>INDEX(resultados!$A$2:$ZZ$1352, 1284, MATCH($B$3, resultados!$A$1:$ZZ$1, 0))</f>
        <v/>
      </c>
    </row>
    <row r="1291">
      <c r="A1291">
        <f>INDEX(resultados!$A$2:$ZZ$1352, 1285, MATCH($B$1, resultados!$A$1:$ZZ$1, 0))</f>
        <v/>
      </c>
      <c r="B1291">
        <f>INDEX(resultados!$A$2:$ZZ$1352, 1285, MATCH($B$2, resultados!$A$1:$ZZ$1, 0))</f>
        <v/>
      </c>
      <c r="C1291">
        <f>INDEX(resultados!$A$2:$ZZ$1352, 1285, MATCH($B$3, resultados!$A$1:$ZZ$1, 0))</f>
        <v/>
      </c>
    </row>
    <row r="1292">
      <c r="A1292">
        <f>INDEX(resultados!$A$2:$ZZ$1352, 1286, MATCH($B$1, resultados!$A$1:$ZZ$1, 0))</f>
        <v/>
      </c>
      <c r="B1292">
        <f>INDEX(resultados!$A$2:$ZZ$1352, 1286, MATCH($B$2, resultados!$A$1:$ZZ$1, 0))</f>
        <v/>
      </c>
      <c r="C1292">
        <f>INDEX(resultados!$A$2:$ZZ$1352, 1286, MATCH($B$3, resultados!$A$1:$ZZ$1, 0))</f>
        <v/>
      </c>
    </row>
    <row r="1293">
      <c r="A1293">
        <f>INDEX(resultados!$A$2:$ZZ$1352, 1287, MATCH($B$1, resultados!$A$1:$ZZ$1, 0))</f>
        <v/>
      </c>
      <c r="B1293">
        <f>INDEX(resultados!$A$2:$ZZ$1352, 1287, MATCH($B$2, resultados!$A$1:$ZZ$1, 0))</f>
        <v/>
      </c>
      <c r="C1293">
        <f>INDEX(resultados!$A$2:$ZZ$1352, 1287, MATCH($B$3, resultados!$A$1:$ZZ$1, 0))</f>
        <v/>
      </c>
    </row>
    <row r="1294">
      <c r="A1294">
        <f>INDEX(resultados!$A$2:$ZZ$1352, 1288, MATCH($B$1, resultados!$A$1:$ZZ$1, 0))</f>
        <v/>
      </c>
      <c r="B1294">
        <f>INDEX(resultados!$A$2:$ZZ$1352, 1288, MATCH($B$2, resultados!$A$1:$ZZ$1, 0))</f>
        <v/>
      </c>
      <c r="C1294">
        <f>INDEX(resultados!$A$2:$ZZ$1352, 1288, MATCH($B$3, resultados!$A$1:$ZZ$1, 0))</f>
        <v/>
      </c>
    </row>
    <row r="1295">
      <c r="A1295">
        <f>INDEX(resultados!$A$2:$ZZ$1352, 1289, MATCH($B$1, resultados!$A$1:$ZZ$1, 0))</f>
        <v/>
      </c>
      <c r="B1295">
        <f>INDEX(resultados!$A$2:$ZZ$1352, 1289, MATCH($B$2, resultados!$A$1:$ZZ$1, 0))</f>
        <v/>
      </c>
      <c r="C1295">
        <f>INDEX(resultados!$A$2:$ZZ$1352, 1289, MATCH($B$3, resultados!$A$1:$ZZ$1, 0))</f>
        <v/>
      </c>
    </row>
    <row r="1296">
      <c r="A1296">
        <f>INDEX(resultados!$A$2:$ZZ$1352, 1290, MATCH($B$1, resultados!$A$1:$ZZ$1, 0))</f>
        <v/>
      </c>
      <c r="B1296">
        <f>INDEX(resultados!$A$2:$ZZ$1352, 1290, MATCH($B$2, resultados!$A$1:$ZZ$1, 0))</f>
        <v/>
      </c>
      <c r="C1296">
        <f>INDEX(resultados!$A$2:$ZZ$1352, 1290, MATCH($B$3, resultados!$A$1:$ZZ$1, 0))</f>
        <v/>
      </c>
    </row>
    <row r="1297">
      <c r="A1297">
        <f>INDEX(resultados!$A$2:$ZZ$1352, 1291, MATCH($B$1, resultados!$A$1:$ZZ$1, 0))</f>
        <v/>
      </c>
      <c r="B1297">
        <f>INDEX(resultados!$A$2:$ZZ$1352, 1291, MATCH($B$2, resultados!$A$1:$ZZ$1, 0))</f>
        <v/>
      </c>
      <c r="C1297">
        <f>INDEX(resultados!$A$2:$ZZ$1352, 1291, MATCH($B$3, resultados!$A$1:$ZZ$1, 0))</f>
        <v/>
      </c>
    </row>
    <row r="1298">
      <c r="A1298">
        <f>INDEX(resultados!$A$2:$ZZ$1352, 1292, MATCH($B$1, resultados!$A$1:$ZZ$1, 0))</f>
        <v/>
      </c>
      <c r="B1298">
        <f>INDEX(resultados!$A$2:$ZZ$1352, 1292, MATCH($B$2, resultados!$A$1:$ZZ$1, 0))</f>
        <v/>
      </c>
      <c r="C1298">
        <f>INDEX(resultados!$A$2:$ZZ$1352, 1292, MATCH($B$3, resultados!$A$1:$ZZ$1, 0))</f>
        <v/>
      </c>
    </row>
    <row r="1299">
      <c r="A1299">
        <f>INDEX(resultados!$A$2:$ZZ$1352, 1293, MATCH($B$1, resultados!$A$1:$ZZ$1, 0))</f>
        <v/>
      </c>
      <c r="B1299">
        <f>INDEX(resultados!$A$2:$ZZ$1352, 1293, MATCH($B$2, resultados!$A$1:$ZZ$1, 0))</f>
        <v/>
      </c>
      <c r="C1299">
        <f>INDEX(resultados!$A$2:$ZZ$1352, 1293, MATCH($B$3, resultados!$A$1:$ZZ$1, 0))</f>
        <v/>
      </c>
    </row>
    <row r="1300">
      <c r="A1300">
        <f>INDEX(resultados!$A$2:$ZZ$1352, 1294, MATCH($B$1, resultados!$A$1:$ZZ$1, 0))</f>
        <v/>
      </c>
      <c r="B1300">
        <f>INDEX(resultados!$A$2:$ZZ$1352, 1294, MATCH($B$2, resultados!$A$1:$ZZ$1, 0))</f>
        <v/>
      </c>
      <c r="C1300">
        <f>INDEX(resultados!$A$2:$ZZ$1352, 1294, MATCH($B$3, resultados!$A$1:$ZZ$1, 0))</f>
        <v/>
      </c>
    </row>
    <row r="1301">
      <c r="A1301">
        <f>INDEX(resultados!$A$2:$ZZ$1352, 1295, MATCH($B$1, resultados!$A$1:$ZZ$1, 0))</f>
        <v/>
      </c>
      <c r="B1301">
        <f>INDEX(resultados!$A$2:$ZZ$1352, 1295, MATCH($B$2, resultados!$A$1:$ZZ$1, 0))</f>
        <v/>
      </c>
      <c r="C1301">
        <f>INDEX(resultados!$A$2:$ZZ$1352, 1295, MATCH($B$3, resultados!$A$1:$ZZ$1, 0))</f>
        <v/>
      </c>
    </row>
    <row r="1302">
      <c r="A1302">
        <f>INDEX(resultados!$A$2:$ZZ$1352, 1296, MATCH($B$1, resultados!$A$1:$ZZ$1, 0))</f>
        <v/>
      </c>
      <c r="B1302">
        <f>INDEX(resultados!$A$2:$ZZ$1352, 1296, MATCH($B$2, resultados!$A$1:$ZZ$1, 0))</f>
        <v/>
      </c>
      <c r="C1302">
        <f>INDEX(resultados!$A$2:$ZZ$1352, 1296, MATCH($B$3, resultados!$A$1:$ZZ$1, 0))</f>
        <v/>
      </c>
    </row>
    <row r="1303">
      <c r="A1303">
        <f>INDEX(resultados!$A$2:$ZZ$1352, 1297, MATCH($B$1, resultados!$A$1:$ZZ$1, 0))</f>
        <v/>
      </c>
      <c r="B1303">
        <f>INDEX(resultados!$A$2:$ZZ$1352, 1297, MATCH($B$2, resultados!$A$1:$ZZ$1, 0))</f>
        <v/>
      </c>
      <c r="C1303">
        <f>INDEX(resultados!$A$2:$ZZ$1352, 1297, MATCH($B$3, resultados!$A$1:$ZZ$1, 0))</f>
        <v/>
      </c>
    </row>
    <row r="1304">
      <c r="A1304">
        <f>INDEX(resultados!$A$2:$ZZ$1352, 1298, MATCH($B$1, resultados!$A$1:$ZZ$1, 0))</f>
        <v/>
      </c>
      <c r="B1304">
        <f>INDEX(resultados!$A$2:$ZZ$1352, 1298, MATCH($B$2, resultados!$A$1:$ZZ$1, 0))</f>
        <v/>
      </c>
      <c r="C1304">
        <f>INDEX(resultados!$A$2:$ZZ$1352, 1298, MATCH($B$3, resultados!$A$1:$ZZ$1, 0))</f>
        <v/>
      </c>
    </row>
    <row r="1305">
      <c r="A1305">
        <f>INDEX(resultados!$A$2:$ZZ$1352, 1299, MATCH($B$1, resultados!$A$1:$ZZ$1, 0))</f>
        <v/>
      </c>
      <c r="B1305">
        <f>INDEX(resultados!$A$2:$ZZ$1352, 1299, MATCH($B$2, resultados!$A$1:$ZZ$1, 0))</f>
        <v/>
      </c>
      <c r="C1305">
        <f>INDEX(resultados!$A$2:$ZZ$1352, 1299, MATCH($B$3, resultados!$A$1:$ZZ$1, 0))</f>
        <v/>
      </c>
    </row>
    <row r="1306">
      <c r="A1306">
        <f>INDEX(resultados!$A$2:$ZZ$1352, 1300, MATCH($B$1, resultados!$A$1:$ZZ$1, 0))</f>
        <v/>
      </c>
      <c r="B1306">
        <f>INDEX(resultados!$A$2:$ZZ$1352, 1300, MATCH($B$2, resultados!$A$1:$ZZ$1, 0))</f>
        <v/>
      </c>
      <c r="C1306">
        <f>INDEX(resultados!$A$2:$ZZ$1352, 1300, MATCH($B$3, resultados!$A$1:$ZZ$1, 0))</f>
        <v/>
      </c>
    </row>
    <row r="1307">
      <c r="A1307">
        <f>INDEX(resultados!$A$2:$ZZ$1352, 1301, MATCH($B$1, resultados!$A$1:$ZZ$1, 0))</f>
        <v/>
      </c>
      <c r="B1307">
        <f>INDEX(resultados!$A$2:$ZZ$1352, 1301, MATCH($B$2, resultados!$A$1:$ZZ$1, 0))</f>
        <v/>
      </c>
      <c r="C1307">
        <f>INDEX(resultados!$A$2:$ZZ$1352, 1301, MATCH($B$3, resultados!$A$1:$ZZ$1, 0))</f>
        <v/>
      </c>
    </row>
    <row r="1308">
      <c r="A1308">
        <f>INDEX(resultados!$A$2:$ZZ$1352, 1302, MATCH($B$1, resultados!$A$1:$ZZ$1, 0))</f>
        <v/>
      </c>
      <c r="B1308">
        <f>INDEX(resultados!$A$2:$ZZ$1352, 1302, MATCH($B$2, resultados!$A$1:$ZZ$1, 0))</f>
        <v/>
      </c>
      <c r="C1308">
        <f>INDEX(resultados!$A$2:$ZZ$1352, 1302, MATCH($B$3, resultados!$A$1:$ZZ$1, 0))</f>
        <v/>
      </c>
    </row>
    <row r="1309">
      <c r="A1309">
        <f>INDEX(resultados!$A$2:$ZZ$1352, 1303, MATCH($B$1, resultados!$A$1:$ZZ$1, 0))</f>
        <v/>
      </c>
      <c r="B1309">
        <f>INDEX(resultados!$A$2:$ZZ$1352, 1303, MATCH($B$2, resultados!$A$1:$ZZ$1, 0))</f>
        <v/>
      </c>
      <c r="C1309">
        <f>INDEX(resultados!$A$2:$ZZ$1352, 1303, MATCH($B$3, resultados!$A$1:$ZZ$1, 0))</f>
        <v/>
      </c>
    </row>
    <row r="1310">
      <c r="A1310">
        <f>INDEX(resultados!$A$2:$ZZ$1352, 1304, MATCH($B$1, resultados!$A$1:$ZZ$1, 0))</f>
        <v/>
      </c>
      <c r="B1310">
        <f>INDEX(resultados!$A$2:$ZZ$1352, 1304, MATCH($B$2, resultados!$A$1:$ZZ$1, 0))</f>
        <v/>
      </c>
      <c r="C1310">
        <f>INDEX(resultados!$A$2:$ZZ$1352, 1304, MATCH($B$3, resultados!$A$1:$ZZ$1, 0))</f>
        <v/>
      </c>
    </row>
    <row r="1311">
      <c r="A1311">
        <f>INDEX(resultados!$A$2:$ZZ$1352, 1305, MATCH($B$1, resultados!$A$1:$ZZ$1, 0))</f>
        <v/>
      </c>
      <c r="B1311">
        <f>INDEX(resultados!$A$2:$ZZ$1352, 1305, MATCH($B$2, resultados!$A$1:$ZZ$1, 0))</f>
        <v/>
      </c>
      <c r="C1311">
        <f>INDEX(resultados!$A$2:$ZZ$1352, 1305, MATCH($B$3, resultados!$A$1:$ZZ$1, 0))</f>
        <v/>
      </c>
    </row>
    <row r="1312">
      <c r="A1312">
        <f>INDEX(resultados!$A$2:$ZZ$1352, 1306, MATCH($B$1, resultados!$A$1:$ZZ$1, 0))</f>
        <v/>
      </c>
      <c r="B1312">
        <f>INDEX(resultados!$A$2:$ZZ$1352, 1306, MATCH($B$2, resultados!$A$1:$ZZ$1, 0))</f>
        <v/>
      </c>
      <c r="C1312">
        <f>INDEX(resultados!$A$2:$ZZ$1352, 1306, MATCH($B$3, resultados!$A$1:$ZZ$1, 0))</f>
        <v/>
      </c>
    </row>
    <row r="1313">
      <c r="A1313">
        <f>INDEX(resultados!$A$2:$ZZ$1352, 1307, MATCH($B$1, resultados!$A$1:$ZZ$1, 0))</f>
        <v/>
      </c>
      <c r="B1313">
        <f>INDEX(resultados!$A$2:$ZZ$1352, 1307, MATCH($B$2, resultados!$A$1:$ZZ$1, 0))</f>
        <v/>
      </c>
      <c r="C1313">
        <f>INDEX(resultados!$A$2:$ZZ$1352, 1307, MATCH($B$3, resultados!$A$1:$ZZ$1, 0))</f>
        <v/>
      </c>
    </row>
    <row r="1314">
      <c r="A1314">
        <f>INDEX(resultados!$A$2:$ZZ$1352, 1308, MATCH($B$1, resultados!$A$1:$ZZ$1, 0))</f>
        <v/>
      </c>
      <c r="B1314">
        <f>INDEX(resultados!$A$2:$ZZ$1352, 1308, MATCH($B$2, resultados!$A$1:$ZZ$1, 0))</f>
        <v/>
      </c>
      <c r="C1314">
        <f>INDEX(resultados!$A$2:$ZZ$1352, 1308, MATCH($B$3, resultados!$A$1:$ZZ$1, 0))</f>
        <v/>
      </c>
    </row>
    <row r="1315">
      <c r="A1315">
        <f>INDEX(resultados!$A$2:$ZZ$1352, 1309, MATCH($B$1, resultados!$A$1:$ZZ$1, 0))</f>
        <v/>
      </c>
      <c r="B1315">
        <f>INDEX(resultados!$A$2:$ZZ$1352, 1309, MATCH($B$2, resultados!$A$1:$ZZ$1, 0))</f>
        <v/>
      </c>
      <c r="C1315">
        <f>INDEX(resultados!$A$2:$ZZ$1352, 1309, MATCH($B$3, resultados!$A$1:$ZZ$1, 0))</f>
        <v/>
      </c>
    </row>
    <row r="1316">
      <c r="A1316">
        <f>INDEX(resultados!$A$2:$ZZ$1352, 1310, MATCH($B$1, resultados!$A$1:$ZZ$1, 0))</f>
        <v/>
      </c>
      <c r="B1316">
        <f>INDEX(resultados!$A$2:$ZZ$1352, 1310, MATCH($B$2, resultados!$A$1:$ZZ$1, 0))</f>
        <v/>
      </c>
      <c r="C1316">
        <f>INDEX(resultados!$A$2:$ZZ$1352, 1310, MATCH($B$3, resultados!$A$1:$ZZ$1, 0))</f>
        <v/>
      </c>
    </row>
    <row r="1317">
      <c r="A1317">
        <f>INDEX(resultados!$A$2:$ZZ$1352, 1311, MATCH($B$1, resultados!$A$1:$ZZ$1, 0))</f>
        <v/>
      </c>
      <c r="B1317">
        <f>INDEX(resultados!$A$2:$ZZ$1352, 1311, MATCH($B$2, resultados!$A$1:$ZZ$1, 0))</f>
        <v/>
      </c>
      <c r="C1317">
        <f>INDEX(resultados!$A$2:$ZZ$1352, 1311, MATCH($B$3, resultados!$A$1:$ZZ$1, 0))</f>
        <v/>
      </c>
    </row>
    <row r="1318">
      <c r="A1318">
        <f>INDEX(resultados!$A$2:$ZZ$1352, 1312, MATCH($B$1, resultados!$A$1:$ZZ$1, 0))</f>
        <v/>
      </c>
      <c r="B1318">
        <f>INDEX(resultados!$A$2:$ZZ$1352, 1312, MATCH($B$2, resultados!$A$1:$ZZ$1, 0))</f>
        <v/>
      </c>
      <c r="C1318">
        <f>INDEX(resultados!$A$2:$ZZ$1352, 1312, MATCH($B$3, resultados!$A$1:$ZZ$1, 0))</f>
        <v/>
      </c>
    </row>
    <row r="1319">
      <c r="A1319">
        <f>INDEX(resultados!$A$2:$ZZ$1352, 1313, MATCH($B$1, resultados!$A$1:$ZZ$1, 0))</f>
        <v/>
      </c>
      <c r="B1319">
        <f>INDEX(resultados!$A$2:$ZZ$1352, 1313, MATCH($B$2, resultados!$A$1:$ZZ$1, 0))</f>
        <v/>
      </c>
      <c r="C1319">
        <f>INDEX(resultados!$A$2:$ZZ$1352, 1313, MATCH($B$3, resultados!$A$1:$ZZ$1, 0))</f>
        <v/>
      </c>
    </row>
    <row r="1320">
      <c r="A1320">
        <f>INDEX(resultados!$A$2:$ZZ$1352, 1314, MATCH($B$1, resultados!$A$1:$ZZ$1, 0))</f>
        <v/>
      </c>
      <c r="B1320">
        <f>INDEX(resultados!$A$2:$ZZ$1352, 1314, MATCH($B$2, resultados!$A$1:$ZZ$1, 0))</f>
        <v/>
      </c>
      <c r="C1320">
        <f>INDEX(resultados!$A$2:$ZZ$1352, 1314, MATCH($B$3, resultados!$A$1:$ZZ$1, 0))</f>
        <v/>
      </c>
    </row>
    <row r="1321">
      <c r="A1321">
        <f>INDEX(resultados!$A$2:$ZZ$1352, 1315, MATCH($B$1, resultados!$A$1:$ZZ$1, 0))</f>
        <v/>
      </c>
      <c r="B1321">
        <f>INDEX(resultados!$A$2:$ZZ$1352, 1315, MATCH($B$2, resultados!$A$1:$ZZ$1, 0))</f>
        <v/>
      </c>
      <c r="C1321">
        <f>INDEX(resultados!$A$2:$ZZ$1352, 1315, MATCH($B$3, resultados!$A$1:$ZZ$1, 0))</f>
        <v/>
      </c>
    </row>
    <row r="1322">
      <c r="A1322">
        <f>INDEX(resultados!$A$2:$ZZ$1352, 1316, MATCH($B$1, resultados!$A$1:$ZZ$1, 0))</f>
        <v/>
      </c>
      <c r="B1322">
        <f>INDEX(resultados!$A$2:$ZZ$1352, 1316, MATCH($B$2, resultados!$A$1:$ZZ$1, 0))</f>
        <v/>
      </c>
      <c r="C1322">
        <f>INDEX(resultados!$A$2:$ZZ$1352, 1316, MATCH($B$3, resultados!$A$1:$ZZ$1, 0))</f>
        <v/>
      </c>
    </row>
    <row r="1323">
      <c r="A1323">
        <f>INDEX(resultados!$A$2:$ZZ$1352, 1317, MATCH($B$1, resultados!$A$1:$ZZ$1, 0))</f>
        <v/>
      </c>
      <c r="B1323">
        <f>INDEX(resultados!$A$2:$ZZ$1352, 1317, MATCH($B$2, resultados!$A$1:$ZZ$1, 0))</f>
        <v/>
      </c>
      <c r="C1323">
        <f>INDEX(resultados!$A$2:$ZZ$1352, 1317, MATCH($B$3, resultados!$A$1:$ZZ$1, 0))</f>
        <v/>
      </c>
    </row>
    <row r="1324">
      <c r="A1324">
        <f>INDEX(resultados!$A$2:$ZZ$1352, 1318, MATCH($B$1, resultados!$A$1:$ZZ$1, 0))</f>
        <v/>
      </c>
      <c r="B1324">
        <f>INDEX(resultados!$A$2:$ZZ$1352, 1318, MATCH($B$2, resultados!$A$1:$ZZ$1, 0))</f>
        <v/>
      </c>
      <c r="C1324">
        <f>INDEX(resultados!$A$2:$ZZ$1352, 1318, MATCH($B$3, resultados!$A$1:$ZZ$1, 0))</f>
        <v/>
      </c>
    </row>
    <row r="1325">
      <c r="A1325">
        <f>INDEX(resultados!$A$2:$ZZ$1352, 1319, MATCH($B$1, resultados!$A$1:$ZZ$1, 0))</f>
        <v/>
      </c>
      <c r="B1325">
        <f>INDEX(resultados!$A$2:$ZZ$1352, 1319, MATCH($B$2, resultados!$A$1:$ZZ$1, 0))</f>
        <v/>
      </c>
      <c r="C1325">
        <f>INDEX(resultados!$A$2:$ZZ$1352, 1319, MATCH($B$3, resultados!$A$1:$ZZ$1, 0))</f>
        <v/>
      </c>
    </row>
    <row r="1326">
      <c r="A1326">
        <f>INDEX(resultados!$A$2:$ZZ$1352, 1320, MATCH($B$1, resultados!$A$1:$ZZ$1, 0))</f>
        <v/>
      </c>
      <c r="B1326">
        <f>INDEX(resultados!$A$2:$ZZ$1352, 1320, MATCH($B$2, resultados!$A$1:$ZZ$1, 0))</f>
        <v/>
      </c>
      <c r="C1326">
        <f>INDEX(resultados!$A$2:$ZZ$1352, 1320, MATCH($B$3, resultados!$A$1:$ZZ$1, 0))</f>
        <v/>
      </c>
    </row>
    <row r="1327">
      <c r="A1327">
        <f>INDEX(resultados!$A$2:$ZZ$1352, 1321, MATCH($B$1, resultados!$A$1:$ZZ$1, 0))</f>
        <v/>
      </c>
      <c r="B1327">
        <f>INDEX(resultados!$A$2:$ZZ$1352, 1321, MATCH($B$2, resultados!$A$1:$ZZ$1, 0))</f>
        <v/>
      </c>
      <c r="C1327">
        <f>INDEX(resultados!$A$2:$ZZ$1352, 1321, MATCH($B$3, resultados!$A$1:$ZZ$1, 0))</f>
        <v/>
      </c>
    </row>
    <row r="1328">
      <c r="A1328">
        <f>INDEX(resultados!$A$2:$ZZ$1352, 1322, MATCH($B$1, resultados!$A$1:$ZZ$1, 0))</f>
        <v/>
      </c>
      <c r="B1328">
        <f>INDEX(resultados!$A$2:$ZZ$1352, 1322, MATCH($B$2, resultados!$A$1:$ZZ$1, 0))</f>
        <v/>
      </c>
      <c r="C1328">
        <f>INDEX(resultados!$A$2:$ZZ$1352, 1322, MATCH($B$3, resultados!$A$1:$ZZ$1, 0))</f>
        <v/>
      </c>
    </row>
    <row r="1329">
      <c r="A1329">
        <f>INDEX(resultados!$A$2:$ZZ$1352, 1323, MATCH($B$1, resultados!$A$1:$ZZ$1, 0))</f>
        <v/>
      </c>
      <c r="B1329">
        <f>INDEX(resultados!$A$2:$ZZ$1352, 1323, MATCH($B$2, resultados!$A$1:$ZZ$1, 0))</f>
        <v/>
      </c>
      <c r="C1329">
        <f>INDEX(resultados!$A$2:$ZZ$1352, 1323, MATCH($B$3, resultados!$A$1:$ZZ$1, 0))</f>
        <v/>
      </c>
    </row>
    <row r="1330">
      <c r="A1330">
        <f>INDEX(resultados!$A$2:$ZZ$1352, 1324, MATCH($B$1, resultados!$A$1:$ZZ$1, 0))</f>
        <v/>
      </c>
      <c r="B1330">
        <f>INDEX(resultados!$A$2:$ZZ$1352, 1324, MATCH($B$2, resultados!$A$1:$ZZ$1, 0))</f>
        <v/>
      </c>
      <c r="C1330">
        <f>INDEX(resultados!$A$2:$ZZ$1352, 1324, MATCH($B$3, resultados!$A$1:$ZZ$1, 0))</f>
        <v/>
      </c>
    </row>
    <row r="1331">
      <c r="A1331">
        <f>INDEX(resultados!$A$2:$ZZ$1352, 1325, MATCH($B$1, resultados!$A$1:$ZZ$1, 0))</f>
        <v/>
      </c>
      <c r="B1331">
        <f>INDEX(resultados!$A$2:$ZZ$1352, 1325, MATCH($B$2, resultados!$A$1:$ZZ$1, 0))</f>
        <v/>
      </c>
      <c r="C1331">
        <f>INDEX(resultados!$A$2:$ZZ$1352, 1325, MATCH($B$3, resultados!$A$1:$ZZ$1, 0))</f>
        <v/>
      </c>
    </row>
    <row r="1332">
      <c r="A1332">
        <f>INDEX(resultados!$A$2:$ZZ$1352, 1326, MATCH($B$1, resultados!$A$1:$ZZ$1, 0))</f>
        <v/>
      </c>
      <c r="B1332">
        <f>INDEX(resultados!$A$2:$ZZ$1352, 1326, MATCH($B$2, resultados!$A$1:$ZZ$1, 0))</f>
        <v/>
      </c>
      <c r="C1332">
        <f>INDEX(resultados!$A$2:$ZZ$1352, 1326, MATCH($B$3, resultados!$A$1:$ZZ$1, 0))</f>
        <v/>
      </c>
    </row>
    <row r="1333">
      <c r="A1333">
        <f>INDEX(resultados!$A$2:$ZZ$1352, 1327, MATCH($B$1, resultados!$A$1:$ZZ$1, 0))</f>
        <v/>
      </c>
      <c r="B1333">
        <f>INDEX(resultados!$A$2:$ZZ$1352, 1327, MATCH($B$2, resultados!$A$1:$ZZ$1, 0))</f>
        <v/>
      </c>
      <c r="C1333">
        <f>INDEX(resultados!$A$2:$ZZ$1352, 1327, MATCH($B$3, resultados!$A$1:$ZZ$1, 0))</f>
        <v/>
      </c>
    </row>
    <row r="1334">
      <c r="A1334">
        <f>INDEX(resultados!$A$2:$ZZ$1352, 1328, MATCH($B$1, resultados!$A$1:$ZZ$1, 0))</f>
        <v/>
      </c>
      <c r="B1334">
        <f>INDEX(resultados!$A$2:$ZZ$1352, 1328, MATCH($B$2, resultados!$A$1:$ZZ$1, 0))</f>
        <v/>
      </c>
      <c r="C1334">
        <f>INDEX(resultados!$A$2:$ZZ$1352, 1328, MATCH($B$3, resultados!$A$1:$ZZ$1, 0))</f>
        <v/>
      </c>
    </row>
    <row r="1335">
      <c r="A1335">
        <f>INDEX(resultados!$A$2:$ZZ$1352, 1329, MATCH($B$1, resultados!$A$1:$ZZ$1, 0))</f>
        <v/>
      </c>
      <c r="B1335">
        <f>INDEX(resultados!$A$2:$ZZ$1352, 1329, MATCH($B$2, resultados!$A$1:$ZZ$1, 0))</f>
        <v/>
      </c>
      <c r="C1335">
        <f>INDEX(resultados!$A$2:$ZZ$1352, 1329, MATCH($B$3, resultados!$A$1:$ZZ$1, 0))</f>
        <v/>
      </c>
    </row>
    <row r="1336">
      <c r="A1336">
        <f>INDEX(resultados!$A$2:$ZZ$1352, 1330, MATCH($B$1, resultados!$A$1:$ZZ$1, 0))</f>
        <v/>
      </c>
      <c r="B1336">
        <f>INDEX(resultados!$A$2:$ZZ$1352, 1330, MATCH($B$2, resultados!$A$1:$ZZ$1, 0))</f>
        <v/>
      </c>
      <c r="C1336">
        <f>INDEX(resultados!$A$2:$ZZ$1352, 1330, MATCH($B$3, resultados!$A$1:$ZZ$1, 0))</f>
        <v/>
      </c>
    </row>
    <row r="1337">
      <c r="A1337">
        <f>INDEX(resultados!$A$2:$ZZ$1352, 1331, MATCH($B$1, resultados!$A$1:$ZZ$1, 0))</f>
        <v/>
      </c>
      <c r="B1337">
        <f>INDEX(resultados!$A$2:$ZZ$1352, 1331, MATCH($B$2, resultados!$A$1:$ZZ$1, 0))</f>
        <v/>
      </c>
      <c r="C1337">
        <f>INDEX(resultados!$A$2:$ZZ$1352, 1331, MATCH($B$3, resultados!$A$1:$ZZ$1, 0))</f>
        <v/>
      </c>
    </row>
    <row r="1338">
      <c r="A1338">
        <f>INDEX(resultados!$A$2:$ZZ$1352, 1332, MATCH($B$1, resultados!$A$1:$ZZ$1, 0))</f>
        <v/>
      </c>
      <c r="B1338">
        <f>INDEX(resultados!$A$2:$ZZ$1352, 1332, MATCH($B$2, resultados!$A$1:$ZZ$1, 0))</f>
        <v/>
      </c>
      <c r="C1338">
        <f>INDEX(resultados!$A$2:$ZZ$1352, 1332, MATCH($B$3, resultados!$A$1:$ZZ$1, 0))</f>
        <v/>
      </c>
    </row>
    <row r="1339">
      <c r="A1339">
        <f>INDEX(resultados!$A$2:$ZZ$1352, 1333, MATCH($B$1, resultados!$A$1:$ZZ$1, 0))</f>
        <v/>
      </c>
      <c r="B1339">
        <f>INDEX(resultados!$A$2:$ZZ$1352, 1333, MATCH($B$2, resultados!$A$1:$ZZ$1, 0))</f>
        <v/>
      </c>
      <c r="C1339">
        <f>INDEX(resultados!$A$2:$ZZ$1352, 1333, MATCH($B$3, resultados!$A$1:$ZZ$1, 0))</f>
        <v/>
      </c>
    </row>
    <row r="1340">
      <c r="A1340">
        <f>INDEX(resultados!$A$2:$ZZ$1352, 1334, MATCH($B$1, resultados!$A$1:$ZZ$1, 0))</f>
        <v/>
      </c>
      <c r="B1340">
        <f>INDEX(resultados!$A$2:$ZZ$1352, 1334, MATCH($B$2, resultados!$A$1:$ZZ$1, 0))</f>
        <v/>
      </c>
      <c r="C1340">
        <f>INDEX(resultados!$A$2:$ZZ$1352, 1334, MATCH($B$3, resultados!$A$1:$ZZ$1, 0))</f>
        <v/>
      </c>
    </row>
    <row r="1341">
      <c r="A1341">
        <f>INDEX(resultados!$A$2:$ZZ$1352, 1335, MATCH($B$1, resultados!$A$1:$ZZ$1, 0))</f>
        <v/>
      </c>
      <c r="B1341">
        <f>INDEX(resultados!$A$2:$ZZ$1352, 1335, MATCH($B$2, resultados!$A$1:$ZZ$1, 0))</f>
        <v/>
      </c>
      <c r="C1341">
        <f>INDEX(resultados!$A$2:$ZZ$1352, 1335, MATCH($B$3, resultados!$A$1:$ZZ$1, 0))</f>
        <v/>
      </c>
    </row>
    <row r="1342">
      <c r="A1342">
        <f>INDEX(resultados!$A$2:$ZZ$1352, 1336, MATCH($B$1, resultados!$A$1:$ZZ$1, 0))</f>
        <v/>
      </c>
      <c r="B1342">
        <f>INDEX(resultados!$A$2:$ZZ$1352, 1336, MATCH($B$2, resultados!$A$1:$ZZ$1, 0))</f>
        <v/>
      </c>
      <c r="C1342">
        <f>INDEX(resultados!$A$2:$ZZ$1352, 1336, MATCH($B$3, resultados!$A$1:$ZZ$1, 0))</f>
        <v/>
      </c>
    </row>
    <row r="1343">
      <c r="A1343">
        <f>INDEX(resultados!$A$2:$ZZ$1352, 1337, MATCH($B$1, resultados!$A$1:$ZZ$1, 0))</f>
        <v/>
      </c>
      <c r="B1343">
        <f>INDEX(resultados!$A$2:$ZZ$1352, 1337, MATCH($B$2, resultados!$A$1:$ZZ$1, 0))</f>
        <v/>
      </c>
      <c r="C1343">
        <f>INDEX(resultados!$A$2:$ZZ$1352, 1337, MATCH($B$3, resultados!$A$1:$ZZ$1, 0))</f>
        <v/>
      </c>
    </row>
    <row r="1344">
      <c r="A1344">
        <f>INDEX(resultados!$A$2:$ZZ$1352, 1338, MATCH($B$1, resultados!$A$1:$ZZ$1, 0))</f>
        <v/>
      </c>
      <c r="B1344">
        <f>INDEX(resultados!$A$2:$ZZ$1352, 1338, MATCH($B$2, resultados!$A$1:$ZZ$1, 0))</f>
        <v/>
      </c>
      <c r="C1344">
        <f>INDEX(resultados!$A$2:$ZZ$1352, 1338, MATCH($B$3, resultados!$A$1:$ZZ$1, 0))</f>
        <v/>
      </c>
    </row>
    <row r="1345">
      <c r="A1345">
        <f>INDEX(resultados!$A$2:$ZZ$1352, 1339, MATCH($B$1, resultados!$A$1:$ZZ$1, 0))</f>
        <v/>
      </c>
      <c r="B1345">
        <f>INDEX(resultados!$A$2:$ZZ$1352, 1339, MATCH($B$2, resultados!$A$1:$ZZ$1, 0))</f>
        <v/>
      </c>
      <c r="C1345">
        <f>INDEX(resultados!$A$2:$ZZ$1352, 1339, MATCH($B$3, resultados!$A$1:$ZZ$1, 0))</f>
        <v/>
      </c>
    </row>
    <row r="1346">
      <c r="A1346">
        <f>INDEX(resultados!$A$2:$ZZ$1352, 1340, MATCH($B$1, resultados!$A$1:$ZZ$1, 0))</f>
        <v/>
      </c>
      <c r="B1346">
        <f>INDEX(resultados!$A$2:$ZZ$1352, 1340, MATCH($B$2, resultados!$A$1:$ZZ$1, 0))</f>
        <v/>
      </c>
      <c r="C1346">
        <f>INDEX(resultados!$A$2:$ZZ$1352, 1340, MATCH($B$3, resultados!$A$1:$ZZ$1, 0))</f>
        <v/>
      </c>
    </row>
    <row r="1347">
      <c r="A1347">
        <f>INDEX(resultados!$A$2:$ZZ$1352, 1341, MATCH($B$1, resultados!$A$1:$ZZ$1, 0))</f>
        <v/>
      </c>
      <c r="B1347">
        <f>INDEX(resultados!$A$2:$ZZ$1352, 1341, MATCH($B$2, resultados!$A$1:$ZZ$1, 0))</f>
        <v/>
      </c>
      <c r="C1347">
        <f>INDEX(resultados!$A$2:$ZZ$1352, 1341, MATCH($B$3, resultados!$A$1:$ZZ$1, 0))</f>
        <v/>
      </c>
    </row>
    <row r="1348">
      <c r="A1348">
        <f>INDEX(resultados!$A$2:$ZZ$1352, 1342, MATCH($B$1, resultados!$A$1:$ZZ$1, 0))</f>
        <v/>
      </c>
      <c r="B1348">
        <f>INDEX(resultados!$A$2:$ZZ$1352, 1342, MATCH($B$2, resultados!$A$1:$ZZ$1, 0))</f>
        <v/>
      </c>
      <c r="C1348">
        <f>INDEX(resultados!$A$2:$ZZ$1352, 1342, MATCH($B$3, resultados!$A$1:$ZZ$1, 0))</f>
        <v/>
      </c>
    </row>
    <row r="1349">
      <c r="A1349">
        <f>INDEX(resultados!$A$2:$ZZ$1352, 1343, MATCH($B$1, resultados!$A$1:$ZZ$1, 0))</f>
        <v/>
      </c>
      <c r="B1349">
        <f>INDEX(resultados!$A$2:$ZZ$1352, 1343, MATCH($B$2, resultados!$A$1:$ZZ$1, 0))</f>
        <v/>
      </c>
      <c r="C1349">
        <f>INDEX(resultados!$A$2:$ZZ$1352, 1343, MATCH($B$3, resultados!$A$1:$ZZ$1, 0))</f>
        <v/>
      </c>
    </row>
    <row r="1350">
      <c r="A1350">
        <f>INDEX(resultados!$A$2:$ZZ$1352, 1344, MATCH($B$1, resultados!$A$1:$ZZ$1, 0))</f>
        <v/>
      </c>
      <c r="B1350">
        <f>INDEX(resultados!$A$2:$ZZ$1352, 1344, MATCH($B$2, resultados!$A$1:$ZZ$1, 0))</f>
        <v/>
      </c>
      <c r="C1350">
        <f>INDEX(resultados!$A$2:$ZZ$1352, 1344, MATCH($B$3, resultados!$A$1:$ZZ$1, 0))</f>
        <v/>
      </c>
    </row>
    <row r="1351">
      <c r="A1351">
        <f>INDEX(resultados!$A$2:$ZZ$1352, 1345, MATCH($B$1, resultados!$A$1:$ZZ$1, 0))</f>
        <v/>
      </c>
      <c r="B1351">
        <f>INDEX(resultados!$A$2:$ZZ$1352, 1345, MATCH($B$2, resultados!$A$1:$ZZ$1, 0))</f>
        <v/>
      </c>
      <c r="C1351">
        <f>INDEX(resultados!$A$2:$ZZ$1352, 1345, MATCH($B$3, resultados!$A$1:$ZZ$1, 0))</f>
        <v/>
      </c>
    </row>
    <row r="1352">
      <c r="A1352">
        <f>INDEX(resultados!$A$2:$ZZ$1352, 1346, MATCH($B$1, resultados!$A$1:$ZZ$1, 0))</f>
        <v/>
      </c>
      <c r="B1352">
        <f>INDEX(resultados!$A$2:$ZZ$1352, 1346, MATCH($B$2, resultados!$A$1:$ZZ$1, 0))</f>
        <v/>
      </c>
      <c r="C1352">
        <f>INDEX(resultados!$A$2:$ZZ$1352, 1346, MATCH($B$3, resultados!$A$1:$ZZ$1, 0))</f>
        <v/>
      </c>
    </row>
    <row r="1353">
      <c r="A1353">
        <f>INDEX(resultados!$A$2:$ZZ$1352, 1347, MATCH($B$1, resultados!$A$1:$ZZ$1, 0))</f>
        <v/>
      </c>
      <c r="B1353">
        <f>INDEX(resultados!$A$2:$ZZ$1352, 1347, MATCH($B$2, resultados!$A$1:$ZZ$1, 0))</f>
        <v/>
      </c>
      <c r="C1353">
        <f>INDEX(resultados!$A$2:$ZZ$1352, 1347, MATCH($B$3, resultados!$A$1:$ZZ$1, 0))</f>
        <v/>
      </c>
    </row>
    <row r="1354">
      <c r="A1354">
        <f>INDEX(resultados!$A$2:$ZZ$1352, 1348, MATCH($B$1, resultados!$A$1:$ZZ$1, 0))</f>
        <v/>
      </c>
      <c r="B1354">
        <f>INDEX(resultados!$A$2:$ZZ$1352, 1348, MATCH($B$2, resultados!$A$1:$ZZ$1, 0))</f>
        <v/>
      </c>
      <c r="C1354">
        <f>INDEX(resultados!$A$2:$ZZ$1352, 1348, MATCH($B$3, resultados!$A$1:$ZZ$1, 0))</f>
        <v/>
      </c>
    </row>
    <row r="1355">
      <c r="A1355">
        <f>INDEX(resultados!$A$2:$ZZ$1352, 1349, MATCH($B$1, resultados!$A$1:$ZZ$1, 0))</f>
        <v/>
      </c>
      <c r="B1355">
        <f>INDEX(resultados!$A$2:$ZZ$1352, 1349, MATCH($B$2, resultados!$A$1:$ZZ$1, 0))</f>
        <v/>
      </c>
      <c r="C1355">
        <f>INDEX(resultados!$A$2:$ZZ$1352, 1349, MATCH($B$3, resultados!$A$1:$ZZ$1, 0))</f>
        <v/>
      </c>
    </row>
    <row r="1356">
      <c r="A1356">
        <f>INDEX(resultados!$A$2:$ZZ$1352, 1350, MATCH($B$1, resultados!$A$1:$ZZ$1, 0))</f>
        <v/>
      </c>
      <c r="B1356">
        <f>INDEX(resultados!$A$2:$ZZ$1352, 1350, MATCH($B$2, resultados!$A$1:$ZZ$1, 0))</f>
        <v/>
      </c>
      <c r="C1356">
        <f>INDEX(resultados!$A$2:$ZZ$1352, 1350, MATCH($B$3, resultados!$A$1:$ZZ$1, 0))</f>
        <v/>
      </c>
    </row>
    <row r="1357">
      <c r="A1357">
        <f>INDEX(resultados!$A$2:$ZZ$1352, 1351, MATCH($B$1, resultados!$A$1:$ZZ$1, 0))</f>
        <v/>
      </c>
      <c r="B1357">
        <f>INDEX(resultados!$A$2:$ZZ$1352, 1351, MATCH($B$2, resultados!$A$1:$ZZ$1, 0))</f>
        <v/>
      </c>
      <c r="C1357">
        <f>INDEX(resultados!$A$2:$ZZ$1352, 1351,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2024-09-24T16:24:48Z</dcterms:created>
  <dcterms:modified xmlns:dcterms="http://purl.org/dc/terms/" xmlns:xsi="http://www.w3.org/2001/XMLSchema-instance" xsi:type="dcterms:W3CDTF">2024-09-24T16:24:48Z</dcterms:modified>
</cp:coreProperties>
</file>